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Kannika 20 มิ.ย. 2562\รพ.สต\รพ.สต.เดือน กรกฎาคม 2562\"/>
    </mc:Choice>
  </mc:AlternateContent>
  <bookViews>
    <workbookView xWindow="4335" yWindow="255" windowWidth="11025" windowHeight="5310" firstSheet="11" activeTab="14"/>
  </bookViews>
  <sheets>
    <sheet name="บก." sheetId="81" r:id="rId1"/>
    <sheet name="บึงกาฬ" sheetId="19" r:id="rId2"/>
    <sheet name="นภ" sheetId="74" r:id="rId3"/>
    <sheet name="หนองบัวลำภู" sheetId="15" r:id="rId4"/>
    <sheet name="อด" sheetId="75" r:id="rId5"/>
    <sheet name="อุดรธานี" sheetId="16" r:id="rId6"/>
    <sheet name="ลย." sheetId="76" r:id="rId7"/>
    <sheet name="เลย " sheetId="39" r:id="rId8"/>
    <sheet name="นค." sheetId="77" r:id="rId9"/>
    <sheet name="หนองคาย" sheetId="34" r:id="rId10"/>
    <sheet name="สกล" sheetId="78" r:id="rId11"/>
    <sheet name="สกลนคร" sheetId="32" r:id="rId12"/>
    <sheet name="นคร" sheetId="79" r:id="rId13"/>
    <sheet name="นครพนม" sheetId="30" r:id="rId14"/>
    <sheet name="1.สรุปรายงานการส่งงบ " sheetId="83" r:id="rId15"/>
    <sheet name="2.สรุปคะแนน" sheetId="11" r:id="rId16"/>
    <sheet name="3. สรุปรวมราย CUP " sheetId="61" r:id="rId17"/>
  </sheets>
  <definedNames>
    <definedName name="_xlnm._FilterDatabase" localSheetId="16" hidden="1">'3. สรุปรวมราย CUP '!$A$4:$WVN$1070</definedName>
    <definedName name="_xlnm._FilterDatabase" localSheetId="13" hidden="1">นครพนม!$A$1:$AP$154</definedName>
    <definedName name="_xlnm._FilterDatabase" localSheetId="1" hidden="1">บึงกาฬ!$A$1:$AM$70</definedName>
    <definedName name="_xlnm._FilterDatabase" localSheetId="7" hidden="1">'เลย '!$A$1:$AL$130</definedName>
    <definedName name="_xlnm._FilterDatabase" localSheetId="3" hidden="1">หนองบัวลำภู!$A$1:$AN$86</definedName>
    <definedName name="_xlnm._FilterDatabase" localSheetId="4" hidden="1">อด!#REF!</definedName>
    <definedName name="_xlnm._FilterDatabase" localSheetId="5" hidden="1">อุดรธานี!$A$1:$AR$222</definedName>
    <definedName name="DATA1" localSheetId="14">#REF!</definedName>
    <definedName name="DATA1" localSheetId="16">#REF!</definedName>
    <definedName name="DATA1" localSheetId="7">#REF!</definedName>
    <definedName name="DATA1">#REF!</definedName>
    <definedName name="_xlnm.Print_Titles" localSheetId="16">'3. สรุปรวมราย CUP '!$1:$4</definedName>
  </definedNames>
  <calcPr calcId="152511"/>
</workbook>
</file>

<file path=xl/calcChain.xml><?xml version="1.0" encoding="utf-8"?>
<calcChain xmlns="http://schemas.openxmlformats.org/spreadsheetml/2006/main">
  <c r="D6" i="83" l="1"/>
  <c r="D7" i="83"/>
  <c r="D8" i="83"/>
  <c r="D9" i="83"/>
  <c r="D10" i="83"/>
  <c r="D11" i="83"/>
  <c r="G12" i="83"/>
  <c r="D5" i="83"/>
  <c r="AO5" i="30" l="1"/>
  <c r="AO6" i="30"/>
  <c r="AO7" i="30"/>
  <c r="AO8" i="30"/>
  <c r="AO9" i="30"/>
  <c r="AO10" i="30"/>
  <c r="AO11" i="30"/>
  <c r="AO12" i="30"/>
  <c r="AO13" i="30"/>
  <c r="AO14" i="30"/>
  <c r="AO15" i="30"/>
  <c r="AO16" i="30"/>
  <c r="AO17" i="30"/>
  <c r="AO18" i="30"/>
  <c r="AO19" i="30"/>
  <c r="AO20" i="30"/>
  <c r="AO21" i="30"/>
  <c r="AO22" i="30"/>
  <c r="AO23" i="30"/>
  <c r="AO24" i="30"/>
  <c r="AO25" i="30"/>
  <c r="AO26" i="30"/>
  <c r="AO27" i="30"/>
  <c r="AO28" i="30"/>
  <c r="AO29" i="30"/>
  <c r="AO30" i="30"/>
  <c r="AO31" i="30"/>
  <c r="AO32" i="30"/>
  <c r="AO33" i="30"/>
  <c r="AO34" i="30"/>
  <c r="AO35" i="30"/>
  <c r="AO36" i="30"/>
  <c r="AO37" i="30"/>
  <c r="AO38" i="30"/>
  <c r="AO39" i="30"/>
  <c r="AO40" i="30"/>
  <c r="AO41" i="30"/>
  <c r="AO42" i="30"/>
  <c r="AO43" i="30"/>
  <c r="AO44" i="30"/>
  <c r="AO45" i="30"/>
  <c r="AO46" i="30"/>
  <c r="AO47" i="30"/>
  <c r="AO48" i="30"/>
  <c r="AO49" i="30"/>
  <c r="AO50" i="30"/>
  <c r="AO51" i="30"/>
  <c r="AO52" i="30"/>
  <c r="AO53" i="30"/>
  <c r="AO54" i="30"/>
  <c r="AO55" i="30"/>
  <c r="AO56" i="30"/>
  <c r="AO57" i="30"/>
  <c r="AO58" i="30"/>
  <c r="AO59" i="30"/>
  <c r="AO60" i="30"/>
  <c r="AO61" i="30"/>
  <c r="AO62" i="30"/>
  <c r="AO63" i="30"/>
  <c r="AO64" i="30"/>
  <c r="AO65" i="30"/>
  <c r="AO66" i="30"/>
  <c r="AO67" i="30"/>
  <c r="AO68" i="30"/>
  <c r="AO69" i="30"/>
  <c r="AO70" i="30"/>
  <c r="AO71" i="30"/>
  <c r="AO72" i="30"/>
  <c r="AO73" i="30"/>
  <c r="AO74" i="30"/>
  <c r="AO75" i="30"/>
  <c r="AO76" i="30"/>
  <c r="AO77" i="30"/>
  <c r="AO78" i="30"/>
  <c r="AO79" i="30"/>
  <c r="AO80" i="30"/>
  <c r="AO81" i="30"/>
  <c r="AO82" i="30"/>
  <c r="AO83" i="30"/>
  <c r="AO84" i="30"/>
  <c r="AO85" i="30"/>
  <c r="AO86" i="30"/>
  <c r="AO87" i="30"/>
  <c r="AO88" i="30"/>
  <c r="AO89" i="30"/>
  <c r="AO90" i="30"/>
  <c r="AO91" i="30"/>
  <c r="AO92" i="30"/>
  <c r="AO93" i="30"/>
  <c r="AO94" i="30"/>
  <c r="AO95" i="30"/>
  <c r="AO96" i="30"/>
  <c r="AO97" i="30"/>
  <c r="AO98" i="30"/>
  <c r="AO99" i="30"/>
  <c r="AO100" i="30"/>
  <c r="AO101" i="30"/>
  <c r="AO102" i="30"/>
  <c r="AO103" i="30"/>
  <c r="AO104" i="30"/>
  <c r="AO105" i="30"/>
  <c r="AO106" i="30"/>
  <c r="AO107" i="30"/>
  <c r="AO108" i="30"/>
  <c r="AO109" i="30"/>
  <c r="AO110" i="30"/>
  <c r="AO111" i="30"/>
  <c r="AO112" i="30"/>
  <c r="AO113" i="30"/>
  <c r="AO114" i="30"/>
  <c r="AO115" i="30"/>
  <c r="AO116" i="30"/>
  <c r="AO117" i="30"/>
  <c r="AO118" i="30"/>
  <c r="AO119" i="30"/>
  <c r="AO120" i="30"/>
  <c r="AO121" i="30"/>
  <c r="AO122" i="30"/>
  <c r="AO123" i="30"/>
  <c r="AO124" i="30"/>
  <c r="AO125" i="30"/>
  <c r="AO126" i="30"/>
  <c r="AO127" i="30"/>
  <c r="AO128" i="30"/>
  <c r="AO129" i="30"/>
  <c r="AO130" i="30"/>
  <c r="AO131" i="30"/>
  <c r="AO132" i="30"/>
  <c r="AO133" i="30"/>
  <c r="AO134" i="30"/>
  <c r="AO135" i="30"/>
  <c r="AO136" i="30"/>
  <c r="AO137" i="30"/>
  <c r="AO138" i="30"/>
  <c r="AO139" i="30"/>
  <c r="AO140" i="30"/>
  <c r="AO141" i="30"/>
  <c r="AO142" i="30"/>
  <c r="AO143" i="30"/>
  <c r="AO144" i="30"/>
  <c r="AO145" i="30"/>
  <c r="AO146" i="30"/>
  <c r="AO147" i="30"/>
  <c r="AO148" i="30"/>
  <c r="AO149" i="30"/>
  <c r="AO150" i="30"/>
  <c r="AO151" i="30"/>
  <c r="AO152" i="30"/>
  <c r="AO153" i="30"/>
  <c r="AO154" i="30"/>
  <c r="AN5" i="30"/>
  <c r="AN6" i="30"/>
  <c r="AN7" i="30"/>
  <c r="AN8" i="30"/>
  <c r="AN9" i="30"/>
  <c r="AN10" i="30"/>
  <c r="AN11" i="30"/>
  <c r="AN12" i="30"/>
  <c r="AN13" i="30"/>
  <c r="AN14" i="30"/>
  <c r="AN15" i="30"/>
  <c r="AN16" i="30"/>
  <c r="AN17" i="30"/>
  <c r="AN18" i="30"/>
  <c r="AN19" i="30"/>
  <c r="AN20" i="30"/>
  <c r="AN21" i="30"/>
  <c r="AN22" i="30"/>
  <c r="AN23" i="30"/>
  <c r="AN24" i="30"/>
  <c r="AN25" i="30"/>
  <c r="AN26" i="30"/>
  <c r="AN27" i="30"/>
  <c r="AN28" i="30"/>
  <c r="AN29" i="30"/>
  <c r="AN30" i="30"/>
  <c r="AN31" i="30"/>
  <c r="AN32" i="30"/>
  <c r="AN33" i="30"/>
  <c r="AN34" i="30"/>
  <c r="AN35" i="30"/>
  <c r="AN36" i="30"/>
  <c r="AN37" i="30"/>
  <c r="AN38" i="30"/>
  <c r="AN39" i="30"/>
  <c r="AN40" i="30"/>
  <c r="AN41" i="30"/>
  <c r="AN42" i="30"/>
  <c r="AN43" i="30"/>
  <c r="AN44" i="30"/>
  <c r="AN45" i="30"/>
  <c r="AN46" i="30"/>
  <c r="AN47" i="30"/>
  <c r="AN48" i="30"/>
  <c r="AN49" i="30"/>
  <c r="AN50" i="30"/>
  <c r="AN51" i="30"/>
  <c r="AN52" i="30"/>
  <c r="AN53" i="30"/>
  <c r="AN54" i="30"/>
  <c r="AN55" i="30"/>
  <c r="AN56" i="30"/>
  <c r="AN57" i="30"/>
  <c r="AN58" i="30"/>
  <c r="AN59" i="30"/>
  <c r="AN60" i="30"/>
  <c r="AN61" i="30"/>
  <c r="AN62" i="30"/>
  <c r="AN63" i="30"/>
  <c r="AN64" i="30"/>
  <c r="AN65" i="30"/>
  <c r="AN66" i="30"/>
  <c r="AN67" i="30"/>
  <c r="AN68" i="30"/>
  <c r="AN69" i="30"/>
  <c r="AN70" i="30"/>
  <c r="AN71" i="30"/>
  <c r="AN72" i="30"/>
  <c r="AN73" i="30"/>
  <c r="AN74" i="30"/>
  <c r="AN75" i="30"/>
  <c r="AN76" i="30"/>
  <c r="AN77" i="30"/>
  <c r="AN78" i="30"/>
  <c r="AN79" i="30"/>
  <c r="AN80" i="30"/>
  <c r="AN81" i="30"/>
  <c r="AN82" i="30"/>
  <c r="AN83" i="30"/>
  <c r="AN84" i="30"/>
  <c r="AN85" i="30"/>
  <c r="AN86" i="30"/>
  <c r="AN87" i="30"/>
  <c r="AN88" i="30"/>
  <c r="AN89" i="30"/>
  <c r="AN90" i="30"/>
  <c r="AN91" i="30"/>
  <c r="AN92" i="30"/>
  <c r="AN93" i="30"/>
  <c r="AN94" i="30"/>
  <c r="AN95" i="30"/>
  <c r="AN96" i="30"/>
  <c r="AN97" i="30"/>
  <c r="AN98" i="30"/>
  <c r="AN99" i="30"/>
  <c r="AN100" i="30"/>
  <c r="AN101" i="30"/>
  <c r="AN102" i="30"/>
  <c r="AN103" i="30"/>
  <c r="AN104" i="30"/>
  <c r="AN105" i="30"/>
  <c r="AN106" i="30"/>
  <c r="AN107" i="30"/>
  <c r="AN108" i="30"/>
  <c r="AN109" i="30"/>
  <c r="AN110" i="30"/>
  <c r="AN111" i="30"/>
  <c r="AN112" i="30"/>
  <c r="AN113" i="30"/>
  <c r="AN114" i="30"/>
  <c r="AN115" i="30"/>
  <c r="AN116" i="30"/>
  <c r="AN117" i="30"/>
  <c r="AN118" i="30"/>
  <c r="AN119" i="30"/>
  <c r="AN120" i="30"/>
  <c r="AN121" i="30"/>
  <c r="AN122" i="30"/>
  <c r="AN123" i="30"/>
  <c r="AN124" i="30"/>
  <c r="AN125" i="30"/>
  <c r="AN126" i="30"/>
  <c r="AN127" i="30"/>
  <c r="AN128" i="30"/>
  <c r="AN129" i="30"/>
  <c r="AN130" i="30"/>
  <c r="AN131" i="30"/>
  <c r="AN132" i="30"/>
  <c r="AN133" i="30"/>
  <c r="AN134" i="30"/>
  <c r="AN135" i="30"/>
  <c r="AN136" i="30"/>
  <c r="AN137" i="30"/>
  <c r="AN138" i="30"/>
  <c r="AN139" i="30"/>
  <c r="AN140" i="30"/>
  <c r="AN141" i="30"/>
  <c r="AN142" i="30"/>
  <c r="AN143" i="30"/>
  <c r="AN144" i="30"/>
  <c r="AN145" i="30"/>
  <c r="AN146" i="30"/>
  <c r="AN147" i="30"/>
  <c r="AN148" i="30"/>
  <c r="AN149" i="30"/>
  <c r="AN150" i="30"/>
  <c r="AN151" i="30"/>
  <c r="AN152" i="30"/>
  <c r="AN153" i="30"/>
  <c r="AN154" i="30"/>
  <c r="AO4" i="30"/>
  <c r="AN4" i="30"/>
  <c r="AL5" i="30"/>
  <c r="AL6" i="30"/>
  <c r="AL7" i="30"/>
  <c r="AL8" i="30"/>
  <c r="AL9" i="30"/>
  <c r="AL10" i="30"/>
  <c r="AL11" i="30"/>
  <c r="AL12" i="30"/>
  <c r="AL13" i="30"/>
  <c r="AL14" i="30"/>
  <c r="AL15" i="30"/>
  <c r="AL16" i="30"/>
  <c r="AL17" i="30"/>
  <c r="AL18" i="30"/>
  <c r="AL19" i="30"/>
  <c r="AL20" i="30"/>
  <c r="AL21" i="30"/>
  <c r="AL22" i="30"/>
  <c r="AL23" i="30"/>
  <c r="AL24" i="30"/>
  <c r="AL25" i="30"/>
  <c r="AL26" i="30"/>
  <c r="AL27" i="30"/>
  <c r="AL28" i="30"/>
  <c r="AL29" i="30"/>
  <c r="AL30" i="30"/>
  <c r="AL31" i="30"/>
  <c r="AL32" i="30"/>
  <c r="AL33" i="30"/>
  <c r="AL34" i="30"/>
  <c r="AL35" i="30"/>
  <c r="AL36" i="30"/>
  <c r="AL37" i="30"/>
  <c r="AL38" i="30"/>
  <c r="AL39" i="30"/>
  <c r="AL40" i="30"/>
  <c r="AL41" i="30"/>
  <c r="AL42" i="30"/>
  <c r="AL43" i="30"/>
  <c r="AL44" i="30"/>
  <c r="AL45" i="30"/>
  <c r="AL46" i="30"/>
  <c r="AL47" i="30"/>
  <c r="AL48" i="30"/>
  <c r="AL49" i="30"/>
  <c r="AL50" i="30"/>
  <c r="AL51" i="30"/>
  <c r="AL52" i="30"/>
  <c r="AL53" i="30"/>
  <c r="AL54" i="30"/>
  <c r="AL55" i="30"/>
  <c r="AL56" i="30"/>
  <c r="AL57" i="30"/>
  <c r="AL58" i="30"/>
  <c r="AL59" i="30"/>
  <c r="AL60" i="30"/>
  <c r="AL61" i="30"/>
  <c r="AL62" i="30"/>
  <c r="AL63" i="30"/>
  <c r="AL64" i="30"/>
  <c r="AL65" i="30"/>
  <c r="AL66" i="30"/>
  <c r="AL67" i="30"/>
  <c r="AL68" i="30"/>
  <c r="AL69" i="30"/>
  <c r="AL70" i="30"/>
  <c r="AL71" i="30"/>
  <c r="AL72" i="30"/>
  <c r="AL73" i="30"/>
  <c r="AL74" i="30"/>
  <c r="AL75" i="30"/>
  <c r="AL76" i="30"/>
  <c r="AL77" i="30"/>
  <c r="AL78" i="30"/>
  <c r="AL79" i="30"/>
  <c r="AL80" i="30"/>
  <c r="AL81" i="30"/>
  <c r="AL82" i="30"/>
  <c r="AL83" i="30"/>
  <c r="AL84" i="30"/>
  <c r="AL85" i="30"/>
  <c r="AL86" i="30"/>
  <c r="AL87" i="30"/>
  <c r="AL88" i="30"/>
  <c r="AL89" i="30"/>
  <c r="AL90" i="30"/>
  <c r="AL91" i="30"/>
  <c r="AL92" i="30"/>
  <c r="AL93" i="30"/>
  <c r="AL94" i="30"/>
  <c r="AL95" i="30"/>
  <c r="AL96" i="30"/>
  <c r="AL97" i="30"/>
  <c r="AL98" i="30"/>
  <c r="AL99" i="30"/>
  <c r="AL100" i="30"/>
  <c r="AL101" i="30"/>
  <c r="AL102" i="30"/>
  <c r="AL103" i="30"/>
  <c r="AL104" i="30"/>
  <c r="AL105" i="30"/>
  <c r="AL106" i="30"/>
  <c r="AL107" i="30"/>
  <c r="AL108" i="30"/>
  <c r="AL109" i="30"/>
  <c r="AL110" i="30"/>
  <c r="AL111" i="30"/>
  <c r="AL112" i="30"/>
  <c r="AL113" i="30"/>
  <c r="AL114" i="30"/>
  <c r="AL115" i="30"/>
  <c r="AL116" i="30"/>
  <c r="AL117" i="30"/>
  <c r="AL118" i="30"/>
  <c r="AL119" i="30"/>
  <c r="AL120" i="30"/>
  <c r="AL121" i="30"/>
  <c r="AL122" i="30"/>
  <c r="AL123" i="30"/>
  <c r="AL124" i="30"/>
  <c r="AL125" i="30"/>
  <c r="AL126" i="30"/>
  <c r="AL127" i="30"/>
  <c r="AL128" i="30"/>
  <c r="AL129" i="30"/>
  <c r="AL130" i="30"/>
  <c r="AL131" i="30"/>
  <c r="AL132" i="30"/>
  <c r="AL133" i="30"/>
  <c r="AL134" i="30"/>
  <c r="AL135" i="30"/>
  <c r="AL136" i="30"/>
  <c r="AL137" i="30"/>
  <c r="AL138" i="30"/>
  <c r="AL139" i="30"/>
  <c r="AL140" i="30"/>
  <c r="AL141" i="30"/>
  <c r="AL142" i="30"/>
  <c r="AL143" i="30"/>
  <c r="AL144" i="30"/>
  <c r="AL145" i="30"/>
  <c r="AL146" i="30"/>
  <c r="AL147" i="30"/>
  <c r="AL148" i="30"/>
  <c r="AL149" i="30"/>
  <c r="AL150" i="30"/>
  <c r="AL151" i="30"/>
  <c r="AL152" i="30"/>
  <c r="AL153" i="30"/>
  <c r="AL154" i="30"/>
  <c r="AL4" i="30"/>
  <c r="AK5" i="30"/>
  <c r="AK6" i="30"/>
  <c r="AK7" i="30"/>
  <c r="AK8" i="30"/>
  <c r="AK9" i="30"/>
  <c r="AK10" i="30"/>
  <c r="AK11" i="30"/>
  <c r="AK12" i="30"/>
  <c r="AK13" i="30"/>
  <c r="AK14" i="30"/>
  <c r="AK15" i="30"/>
  <c r="AK16" i="30"/>
  <c r="AK17" i="30"/>
  <c r="AK18" i="30"/>
  <c r="AK19" i="30"/>
  <c r="AK20" i="30"/>
  <c r="AK21" i="30"/>
  <c r="AK22" i="30"/>
  <c r="AK23" i="30"/>
  <c r="AK24" i="30"/>
  <c r="AK25" i="30"/>
  <c r="AK26" i="30"/>
  <c r="AK27" i="30"/>
  <c r="AK28" i="30"/>
  <c r="AK29" i="30"/>
  <c r="AK30" i="30"/>
  <c r="AK31" i="30"/>
  <c r="AK32" i="30"/>
  <c r="AK33" i="30"/>
  <c r="AK34" i="30"/>
  <c r="AK35" i="30"/>
  <c r="AK36" i="30"/>
  <c r="AK37" i="30"/>
  <c r="AK38" i="30"/>
  <c r="AK39" i="30"/>
  <c r="AK40" i="30"/>
  <c r="AK41" i="30"/>
  <c r="AK42" i="30"/>
  <c r="AK43" i="30"/>
  <c r="AK44" i="30"/>
  <c r="AK45" i="30"/>
  <c r="AK46" i="30"/>
  <c r="AK47" i="30"/>
  <c r="AK48" i="30"/>
  <c r="AK49" i="30"/>
  <c r="AK50" i="30"/>
  <c r="AK51" i="30"/>
  <c r="AK52" i="30"/>
  <c r="AK53" i="30"/>
  <c r="AK54" i="30"/>
  <c r="AK55" i="30"/>
  <c r="AK56" i="30"/>
  <c r="AK57" i="30"/>
  <c r="AK58" i="30"/>
  <c r="AK59" i="30"/>
  <c r="AK60" i="30"/>
  <c r="AK61" i="30"/>
  <c r="AK62" i="30"/>
  <c r="AK63" i="30"/>
  <c r="AK64" i="30"/>
  <c r="AK65" i="30"/>
  <c r="AK66" i="30"/>
  <c r="AK67" i="30"/>
  <c r="AK68" i="30"/>
  <c r="AK69" i="30"/>
  <c r="AK70" i="30"/>
  <c r="AK71" i="30"/>
  <c r="AK72" i="30"/>
  <c r="AK73" i="30"/>
  <c r="AK74" i="30"/>
  <c r="AK75" i="30"/>
  <c r="AK76" i="30"/>
  <c r="AK77" i="30"/>
  <c r="AK78" i="30"/>
  <c r="AK79" i="30"/>
  <c r="AK80" i="30"/>
  <c r="AK81" i="30"/>
  <c r="AK82" i="30"/>
  <c r="AK83" i="30"/>
  <c r="AK84" i="30"/>
  <c r="AK85" i="30"/>
  <c r="AK86" i="30"/>
  <c r="AK87" i="30"/>
  <c r="AK88" i="30"/>
  <c r="AK89" i="30"/>
  <c r="AK90" i="30"/>
  <c r="AK91" i="30"/>
  <c r="AK92" i="30"/>
  <c r="AK93" i="30"/>
  <c r="AK94" i="30"/>
  <c r="AK95" i="30"/>
  <c r="AK96" i="30"/>
  <c r="AK97" i="30"/>
  <c r="AK98" i="30"/>
  <c r="AK99" i="30"/>
  <c r="AK100" i="30"/>
  <c r="AK101" i="30"/>
  <c r="AK102" i="30"/>
  <c r="AK103" i="30"/>
  <c r="AK104" i="30"/>
  <c r="AK105" i="30"/>
  <c r="AK106" i="30"/>
  <c r="AK107" i="30"/>
  <c r="AK108" i="30"/>
  <c r="AK109" i="30"/>
  <c r="AK110" i="30"/>
  <c r="AK111" i="30"/>
  <c r="AK112" i="30"/>
  <c r="AK113" i="30"/>
  <c r="AK114" i="30"/>
  <c r="AK115" i="30"/>
  <c r="AK116" i="30"/>
  <c r="AK117" i="30"/>
  <c r="AK118" i="30"/>
  <c r="AK119" i="30"/>
  <c r="AK120" i="30"/>
  <c r="AK121" i="30"/>
  <c r="AK122" i="30"/>
  <c r="AK123" i="30"/>
  <c r="AK124" i="30"/>
  <c r="AK125" i="30"/>
  <c r="AK126" i="30"/>
  <c r="AK127" i="30"/>
  <c r="AK128" i="30"/>
  <c r="AK129" i="30"/>
  <c r="AK130" i="30"/>
  <c r="AK131" i="30"/>
  <c r="AK132" i="30"/>
  <c r="AK133" i="30"/>
  <c r="AK134" i="30"/>
  <c r="AK135" i="30"/>
  <c r="AK136" i="30"/>
  <c r="AK137" i="30"/>
  <c r="AK138" i="30"/>
  <c r="AK139" i="30"/>
  <c r="AK140" i="30"/>
  <c r="AK141" i="30"/>
  <c r="AK142" i="30"/>
  <c r="AK143" i="30"/>
  <c r="AK144" i="30"/>
  <c r="AK145" i="30"/>
  <c r="AK146" i="30"/>
  <c r="AK147" i="30"/>
  <c r="AK148" i="30"/>
  <c r="AK149" i="30"/>
  <c r="AK150" i="30"/>
  <c r="AK151" i="30"/>
  <c r="AK152" i="30"/>
  <c r="AK153" i="30"/>
  <c r="AK154" i="30"/>
  <c r="AK4" i="30"/>
  <c r="AI5" i="32"/>
  <c r="AI6" i="32"/>
  <c r="AI7" i="32"/>
  <c r="AI8" i="32"/>
  <c r="AI9" i="32"/>
  <c r="AI10" i="32"/>
  <c r="AI11" i="32"/>
  <c r="AI12" i="32"/>
  <c r="AI13" i="32"/>
  <c r="AI14" i="32"/>
  <c r="AI15" i="32"/>
  <c r="AI16" i="32"/>
  <c r="AI17" i="32"/>
  <c r="AI18" i="32"/>
  <c r="AI19" i="32"/>
  <c r="AI20" i="32"/>
  <c r="AI21" i="32"/>
  <c r="AI22" i="32"/>
  <c r="AI23" i="32"/>
  <c r="AI24" i="32"/>
  <c r="AI25" i="32"/>
  <c r="AI26" i="32"/>
  <c r="AI27" i="32"/>
  <c r="AI28" i="32"/>
  <c r="AI29" i="32"/>
  <c r="AI30" i="32"/>
  <c r="AI31" i="32"/>
  <c r="AI32" i="32"/>
  <c r="AI33" i="32"/>
  <c r="AI34" i="32"/>
  <c r="AI35" i="32"/>
  <c r="AI36" i="32"/>
  <c r="AI37" i="32"/>
  <c r="AI38" i="32"/>
  <c r="AI39" i="32"/>
  <c r="AI40" i="32"/>
  <c r="AI41" i="32"/>
  <c r="AI42" i="32"/>
  <c r="AI43" i="32"/>
  <c r="AI44" i="32"/>
  <c r="AI45" i="32"/>
  <c r="AI46" i="32"/>
  <c r="AI47" i="32"/>
  <c r="AI48" i="32"/>
  <c r="AI49" i="32"/>
  <c r="AI50" i="32"/>
  <c r="AI51" i="32"/>
  <c r="AI52" i="32"/>
  <c r="AI53" i="32"/>
  <c r="AI54" i="32"/>
  <c r="AI55" i="32"/>
  <c r="AI56" i="32"/>
  <c r="AI57" i="32"/>
  <c r="AI58" i="32"/>
  <c r="AI59" i="32"/>
  <c r="AI60" i="32"/>
  <c r="AI61" i="32"/>
  <c r="AI62" i="32"/>
  <c r="AI63" i="32"/>
  <c r="AI64" i="32"/>
  <c r="AI65" i="32"/>
  <c r="AI66" i="32"/>
  <c r="AI67" i="32"/>
  <c r="AI68" i="32"/>
  <c r="AI69" i="32"/>
  <c r="AI70" i="32"/>
  <c r="AI71" i="32"/>
  <c r="AI72" i="32"/>
  <c r="AI73" i="32"/>
  <c r="AI74" i="32"/>
  <c r="AI75" i="32"/>
  <c r="AI76" i="32"/>
  <c r="AI77" i="32"/>
  <c r="AI78" i="32"/>
  <c r="AI79" i="32"/>
  <c r="AI80" i="32"/>
  <c r="AI81" i="32"/>
  <c r="AI82" i="32"/>
  <c r="AI83" i="32"/>
  <c r="AI84" i="32"/>
  <c r="AI85" i="32"/>
  <c r="AI86" i="32"/>
  <c r="AI87" i="32"/>
  <c r="AI88" i="32"/>
  <c r="AI89" i="32"/>
  <c r="AI90" i="32"/>
  <c r="AI91" i="32"/>
  <c r="AI92" i="32"/>
  <c r="AI93" i="32"/>
  <c r="AI94" i="32"/>
  <c r="AI95" i="32"/>
  <c r="AI96" i="32"/>
  <c r="AI97" i="32"/>
  <c r="AI98" i="32"/>
  <c r="AI99" i="32"/>
  <c r="AI100" i="32"/>
  <c r="AI101" i="32"/>
  <c r="AI102" i="32"/>
  <c r="AI103" i="32"/>
  <c r="AI104" i="32"/>
  <c r="AI105" i="32"/>
  <c r="AI106" i="32"/>
  <c r="AI107" i="32"/>
  <c r="AI108" i="32"/>
  <c r="AI109" i="32"/>
  <c r="AI110" i="32"/>
  <c r="AI111" i="32"/>
  <c r="AI112" i="32"/>
  <c r="AI113" i="32"/>
  <c r="AI114" i="32"/>
  <c r="AI115" i="32"/>
  <c r="AI116" i="32"/>
  <c r="AI117" i="32"/>
  <c r="AI118" i="32"/>
  <c r="AI119" i="32"/>
  <c r="AI120" i="32"/>
  <c r="AI121" i="32"/>
  <c r="AI122" i="32"/>
  <c r="AI123" i="32"/>
  <c r="AI124" i="32"/>
  <c r="AI125" i="32"/>
  <c r="AI126" i="32"/>
  <c r="AI127" i="32"/>
  <c r="AI128" i="32"/>
  <c r="AI129" i="32"/>
  <c r="AI130" i="32"/>
  <c r="AI131" i="32"/>
  <c r="AI132" i="32"/>
  <c r="AI133" i="32"/>
  <c r="AI134" i="32"/>
  <c r="AI135" i="32"/>
  <c r="AI136" i="32"/>
  <c r="AI137" i="32"/>
  <c r="AI138" i="32"/>
  <c r="AI139" i="32"/>
  <c r="AI140" i="32"/>
  <c r="AI141" i="32"/>
  <c r="AI142" i="32"/>
  <c r="AI143" i="32"/>
  <c r="AI144" i="32"/>
  <c r="AI145" i="32"/>
  <c r="AI146" i="32"/>
  <c r="AI147" i="32"/>
  <c r="AI148" i="32"/>
  <c r="AI149" i="32"/>
  <c r="AI150" i="32"/>
  <c r="AI151" i="32"/>
  <c r="AI152" i="32"/>
  <c r="AI153" i="32"/>
  <c r="AI154" i="32"/>
  <c r="AI155" i="32"/>
  <c r="AI156" i="32"/>
  <c r="AI157" i="32"/>
  <c r="AI158" i="32"/>
  <c r="AI159" i="32"/>
  <c r="AI160" i="32"/>
  <c r="AI161" i="32"/>
  <c r="AI162" i="32"/>
  <c r="AI163" i="32"/>
  <c r="AI164" i="32"/>
  <c r="AI165" i="32"/>
  <c r="AI166" i="32"/>
  <c r="AI167" i="32"/>
  <c r="AI168" i="32"/>
  <c r="AI169" i="32"/>
  <c r="AI170" i="32"/>
  <c r="AI171" i="32"/>
  <c r="AI172" i="32"/>
  <c r="AI173" i="32"/>
  <c r="AI174" i="32"/>
  <c r="AI175" i="32"/>
  <c r="AI176" i="32"/>
  <c r="AI177" i="32"/>
  <c r="AI178" i="32"/>
  <c r="AI179" i="32"/>
  <c r="AI180" i="32"/>
  <c r="AI181" i="32"/>
  <c r="AI182" i="32"/>
  <c r="AI183" i="32"/>
  <c r="AI184" i="32"/>
  <c r="AI185" i="32"/>
  <c r="AI186" i="32"/>
  <c r="AI187" i="32"/>
  <c r="AI188" i="32"/>
  <c r="AI189" i="32"/>
  <c r="AI190" i="32"/>
  <c r="AI191" i="32"/>
  <c r="AI192" i="32"/>
  <c r="AI4" i="32"/>
  <c r="AH5" i="32"/>
  <c r="AH6" i="32"/>
  <c r="AH7" i="32"/>
  <c r="AH8" i="32"/>
  <c r="AH9" i="32"/>
  <c r="AH10" i="32"/>
  <c r="AH11" i="32"/>
  <c r="AH12" i="32"/>
  <c r="AH13" i="32"/>
  <c r="AH14" i="32"/>
  <c r="AH15" i="32"/>
  <c r="AH16" i="32"/>
  <c r="AH17" i="32"/>
  <c r="AH18" i="32"/>
  <c r="AH19" i="32"/>
  <c r="AH20" i="32"/>
  <c r="AH21" i="32"/>
  <c r="AH22" i="32"/>
  <c r="AH23" i="32"/>
  <c r="AH24" i="32"/>
  <c r="AH25" i="32"/>
  <c r="AH26" i="32"/>
  <c r="AH27" i="32"/>
  <c r="AH28" i="32"/>
  <c r="AH29" i="32"/>
  <c r="AH30" i="32"/>
  <c r="AH31" i="32"/>
  <c r="AH32" i="32"/>
  <c r="AH33" i="32"/>
  <c r="AH34" i="32"/>
  <c r="AH35" i="32"/>
  <c r="AH36" i="32"/>
  <c r="AH37" i="32"/>
  <c r="AH38" i="32"/>
  <c r="AH39" i="32"/>
  <c r="AH40" i="32"/>
  <c r="AH41" i="32"/>
  <c r="AH42" i="32"/>
  <c r="AH43" i="32"/>
  <c r="AH44" i="32"/>
  <c r="AH45" i="32"/>
  <c r="AH46" i="32"/>
  <c r="AH47" i="32"/>
  <c r="AH48" i="32"/>
  <c r="AH49" i="32"/>
  <c r="AH50" i="32"/>
  <c r="AH51" i="32"/>
  <c r="AH52" i="32"/>
  <c r="AH53" i="32"/>
  <c r="AH54" i="32"/>
  <c r="AH55" i="32"/>
  <c r="AH56" i="32"/>
  <c r="AH57" i="32"/>
  <c r="AH58" i="32"/>
  <c r="AH59" i="32"/>
  <c r="AH60" i="32"/>
  <c r="AH61" i="32"/>
  <c r="AH62" i="32"/>
  <c r="AH63" i="32"/>
  <c r="AH64" i="32"/>
  <c r="AH65" i="32"/>
  <c r="AH66" i="32"/>
  <c r="AH67" i="32"/>
  <c r="AH68" i="32"/>
  <c r="AH69" i="32"/>
  <c r="AH70" i="32"/>
  <c r="AH71" i="32"/>
  <c r="AH72" i="32"/>
  <c r="AH73" i="32"/>
  <c r="AH74" i="32"/>
  <c r="AH75" i="32"/>
  <c r="AH76" i="32"/>
  <c r="AH77" i="32"/>
  <c r="AH78" i="32"/>
  <c r="AH79" i="32"/>
  <c r="AH80" i="32"/>
  <c r="AH81" i="32"/>
  <c r="AH82" i="32"/>
  <c r="AH83" i="32"/>
  <c r="AH84" i="32"/>
  <c r="AH85" i="32"/>
  <c r="AH86" i="32"/>
  <c r="AH87" i="32"/>
  <c r="AH88" i="32"/>
  <c r="AH89" i="32"/>
  <c r="AH90" i="32"/>
  <c r="AH91" i="32"/>
  <c r="AH92" i="32"/>
  <c r="AH93" i="32"/>
  <c r="AH94" i="32"/>
  <c r="AH95" i="32"/>
  <c r="AH96" i="32"/>
  <c r="AH97" i="32"/>
  <c r="AH98" i="32"/>
  <c r="AH99" i="32"/>
  <c r="AH100" i="32"/>
  <c r="AH101" i="32"/>
  <c r="AH102" i="32"/>
  <c r="AH103" i="32"/>
  <c r="AH104" i="32"/>
  <c r="AH105" i="32"/>
  <c r="AH106" i="32"/>
  <c r="AH107" i="32"/>
  <c r="AH108" i="32"/>
  <c r="AH109" i="32"/>
  <c r="AH110" i="32"/>
  <c r="AH111" i="32"/>
  <c r="AH112" i="32"/>
  <c r="AH113" i="32"/>
  <c r="AH114" i="32"/>
  <c r="AH115" i="32"/>
  <c r="AH116" i="32"/>
  <c r="AH117" i="32"/>
  <c r="AH118" i="32"/>
  <c r="AH119" i="32"/>
  <c r="AH120" i="32"/>
  <c r="AH121" i="32"/>
  <c r="AH122" i="32"/>
  <c r="AH123" i="32"/>
  <c r="AH124" i="32"/>
  <c r="AH125" i="32"/>
  <c r="AH126" i="32"/>
  <c r="AH127" i="32"/>
  <c r="AH128" i="32"/>
  <c r="AH129" i="32"/>
  <c r="AH130" i="32"/>
  <c r="AH131" i="32"/>
  <c r="AH132" i="32"/>
  <c r="AH133" i="32"/>
  <c r="AH134" i="32"/>
  <c r="AH135" i="32"/>
  <c r="AH136" i="32"/>
  <c r="AH137" i="32"/>
  <c r="AH138" i="32"/>
  <c r="AH139" i="32"/>
  <c r="AH140" i="32"/>
  <c r="AH141" i="32"/>
  <c r="AH142" i="32"/>
  <c r="AH143" i="32"/>
  <c r="AH144" i="32"/>
  <c r="AH145" i="32"/>
  <c r="AH146" i="32"/>
  <c r="AH147" i="32"/>
  <c r="AH148" i="32"/>
  <c r="AH149" i="32"/>
  <c r="AH150" i="32"/>
  <c r="AH151" i="32"/>
  <c r="AH152" i="32"/>
  <c r="AH153" i="32"/>
  <c r="AH154" i="32"/>
  <c r="AH155" i="32"/>
  <c r="AH156" i="32"/>
  <c r="AH157" i="32"/>
  <c r="AH158" i="32"/>
  <c r="AH159" i="32"/>
  <c r="AH160" i="32"/>
  <c r="AH161" i="32"/>
  <c r="AH162" i="32"/>
  <c r="AH163" i="32"/>
  <c r="AH164" i="32"/>
  <c r="AH165" i="32"/>
  <c r="AH166" i="32"/>
  <c r="AH167" i="32"/>
  <c r="AH168" i="32"/>
  <c r="AH169" i="32"/>
  <c r="AH170" i="32"/>
  <c r="AH171" i="32"/>
  <c r="AH172" i="32"/>
  <c r="AH173" i="32"/>
  <c r="AH174" i="32"/>
  <c r="AH175" i="32"/>
  <c r="AH176" i="32"/>
  <c r="AH177" i="32"/>
  <c r="AH178" i="32"/>
  <c r="AH179" i="32"/>
  <c r="AH180" i="32"/>
  <c r="AH181" i="32"/>
  <c r="AH182" i="32"/>
  <c r="AH183" i="32"/>
  <c r="AH184" i="32"/>
  <c r="AH185" i="32"/>
  <c r="AH186" i="32"/>
  <c r="AH187" i="32"/>
  <c r="AH188" i="32"/>
  <c r="AH189" i="32"/>
  <c r="AH190" i="32"/>
  <c r="AH191" i="32"/>
  <c r="AH192" i="32"/>
  <c r="AH4" i="32"/>
  <c r="AF192" i="32"/>
  <c r="AF5" i="32"/>
  <c r="AF6" i="32"/>
  <c r="AF7" i="32"/>
  <c r="AF3" i="32" s="1"/>
  <c r="AF8" i="32"/>
  <c r="AF9" i="32"/>
  <c r="AF10" i="32"/>
  <c r="AF11" i="32"/>
  <c r="AF12" i="32"/>
  <c r="AF13" i="32"/>
  <c r="AF14" i="32"/>
  <c r="AF15" i="32"/>
  <c r="AF16" i="32"/>
  <c r="AF17" i="32"/>
  <c r="AF18" i="32"/>
  <c r="AF19" i="32"/>
  <c r="AF20" i="32"/>
  <c r="AF21" i="32"/>
  <c r="AF22" i="32"/>
  <c r="AF23" i="32"/>
  <c r="AF24" i="32"/>
  <c r="AF25" i="32"/>
  <c r="AF26" i="32"/>
  <c r="AF27" i="32"/>
  <c r="AF28" i="32"/>
  <c r="AF29" i="32"/>
  <c r="AF30" i="32"/>
  <c r="AF31" i="32"/>
  <c r="AF32" i="32"/>
  <c r="AF33" i="32"/>
  <c r="AF34" i="32"/>
  <c r="AF35" i="32"/>
  <c r="AF36" i="32"/>
  <c r="AF37" i="32"/>
  <c r="AF38" i="32"/>
  <c r="AF39" i="32"/>
  <c r="AF40" i="32"/>
  <c r="AF41" i="32"/>
  <c r="AF42" i="32"/>
  <c r="AF43" i="32"/>
  <c r="AF44" i="32"/>
  <c r="AF45" i="32"/>
  <c r="AF46" i="32"/>
  <c r="AF47" i="32"/>
  <c r="AF48" i="32"/>
  <c r="AF49" i="32"/>
  <c r="AF50" i="32"/>
  <c r="AF51" i="32"/>
  <c r="AF52" i="32"/>
  <c r="AF53" i="32"/>
  <c r="AF54" i="32"/>
  <c r="AF55" i="32"/>
  <c r="AF56" i="32"/>
  <c r="AF57" i="32"/>
  <c r="AF58" i="32"/>
  <c r="AF59" i="32"/>
  <c r="AF60" i="32"/>
  <c r="AF61" i="32"/>
  <c r="AF62" i="32"/>
  <c r="AF63" i="32"/>
  <c r="AF64" i="32"/>
  <c r="AF65" i="32"/>
  <c r="AF66" i="32"/>
  <c r="AF67" i="32"/>
  <c r="AF68" i="32"/>
  <c r="AF69" i="32"/>
  <c r="AF70" i="32"/>
  <c r="AF71" i="32"/>
  <c r="AF72" i="32"/>
  <c r="AF73" i="32"/>
  <c r="AF74" i="32"/>
  <c r="AF75" i="32"/>
  <c r="AF76" i="32"/>
  <c r="AF77" i="32"/>
  <c r="AF78" i="32"/>
  <c r="AF79" i="32"/>
  <c r="AF80" i="32"/>
  <c r="AF81" i="32"/>
  <c r="AF82" i="32"/>
  <c r="AF83" i="32"/>
  <c r="AF84" i="32"/>
  <c r="AF85" i="32"/>
  <c r="AF86" i="32"/>
  <c r="AF87" i="32"/>
  <c r="AF88" i="32"/>
  <c r="AF89" i="32"/>
  <c r="AF90" i="32"/>
  <c r="AF91" i="32"/>
  <c r="AF92" i="32"/>
  <c r="AF93" i="32"/>
  <c r="AF94" i="32"/>
  <c r="AF95" i="32"/>
  <c r="AF96" i="32"/>
  <c r="AF97" i="32"/>
  <c r="AF98" i="32"/>
  <c r="AF99" i="32"/>
  <c r="AF100" i="32"/>
  <c r="AF101" i="32"/>
  <c r="AF102" i="32"/>
  <c r="AF103" i="32"/>
  <c r="AF104" i="32"/>
  <c r="AF105" i="32"/>
  <c r="AF106" i="32"/>
  <c r="AF107" i="32"/>
  <c r="AF108" i="32"/>
  <c r="AF109" i="32"/>
  <c r="AF110" i="32"/>
  <c r="AF111" i="32"/>
  <c r="AF112" i="32"/>
  <c r="AF113" i="32"/>
  <c r="AF114" i="32"/>
  <c r="AF115" i="32"/>
  <c r="AF116" i="32"/>
  <c r="AF117" i="32"/>
  <c r="AF118" i="32"/>
  <c r="AF119" i="32"/>
  <c r="AF120" i="32"/>
  <c r="AF121" i="32"/>
  <c r="AF122" i="32"/>
  <c r="AF123" i="32"/>
  <c r="AF124" i="32"/>
  <c r="AF125" i="32"/>
  <c r="AF126" i="32"/>
  <c r="AF127" i="32"/>
  <c r="AF128" i="32"/>
  <c r="AF129" i="32"/>
  <c r="AF130" i="32"/>
  <c r="AF131" i="32"/>
  <c r="AF132" i="32"/>
  <c r="AF133" i="32"/>
  <c r="AF134" i="32"/>
  <c r="AF135" i="32"/>
  <c r="AF136" i="32"/>
  <c r="AF137" i="32"/>
  <c r="AF138" i="32"/>
  <c r="AF139" i="32"/>
  <c r="AF140" i="32"/>
  <c r="AF141" i="32"/>
  <c r="AF142" i="32"/>
  <c r="AF143" i="32"/>
  <c r="AF144" i="32"/>
  <c r="AF145" i="32"/>
  <c r="AF146" i="32"/>
  <c r="AF147" i="32"/>
  <c r="AF148" i="32"/>
  <c r="AF149" i="32"/>
  <c r="AF150" i="32"/>
  <c r="AF151" i="32"/>
  <c r="AF152" i="32"/>
  <c r="AF153" i="32"/>
  <c r="AF154" i="32"/>
  <c r="AF155" i="32"/>
  <c r="AF156" i="32"/>
  <c r="AF157" i="32"/>
  <c r="AF158" i="32"/>
  <c r="AF159" i="32"/>
  <c r="AF160" i="32"/>
  <c r="AF161" i="32"/>
  <c r="AF162" i="32"/>
  <c r="AF163" i="32"/>
  <c r="AF164" i="32"/>
  <c r="AF165" i="32"/>
  <c r="AF166" i="32"/>
  <c r="AF167" i="32"/>
  <c r="AF168" i="32"/>
  <c r="AF169" i="32"/>
  <c r="AF170" i="32"/>
  <c r="AF171" i="32"/>
  <c r="AF172" i="32"/>
  <c r="AF173" i="32"/>
  <c r="AF174" i="32"/>
  <c r="AF175" i="32"/>
  <c r="AF176" i="32"/>
  <c r="AF177" i="32"/>
  <c r="AF178" i="32"/>
  <c r="AF179" i="32"/>
  <c r="AF180" i="32"/>
  <c r="AF181" i="32"/>
  <c r="AF182" i="32"/>
  <c r="AF183" i="32"/>
  <c r="AF184" i="32"/>
  <c r="AF185" i="32"/>
  <c r="AF186" i="32"/>
  <c r="AF187" i="32"/>
  <c r="AF188" i="32"/>
  <c r="AF189" i="32"/>
  <c r="AF190" i="32"/>
  <c r="AF191" i="32"/>
  <c r="AF4" i="32"/>
  <c r="AE4" i="32"/>
  <c r="AL5" i="34"/>
  <c r="AL6" i="34"/>
  <c r="AL7" i="34"/>
  <c r="AL8" i="34"/>
  <c r="AL9" i="34"/>
  <c r="AL10" i="34"/>
  <c r="AL11" i="34"/>
  <c r="AL12" i="34"/>
  <c r="AL13" i="34"/>
  <c r="AL14" i="34"/>
  <c r="AL15" i="34"/>
  <c r="AL16" i="34"/>
  <c r="AL17" i="34"/>
  <c r="AL18" i="34"/>
  <c r="AL19" i="34"/>
  <c r="AL20" i="34"/>
  <c r="AL21" i="34"/>
  <c r="AL22" i="34"/>
  <c r="AL23" i="34"/>
  <c r="AL24" i="34"/>
  <c r="AL25" i="34"/>
  <c r="AL26" i="34"/>
  <c r="AL27" i="34"/>
  <c r="AL28" i="34"/>
  <c r="AL29" i="34"/>
  <c r="AL30" i="34"/>
  <c r="AL31" i="34"/>
  <c r="AL32" i="34"/>
  <c r="AL33" i="34"/>
  <c r="AL34" i="34"/>
  <c r="AL35" i="34"/>
  <c r="AL36" i="34"/>
  <c r="AL37" i="34"/>
  <c r="AL38" i="34"/>
  <c r="AL39" i="34"/>
  <c r="AL40" i="34"/>
  <c r="AL41" i="34"/>
  <c r="AL42" i="34"/>
  <c r="AL43" i="34"/>
  <c r="AL44" i="34"/>
  <c r="AL45" i="34"/>
  <c r="AL46" i="34"/>
  <c r="AL47" i="34"/>
  <c r="AL48" i="34"/>
  <c r="AL49" i="34"/>
  <c r="AL50" i="34"/>
  <c r="AL51" i="34"/>
  <c r="AL52" i="34"/>
  <c r="AL53" i="34"/>
  <c r="AL54" i="34"/>
  <c r="AL55" i="34"/>
  <c r="AL56" i="34"/>
  <c r="AL57" i="34"/>
  <c r="AL58" i="34"/>
  <c r="AL59" i="34"/>
  <c r="AL60" i="34"/>
  <c r="AL61" i="34"/>
  <c r="AL62" i="34"/>
  <c r="AL63" i="34"/>
  <c r="AL64" i="34"/>
  <c r="AL65" i="34"/>
  <c r="AL66" i="34"/>
  <c r="AL67" i="34"/>
  <c r="AL68" i="34"/>
  <c r="AL69" i="34"/>
  <c r="AL70" i="34"/>
  <c r="AL71" i="34"/>
  <c r="AL72" i="34"/>
  <c r="AL73" i="34"/>
  <c r="AL74" i="34"/>
  <c r="AL75" i="34"/>
  <c r="AL76" i="34"/>
  <c r="AL77" i="34"/>
  <c r="AL78" i="34"/>
  <c r="AL79" i="34"/>
  <c r="AL80" i="34"/>
  <c r="AL81" i="34"/>
  <c r="AL82" i="34"/>
  <c r="AL83" i="34"/>
  <c r="AL84" i="34"/>
  <c r="AL85" i="34"/>
  <c r="AL86" i="34"/>
  <c r="AL4" i="34"/>
  <c r="AK5" i="34"/>
  <c r="AK6" i="34"/>
  <c r="AK7" i="34"/>
  <c r="AK8" i="34"/>
  <c r="AK9" i="34"/>
  <c r="AK10" i="34"/>
  <c r="AK11" i="34"/>
  <c r="AK12" i="34"/>
  <c r="AK13" i="34"/>
  <c r="AK14" i="34"/>
  <c r="AK15" i="34"/>
  <c r="AK16" i="34"/>
  <c r="AK17" i="34"/>
  <c r="AK18" i="34"/>
  <c r="AK19" i="34"/>
  <c r="AK20" i="34"/>
  <c r="AK21" i="34"/>
  <c r="AK22" i="34"/>
  <c r="AK23" i="34"/>
  <c r="AK24" i="34"/>
  <c r="AK25" i="34"/>
  <c r="AK26" i="34"/>
  <c r="AK27" i="34"/>
  <c r="AK28" i="34"/>
  <c r="AK29" i="34"/>
  <c r="AK30" i="34"/>
  <c r="AK31" i="34"/>
  <c r="AK32" i="34"/>
  <c r="AK33" i="34"/>
  <c r="AK34" i="34"/>
  <c r="AK35" i="34"/>
  <c r="AK36" i="34"/>
  <c r="AK37" i="34"/>
  <c r="AK38" i="34"/>
  <c r="AK39" i="34"/>
  <c r="AK40" i="34"/>
  <c r="AK41" i="34"/>
  <c r="AK42" i="34"/>
  <c r="AK43" i="34"/>
  <c r="AK44" i="34"/>
  <c r="AK45" i="34"/>
  <c r="AK46" i="34"/>
  <c r="AK47" i="34"/>
  <c r="AK48" i="34"/>
  <c r="AK49" i="34"/>
  <c r="AK50" i="34"/>
  <c r="AK51" i="34"/>
  <c r="AK52" i="34"/>
  <c r="AK53" i="34"/>
  <c r="AK54" i="34"/>
  <c r="AK55" i="34"/>
  <c r="AK56" i="34"/>
  <c r="AK57" i="34"/>
  <c r="AK58" i="34"/>
  <c r="AK59" i="34"/>
  <c r="AK60" i="34"/>
  <c r="AK61" i="34"/>
  <c r="AK62" i="34"/>
  <c r="AK63" i="34"/>
  <c r="AK64" i="34"/>
  <c r="AK65" i="34"/>
  <c r="AK66" i="34"/>
  <c r="AK67" i="34"/>
  <c r="AK68" i="34"/>
  <c r="AK69" i="34"/>
  <c r="AK70" i="34"/>
  <c r="AK71" i="34"/>
  <c r="AK72" i="34"/>
  <c r="AK73" i="34"/>
  <c r="AK74" i="34"/>
  <c r="AK75" i="34"/>
  <c r="AK76" i="34"/>
  <c r="AK77" i="34"/>
  <c r="AK78" i="34"/>
  <c r="AK79" i="34"/>
  <c r="AK80" i="34"/>
  <c r="AK81" i="34"/>
  <c r="AK82" i="34"/>
  <c r="AK83" i="34"/>
  <c r="AK84" i="34"/>
  <c r="AK85" i="34"/>
  <c r="AK86" i="34"/>
  <c r="AK4" i="34"/>
  <c r="AJ5" i="34"/>
  <c r="AJ6" i="34"/>
  <c r="AJ7" i="34"/>
  <c r="AJ8" i="34"/>
  <c r="AJ9" i="34"/>
  <c r="AJ10" i="34"/>
  <c r="AJ11" i="34"/>
  <c r="AJ12" i="34"/>
  <c r="AJ13" i="34"/>
  <c r="AJ14" i="34"/>
  <c r="AJ15" i="34"/>
  <c r="AJ16" i="34"/>
  <c r="AJ17" i="34"/>
  <c r="AJ18" i="34"/>
  <c r="AJ19" i="34"/>
  <c r="AJ20" i="34"/>
  <c r="AJ21" i="34"/>
  <c r="AJ22" i="34"/>
  <c r="AJ23" i="34"/>
  <c r="AJ24" i="34"/>
  <c r="AJ25" i="34"/>
  <c r="AJ26" i="34"/>
  <c r="AJ27" i="34"/>
  <c r="AJ28" i="34"/>
  <c r="AJ29" i="34"/>
  <c r="AJ30" i="34"/>
  <c r="AJ31" i="34"/>
  <c r="AJ32" i="34"/>
  <c r="AJ33" i="34"/>
  <c r="AJ34" i="34"/>
  <c r="AJ35" i="34"/>
  <c r="AJ36" i="34"/>
  <c r="AJ37" i="34"/>
  <c r="AJ38" i="34"/>
  <c r="AJ39" i="34"/>
  <c r="AJ40" i="34"/>
  <c r="AJ41" i="34"/>
  <c r="AJ42" i="34"/>
  <c r="AJ43" i="34"/>
  <c r="AJ44" i="34"/>
  <c r="AJ45" i="34"/>
  <c r="AJ46" i="34"/>
  <c r="AJ47" i="34"/>
  <c r="AJ48" i="34"/>
  <c r="AJ49" i="34"/>
  <c r="AJ50" i="34"/>
  <c r="AJ51" i="34"/>
  <c r="AJ52" i="34"/>
  <c r="AJ53" i="34"/>
  <c r="AJ54" i="34"/>
  <c r="AJ55" i="34"/>
  <c r="AJ56" i="34"/>
  <c r="AJ57" i="34"/>
  <c r="AJ58" i="34"/>
  <c r="AJ59" i="34"/>
  <c r="AJ60" i="34"/>
  <c r="AJ61" i="34"/>
  <c r="AJ62" i="34"/>
  <c r="AJ63" i="34"/>
  <c r="AJ64" i="34"/>
  <c r="AJ65" i="34"/>
  <c r="AJ66" i="34"/>
  <c r="AJ67" i="34"/>
  <c r="AJ68" i="34"/>
  <c r="AJ69" i="34"/>
  <c r="AJ70" i="34"/>
  <c r="AJ71" i="34"/>
  <c r="AJ72" i="34"/>
  <c r="AJ73" i="34"/>
  <c r="AJ74" i="34"/>
  <c r="AJ75" i="34"/>
  <c r="AJ76" i="34"/>
  <c r="AJ77" i="34"/>
  <c r="AJ78" i="34"/>
  <c r="AJ79" i="34"/>
  <c r="AJ80" i="34"/>
  <c r="AJ81" i="34"/>
  <c r="AJ82" i="34"/>
  <c r="AJ83" i="34"/>
  <c r="AJ84" i="34"/>
  <c r="AJ85" i="34"/>
  <c r="AJ86" i="34"/>
  <c r="AJ4" i="34"/>
  <c r="AI5" i="34"/>
  <c r="AI6" i="34"/>
  <c r="AI7" i="34"/>
  <c r="AI8" i="34"/>
  <c r="AI9" i="34"/>
  <c r="AI10" i="34"/>
  <c r="AI11" i="34"/>
  <c r="AI12" i="34"/>
  <c r="AI13" i="34"/>
  <c r="AI14" i="34"/>
  <c r="AI15" i="34"/>
  <c r="AI16" i="34"/>
  <c r="AI17" i="34"/>
  <c r="AI18" i="34"/>
  <c r="AI19" i="34"/>
  <c r="AI20" i="34"/>
  <c r="AI21" i="34"/>
  <c r="AI22" i="34"/>
  <c r="AI23" i="34"/>
  <c r="AI24" i="34"/>
  <c r="AI25" i="34"/>
  <c r="AI26" i="34"/>
  <c r="AI27" i="34"/>
  <c r="AI28" i="34"/>
  <c r="AI29" i="34"/>
  <c r="AI30" i="34"/>
  <c r="AI31" i="34"/>
  <c r="AI32" i="34"/>
  <c r="AI33" i="34"/>
  <c r="AI34" i="34"/>
  <c r="AI35" i="34"/>
  <c r="AI36" i="34"/>
  <c r="AI37" i="34"/>
  <c r="AI38" i="34"/>
  <c r="AI39" i="34"/>
  <c r="AI40" i="34"/>
  <c r="AI41" i="34"/>
  <c r="AI42" i="34"/>
  <c r="AI43" i="34"/>
  <c r="AI44" i="34"/>
  <c r="AI45" i="34"/>
  <c r="AI46" i="34"/>
  <c r="AI47" i="34"/>
  <c r="AI48" i="34"/>
  <c r="AI49" i="34"/>
  <c r="AI50" i="34"/>
  <c r="AI51" i="34"/>
  <c r="AI52" i="34"/>
  <c r="AI53" i="34"/>
  <c r="AI54" i="34"/>
  <c r="AI55" i="34"/>
  <c r="AI56" i="34"/>
  <c r="AI57" i="34"/>
  <c r="AI58" i="34"/>
  <c r="AI59" i="34"/>
  <c r="AI60" i="34"/>
  <c r="AI61" i="34"/>
  <c r="AI62" i="34"/>
  <c r="AI63" i="34"/>
  <c r="AI64" i="34"/>
  <c r="AI65" i="34"/>
  <c r="AI66" i="34"/>
  <c r="AI67" i="34"/>
  <c r="AI68" i="34"/>
  <c r="AI69" i="34"/>
  <c r="AI70" i="34"/>
  <c r="AI71" i="34"/>
  <c r="AI72" i="34"/>
  <c r="AI73" i="34"/>
  <c r="AI74" i="34"/>
  <c r="AI75" i="34"/>
  <c r="AI76" i="34"/>
  <c r="AI77" i="34"/>
  <c r="AI78" i="34"/>
  <c r="AI79" i="34"/>
  <c r="AI80" i="34"/>
  <c r="AI81" i="34"/>
  <c r="AI82" i="34"/>
  <c r="AI83" i="34"/>
  <c r="AI84" i="34"/>
  <c r="AI85" i="34"/>
  <c r="AI86" i="34"/>
  <c r="AI4" i="34"/>
  <c r="AH5" i="34"/>
  <c r="AH6" i="34"/>
  <c r="AH7" i="34"/>
  <c r="AH8" i="34"/>
  <c r="AH9" i="34"/>
  <c r="AH10" i="34"/>
  <c r="AH11" i="34"/>
  <c r="AH12" i="34"/>
  <c r="AH13" i="34"/>
  <c r="AH14" i="34"/>
  <c r="AH15" i="34"/>
  <c r="AH16" i="34"/>
  <c r="AH17" i="34"/>
  <c r="AH18" i="34"/>
  <c r="AH19" i="34"/>
  <c r="AH20" i="34"/>
  <c r="AH21" i="34"/>
  <c r="AH22" i="34"/>
  <c r="AH23" i="34"/>
  <c r="AH24" i="34"/>
  <c r="AH25" i="34"/>
  <c r="AH26" i="34"/>
  <c r="AH27" i="34"/>
  <c r="AH28" i="34"/>
  <c r="AH29" i="34"/>
  <c r="AH30" i="34"/>
  <c r="AH31" i="34"/>
  <c r="AH32" i="34"/>
  <c r="AH33" i="34"/>
  <c r="AH34" i="34"/>
  <c r="AH35" i="34"/>
  <c r="AH36" i="34"/>
  <c r="AH37" i="34"/>
  <c r="AH38" i="34"/>
  <c r="AH39" i="34"/>
  <c r="AH40" i="34"/>
  <c r="AH41" i="34"/>
  <c r="AH42" i="34"/>
  <c r="AH43" i="34"/>
  <c r="AH44" i="34"/>
  <c r="AH45" i="34"/>
  <c r="AH46" i="34"/>
  <c r="AH47" i="34"/>
  <c r="AH48" i="34"/>
  <c r="AH49" i="34"/>
  <c r="AH50" i="34"/>
  <c r="AH51" i="34"/>
  <c r="AH52" i="34"/>
  <c r="AH53" i="34"/>
  <c r="AH54" i="34"/>
  <c r="AH55" i="34"/>
  <c r="AH56" i="34"/>
  <c r="AH57" i="34"/>
  <c r="AH58" i="34"/>
  <c r="AH59" i="34"/>
  <c r="AH60" i="34"/>
  <c r="AH61" i="34"/>
  <c r="AH62" i="34"/>
  <c r="AH63" i="34"/>
  <c r="AH64" i="34"/>
  <c r="AH65" i="34"/>
  <c r="AH66" i="34"/>
  <c r="AH67" i="34"/>
  <c r="AH68" i="34"/>
  <c r="AH69" i="34"/>
  <c r="AH70" i="34"/>
  <c r="AH71" i="34"/>
  <c r="AH72" i="34"/>
  <c r="AH73" i="34"/>
  <c r="AH74" i="34"/>
  <c r="AH75" i="34"/>
  <c r="AH76" i="34"/>
  <c r="AH77" i="34"/>
  <c r="AH78" i="34"/>
  <c r="AH79" i="34"/>
  <c r="AH80" i="34"/>
  <c r="AH81" i="34"/>
  <c r="AH82" i="34"/>
  <c r="AH83" i="34"/>
  <c r="AH84" i="34"/>
  <c r="AH85" i="34"/>
  <c r="AH86" i="34"/>
  <c r="AH4" i="34"/>
  <c r="AK5" i="39"/>
  <c r="AK6" i="39"/>
  <c r="AK7" i="39"/>
  <c r="AK8" i="39"/>
  <c r="AK9" i="39"/>
  <c r="AK10" i="39"/>
  <c r="AK11" i="39"/>
  <c r="AK12" i="39"/>
  <c r="AK13" i="39"/>
  <c r="AK14" i="39"/>
  <c r="AK15" i="39"/>
  <c r="AK16" i="39"/>
  <c r="AK17" i="39"/>
  <c r="AK18" i="39"/>
  <c r="AK19" i="39"/>
  <c r="AK20" i="39"/>
  <c r="AK21" i="39"/>
  <c r="AK22" i="39"/>
  <c r="AK23" i="39"/>
  <c r="AK24" i="39"/>
  <c r="AK25" i="39"/>
  <c r="AK26" i="39"/>
  <c r="AK27" i="39"/>
  <c r="AK28" i="39"/>
  <c r="AK29" i="39"/>
  <c r="AK30" i="39"/>
  <c r="AK31" i="39"/>
  <c r="AK32" i="39"/>
  <c r="AK33" i="39"/>
  <c r="AK34" i="39"/>
  <c r="AK35" i="39"/>
  <c r="AK36" i="39"/>
  <c r="AK37" i="39"/>
  <c r="AK38" i="39"/>
  <c r="AK39" i="39"/>
  <c r="AK40" i="39"/>
  <c r="AK41" i="39"/>
  <c r="AK42" i="39"/>
  <c r="AK43" i="39"/>
  <c r="AK44" i="39"/>
  <c r="AK45" i="39"/>
  <c r="AK46" i="39"/>
  <c r="AK47" i="39"/>
  <c r="AK48" i="39"/>
  <c r="AK49" i="39"/>
  <c r="AK50" i="39"/>
  <c r="AK51" i="39"/>
  <c r="AK52" i="39"/>
  <c r="AK53" i="39"/>
  <c r="AK54" i="39"/>
  <c r="AK55" i="39"/>
  <c r="AK56" i="39"/>
  <c r="AK57" i="39"/>
  <c r="AK58" i="39"/>
  <c r="AK59" i="39"/>
  <c r="AK60" i="39"/>
  <c r="AK61" i="39"/>
  <c r="AK62" i="39"/>
  <c r="AK63" i="39"/>
  <c r="AK64" i="39"/>
  <c r="AK65" i="39"/>
  <c r="AK66" i="39"/>
  <c r="AK67" i="39"/>
  <c r="AK68" i="39"/>
  <c r="AK69" i="39"/>
  <c r="AK70" i="39"/>
  <c r="AK71" i="39"/>
  <c r="AK72" i="39"/>
  <c r="AK73" i="39"/>
  <c r="AK74" i="39"/>
  <c r="AK75" i="39"/>
  <c r="AK76" i="39"/>
  <c r="AK77" i="39"/>
  <c r="AK78" i="39"/>
  <c r="AK79" i="39"/>
  <c r="AK80" i="39"/>
  <c r="AK81" i="39"/>
  <c r="AK82" i="39"/>
  <c r="AK83" i="39"/>
  <c r="AK84" i="39"/>
  <c r="AK85" i="39"/>
  <c r="AK86" i="39"/>
  <c r="AK87" i="39"/>
  <c r="AK88" i="39"/>
  <c r="AK89" i="39"/>
  <c r="AK90" i="39"/>
  <c r="AK91" i="39"/>
  <c r="AK92" i="39"/>
  <c r="AK93" i="39"/>
  <c r="AK94" i="39"/>
  <c r="AK95" i="39"/>
  <c r="AK96" i="39"/>
  <c r="AK97" i="39"/>
  <c r="AK98" i="39"/>
  <c r="AK99" i="39"/>
  <c r="AK100" i="39"/>
  <c r="AK101" i="39"/>
  <c r="AK102" i="39"/>
  <c r="AK103" i="39"/>
  <c r="AK104" i="39"/>
  <c r="AK105" i="39"/>
  <c r="AK106" i="39"/>
  <c r="AK107" i="39"/>
  <c r="AK108" i="39"/>
  <c r="AK109" i="39"/>
  <c r="AK110" i="39"/>
  <c r="AK111" i="39"/>
  <c r="AK112" i="39"/>
  <c r="AK113" i="39"/>
  <c r="AK114" i="39"/>
  <c r="AK115" i="39"/>
  <c r="AK116" i="39"/>
  <c r="AK117" i="39"/>
  <c r="AK118" i="39"/>
  <c r="AK119" i="39"/>
  <c r="AK120" i="39"/>
  <c r="AK121" i="39"/>
  <c r="AK122" i="39"/>
  <c r="AK123" i="39"/>
  <c r="AK124" i="39"/>
  <c r="AK125" i="39"/>
  <c r="AK126" i="39"/>
  <c r="AK127" i="39"/>
  <c r="AK128" i="39"/>
  <c r="AK129" i="39"/>
  <c r="AK130" i="39"/>
  <c r="AK4" i="39"/>
  <c r="AJ5" i="39"/>
  <c r="AJ6" i="39"/>
  <c r="AJ7" i="39"/>
  <c r="AJ8" i="39"/>
  <c r="AJ9" i="39"/>
  <c r="AJ10" i="39"/>
  <c r="AJ11" i="39"/>
  <c r="AJ12" i="39"/>
  <c r="AJ13" i="39"/>
  <c r="AJ14" i="39"/>
  <c r="AJ15" i="39"/>
  <c r="AJ16" i="39"/>
  <c r="AJ17" i="39"/>
  <c r="AJ18" i="39"/>
  <c r="AJ19" i="39"/>
  <c r="AJ20" i="39"/>
  <c r="AJ21" i="39"/>
  <c r="AJ22" i="39"/>
  <c r="AJ23" i="39"/>
  <c r="AJ24" i="39"/>
  <c r="AJ25" i="39"/>
  <c r="AJ26" i="39"/>
  <c r="AJ27" i="39"/>
  <c r="AJ28" i="39"/>
  <c r="AJ29" i="39"/>
  <c r="AJ30" i="39"/>
  <c r="AJ31" i="39"/>
  <c r="AJ32" i="39"/>
  <c r="AJ33" i="39"/>
  <c r="AJ34" i="39"/>
  <c r="AJ35" i="39"/>
  <c r="AJ36" i="39"/>
  <c r="AJ37" i="39"/>
  <c r="AJ38" i="39"/>
  <c r="AJ39" i="39"/>
  <c r="AJ40" i="39"/>
  <c r="AJ41" i="39"/>
  <c r="AJ42" i="39"/>
  <c r="AJ43" i="39"/>
  <c r="AJ44" i="39"/>
  <c r="AJ45" i="39"/>
  <c r="AJ46" i="39"/>
  <c r="AJ47" i="39"/>
  <c r="AJ48" i="39"/>
  <c r="AJ49" i="39"/>
  <c r="AJ50" i="39"/>
  <c r="AJ51" i="39"/>
  <c r="AJ52" i="39"/>
  <c r="AJ53" i="39"/>
  <c r="AJ54" i="39"/>
  <c r="AJ55" i="39"/>
  <c r="AJ56" i="39"/>
  <c r="AJ57" i="39"/>
  <c r="AJ58" i="39"/>
  <c r="AJ59" i="39"/>
  <c r="AJ60" i="39"/>
  <c r="AJ61" i="39"/>
  <c r="AJ62" i="39"/>
  <c r="AJ63" i="39"/>
  <c r="AJ64" i="39"/>
  <c r="AJ65" i="39"/>
  <c r="AJ66" i="39"/>
  <c r="AJ67" i="39"/>
  <c r="AJ68" i="39"/>
  <c r="AJ69" i="39"/>
  <c r="AJ70" i="39"/>
  <c r="AJ71" i="39"/>
  <c r="AJ72" i="39"/>
  <c r="AJ73" i="39"/>
  <c r="AJ74" i="39"/>
  <c r="AJ75" i="39"/>
  <c r="AJ76" i="39"/>
  <c r="AJ77" i="39"/>
  <c r="AJ78" i="39"/>
  <c r="AJ79" i="39"/>
  <c r="AJ80" i="39"/>
  <c r="AJ81" i="39"/>
  <c r="AJ82" i="39"/>
  <c r="AJ83" i="39"/>
  <c r="AJ84" i="39"/>
  <c r="AJ85" i="39"/>
  <c r="AJ86" i="39"/>
  <c r="AJ87" i="39"/>
  <c r="AJ88" i="39"/>
  <c r="AJ89" i="39"/>
  <c r="AJ90" i="39"/>
  <c r="AJ91" i="39"/>
  <c r="AJ92" i="39"/>
  <c r="AJ93" i="39"/>
  <c r="AJ94" i="39"/>
  <c r="AJ95" i="39"/>
  <c r="AJ96" i="39"/>
  <c r="AJ97" i="39"/>
  <c r="AJ98" i="39"/>
  <c r="AJ99" i="39"/>
  <c r="AJ100" i="39"/>
  <c r="AJ101" i="39"/>
  <c r="AJ102" i="39"/>
  <c r="AJ103" i="39"/>
  <c r="AJ104" i="39"/>
  <c r="AJ105" i="39"/>
  <c r="AJ106" i="39"/>
  <c r="AJ107" i="39"/>
  <c r="AJ108" i="39"/>
  <c r="AJ109" i="39"/>
  <c r="AJ110" i="39"/>
  <c r="AJ111" i="39"/>
  <c r="AJ112" i="39"/>
  <c r="AJ113" i="39"/>
  <c r="AJ114" i="39"/>
  <c r="AJ115" i="39"/>
  <c r="AJ116" i="39"/>
  <c r="AJ117" i="39"/>
  <c r="AJ118" i="39"/>
  <c r="AJ119" i="39"/>
  <c r="AJ120" i="39"/>
  <c r="AJ121" i="39"/>
  <c r="AJ122" i="39"/>
  <c r="AJ123" i="39"/>
  <c r="AJ124" i="39"/>
  <c r="AJ125" i="39"/>
  <c r="AJ126" i="39"/>
  <c r="AJ127" i="39"/>
  <c r="AJ128" i="39"/>
  <c r="AJ129" i="39"/>
  <c r="AJ130" i="39"/>
  <c r="AJ4" i="39"/>
  <c r="AG5" i="39"/>
  <c r="AG6" i="39"/>
  <c r="AG7" i="39"/>
  <c r="AG8" i="39"/>
  <c r="AG9" i="39"/>
  <c r="AG10" i="39"/>
  <c r="AG11" i="39"/>
  <c r="AG12" i="39"/>
  <c r="AG13" i="39"/>
  <c r="AG14" i="39"/>
  <c r="AG15" i="39"/>
  <c r="AG16" i="39"/>
  <c r="AG17" i="39"/>
  <c r="AG18" i="39"/>
  <c r="AG19" i="39"/>
  <c r="AG20" i="39"/>
  <c r="AG21" i="39"/>
  <c r="AG22" i="39"/>
  <c r="AG23" i="39"/>
  <c r="AG24" i="39"/>
  <c r="AG25" i="39"/>
  <c r="AG26" i="39"/>
  <c r="AG27" i="39"/>
  <c r="AG28" i="39"/>
  <c r="AG29" i="39"/>
  <c r="AG30" i="39"/>
  <c r="AG31" i="39"/>
  <c r="AG32" i="39"/>
  <c r="AG33" i="39"/>
  <c r="AG34" i="39"/>
  <c r="AG35" i="39"/>
  <c r="AG36" i="39"/>
  <c r="AG37" i="39"/>
  <c r="AG38" i="39"/>
  <c r="AG39" i="39"/>
  <c r="AG40" i="39"/>
  <c r="AG41" i="39"/>
  <c r="AG42" i="39"/>
  <c r="AG43" i="39"/>
  <c r="AG44" i="39"/>
  <c r="AG45" i="39"/>
  <c r="AG46" i="39"/>
  <c r="AG47" i="39"/>
  <c r="AG48" i="39"/>
  <c r="AG49" i="39"/>
  <c r="AG50" i="39"/>
  <c r="AG51" i="39"/>
  <c r="AG52" i="39"/>
  <c r="AG53" i="39"/>
  <c r="AG54" i="39"/>
  <c r="AG55" i="39"/>
  <c r="AG56" i="39"/>
  <c r="AG57" i="39"/>
  <c r="AG58" i="39"/>
  <c r="AG59" i="39"/>
  <c r="AG60" i="39"/>
  <c r="AG61" i="39"/>
  <c r="AG62" i="39"/>
  <c r="AG63" i="39"/>
  <c r="AG64" i="39"/>
  <c r="AG65" i="39"/>
  <c r="AG66" i="39"/>
  <c r="AG67" i="39"/>
  <c r="AG68" i="39"/>
  <c r="AG69" i="39"/>
  <c r="AG70" i="39"/>
  <c r="AG71" i="39"/>
  <c r="AG72" i="39"/>
  <c r="AG73" i="39"/>
  <c r="AG74" i="39"/>
  <c r="AG75" i="39"/>
  <c r="AG76" i="39"/>
  <c r="AG77" i="39"/>
  <c r="AG78" i="39"/>
  <c r="AG79" i="39"/>
  <c r="AG80" i="39"/>
  <c r="AG81" i="39"/>
  <c r="AG82" i="39"/>
  <c r="AG83" i="39"/>
  <c r="AG84" i="39"/>
  <c r="AG85" i="39"/>
  <c r="AG86" i="39"/>
  <c r="AG87" i="39"/>
  <c r="AG88" i="39"/>
  <c r="AG89" i="39"/>
  <c r="AG90" i="39"/>
  <c r="AG91" i="39"/>
  <c r="AG92" i="39"/>
  <c r="AG93" i="39"/>
  <c r="AG94" i="39"/>
  <c r="AG95" i="39"/>
  <c r="AG96" i="39"/>
  <c r="AG97" i="39"/>
  <c r="AG98" i="39"/>
  <c r="AG99" i="39"/>
  <c r="AG100" i="39"/>
  <c r="AG101" i="39"/>
  <c r="AG102" i="39"/>
  <c r="AG103" i="39"/>
  <c r="AG104" i="39"/>
  <c r="AG105" i="39"/>
  <c r="AG106" i="39"/>
  <c r="AG107" i="39"/>
  <c r="AG108" i="39"/>
  <c r="AG109" i="39"/>
  <c r="AG110" i="39"/>
  <c r="AG111" i="39"/>
  <c r="AG112" i="39"/>
  <c r="AG113" i="39"/>
  <c r="AG114" i="39"/>
  <c r="AG115" i="39"/>
  <c r="AG116" i="39"/>
  <c r="AG117" i="39"/>
  <c r="AG118" i="39"/>
  <c r="AG119" i="39"/>
  <c r="AG120" i="39"/>
  <c r="AG121" i="39"/>
  <c r="AG122" i="39"/>
  <c r="AG123" i="39"/>
  <c r="AG124" i="39"/>
  <c r="AG125" i="39"/>
  <c r="AG126" i="39"/>
  <c r="AG127" i="39"/>
  <c r="AG128" i="39"/>
  <c r="AG129" i="39"/>
  <c r="AG130" i="39"/>
  <c r="AH5" i="39"/>
  <c r="AH6" i="39"/>
  <c r="AH7" i="39"/>
  <c r="AH8" i="39"/>
  <c r="AH9" i="39"/>
  <c r="AH10" i="39"/>
  <c r="AH11" i="39"/>
  <c r="AH12" i="39"/>
  <c r="AH13" i="39"/>
  <c r="AH14" i="39"/>
  <c r="AH15" i="39"/>
  <c r="AH16" i="39"/>
  <c r="AH17" i="39"/>
  <c r="AH18" i="39"/>
  <c r="AH19" i="39"/>
  <c r="AH20" i="39"/>
  <c r="AH21" i="39"/>
  <c r="AH22" i="39"/>
  <c r="AH23" i="39"/>
  <c r="AH24" i="39"/>
  <c r="AH25" i="39"/>
  <c r="AH26" i="39"/>
  <c r="AH27" i="39"/>
  <c r="AH28" i="39"/>
  <c r="AH29" i="39"/>
  <c r="AH30" i="39"/>
  <c r="AH31" i="39"/>
  <c r="AH32" i="39"/>
  <c r="AH33" i="39"/>
  <c r="AH34" i="39"/>
  <c r="AH35" i="39"/>
  <c r="AH36" i="39"/>
  <c r="AH37" i="39"/>
  <c r="AH38" i="39"/>
  <c r="AH39" i="39"/>
  <c r="AH40" i="39"/>
  <c r="AH41" i="39"/>
  <c r="AH42" i="39"/>
  <c r="AH43" i="39"/>
  <c r="AH44" i="39"/>
  <c r="AH45" i="39"/>
  <c r="AH46" i="39"/>
  <c r="AH47" i="39"/>
  <c r="AH48" i="39"/>
  <c r="AH49" i="39"/>
  <c r="AH50" i="39"/>
  <c r="AH51" i="39"/>
  <c r="AH52" i="39"/>
  <c r="AH53" i="39"/>
  <c r="AH54" i="39"/>
  <c r="AH55" i="39"/>
  <c r="AH56" i="39"/>
  <c r="AH57" i="39"/>
  <c r="AH58" i="39"/>
  <c r="AH59" i="39"/>
  <c r="AH60" i="39"/>
  <c r="AH61" i="39"/>
  <c r="AH62" i="39"/>
  <c r="AH63" i="39"/>
  <c r="AH64" i="39"/>
  <c r="AH65" i="39"/>
  <c r="AH66" i="39"/>
  <c r="AH67" i="39"/>
  <c r="AH68" i="39"/>
  <c r="AH69" i="39"/>
  <c r="AH70" i="39"/>
  <c r="AH71" i="39"/>
  <c r="AH72" i="39"/>
  <c r="AH73" i="39"/>
  <c r="AH74" i="39"/>
  <c r="AH75" i="39"/>
  <c r="AH76" i="39"/>
  <c r="AH77" i="39"/>
  <c r="AH78" i="39"/>
  <c r="AH79" i="39"/>
  <c r="AH80" i="39"/>
  <c r="AH81" i="39"/>
  <c r="AH82" i="39"/>
  <c r="AH83" i="39"/>
  <c r="AH84" i="39"/>
  <c r="AH85" i="39"/>
  <c r="AH86" i="39"/>
  <c r="AH87" i="39"/>
  <c r="AH88" i="39"/>
  <c r="AH89" i="39"/>
  <c r="AH90" i="39"/>
  <c r="AH91" i="39"/>
  <c r="AH92" i="39"/>
  <c r="AH93" i="39"/>
  <c r="AH94" i="39"/>
  <c r="AH95" i="39"/>
  <c r="AH96" i="39"/>
  <c r="AH97" i="39"/>
  <c r="AH98" i="39"/>
  <c r="AH99" i="39"/>
  <c r="AH100" i="39"/>
  <c r="AH101" i="39"/>
  <c r="AH102" i="39"/>
  <c r="AH103" i="39"/>
  <c r="AH104" i="39"/>
  <c r="AH105" i="39"/>
  <c r="AH106" i="39"/>
  <c r="AH107" i="39"/>
  <c r="AH108" i="39"/>
  <c r="AH109" i="39"/>
  <c r="AH110" i="39"/>
  <c r="AH111" i="39"/>
  <c r="AH112" i="39"/>
  <c r="AH113" i="39"/>
  <c r="AH114" i="39"/>
  <c r="AH115" i="39"/>
  <c r="AH116" i="39"/>
  <c r="AH117" i="39"/>
  <c r="AH118" i="39"/>
  <c r="AH119" i="39"/>
  <c r="AH120" i="39"/>
  <c r="AH121" i="39"/>
  <c r="AH122" i="39"/>
  <c r="AH123" i="39"/>
  <c r="AH124" i="39"/>
  <c r="AH125" i="39"/>
  <c r="AH126" i="39"/>
  <c r="AH127" i="39"/>
  <c r="AH128" i="39"/>
  <c r="AH129" i="39"/>
  <c r="AH130" i="39"/>
  <c r="AH4" i="39"/>
  <c r="AG4" i="39"/>
  <c r="AP5" i="16"/>
  <c r="AP6" i="16"/>
  <c r="AP7" i="16"/>
  <c r="AP8" i="16"/>
  <c r="AP9" i="16"/>
  <c r="AP10" i="16"/>
  <c r="AP11" i="16"/>
  <c r="AP12" i="16"/>
  <c r="AP13" i="16"/>
  <c r="AP14" i="16"/>
  <c r="AP15" i="16"/>
  <c r="AP16" i="16"/>
  <c r="AP17" i="16"/>
  <c r="AP18" i="16"/>
  <c r="AP19" i="16"/>
  <c r="AP20" i="16"/>
  <c r="AP21" i="16"/>
  <c r="AP22" i="16"/>
  <c r="AP23" i="16"/>
  <c r="AP24" i="16"/>
  <c r="AP25" i="16"/>
  <c r="AP26" i="16"/>
  <c r="AP27" i="16"/>
  <c r="AP28" i="16"/>
  <c r="AP29" i="16"/>
  <c r="AP30" i="16"/>
  <c r="AP31" i="16"/>
  <c r="AP32" i="16"/>
  <c r="AP33" i="16"/>
  <c r="AP34" i="16"/>
  <c r="AP35" i="16"/>
  <c r="AP36" i="16"/>
  <c r="AP37" i="16"/>
  <c r="AP38" i="16"/>
  <c r="AP39" i="16"/>
  <c r="AP40" i="16"/>
  <c r="AP41" i="16"/>
  <c r="AP42" i="16"/>
  <c r="AP43" i="16"/>
  <c r="AP44" i="16"/>
  <c r="AP45" i="16"/>
  <c r="AP46" i="16"/>
  <c r="AP47" i="16"/>
  <c r="AP48" i="16"/>
  <c r="AP49" i="16"/>
  <c r="AP50" i="16"/>
  <c r="AP51" i="16"/>
  <c r="AP52" i="16"/>
  <c r="AP53" i="16"/>
  <c r="AP54" i="16"/>
  <c r="AP55" i="16"/>
  <c r="AP56" i="16"/>
  <c r="AP57" i="16"/>
  <c r="AP58" i="16"/>
  <c r="AP59" i="16"/>
  <c r="AP60" i="16"/>
  <c r="AP61" i="16"/>
  <c r="AP62" i="16"/>
  <c r="AP63" i="16"/>
  <c r="AP64" i="16"/>
  <c r="AP65" i="16"/>
  <c r="AP66" i="16"/>
  <c r="AP67" i="16"/>
  <c r="AP68" i="16"/>
  <c r="AP69" i="16"/>
  <c r="AP70" i="16"/>
  <c r="AP71" i="16"/>
  <c r="AP72" i="16"/>
  <c r="AP73" i="16"/>
  <c r="AP74" i="16"/>
  <c r="AP75" i="16"/>
  <c r="AP76" i="16"/>
  <c r="AP77" i="16"/>
  <c r="AP78" i="16"/>
  <c r="AP79" i="16"/>
  <c r="AP80" i="16"/>
  <c r="AP81" i="16"/>
  <c r="AP82" i="16"/>
  <c r="AP83" i="16"/>
  <c r="AP84" i="16"/>
  <c r="AP85" i="16"/>
  <c r="AP86" i="16"/>
  <c r="AP87" i="16"/>
  <c r="AP88" i="16"/>
  <c r="AP89" i="16"/>
  <c r="AP90" i="16"/>
  <c r="AP91" i="16"/>
  <c r="AP92" i="16"/>
  <c r="AP93" i="16"/>
  <c r="AP94" i="16"/>
  <c r="AP95" i="16"/>
  <c r="AP96" i="16"/>
  <c r="AP97" i="16"/>
  <c r="AP98" i="16"/>
  <c r="AP99" i="16"/>
  <c r="AP100" i="16"/>
  <c r="AP101" i="16"/>
  <c r="AP102" i="16"/>
  <c r="AP103" i="16"/>
  <c r="AP104" i="16"/>
  <c r="AP105" i="16"/>
  <c r="AP106" i="16"/>
  <c r="AP107" i="16"/>
  <c r="AP108" i="16"/>
  <c r="AP109" i="16"/>
  <c r="AP110" i="16"/>
  <c r="AP111" i="16"/>
  <c r="AP112" i="16"/>
  <c r="AP113" i="16"/>
  <c r="AP114" i="16"/>
  <c r="AP115" i="16"/>
  <c r="AP116" i="16"/>
  <c r="AP117" i="16"/>
  <c r="AP118" i="16"/>
  <c r="AP119" i="16"/>
  <c r="AP120" i="16"/>
  <c r="AP121" i="16"/>
  <c r="AP122" i="16"/>
  <c r="AP123" i="16"/>
  <c r="AP124" i="16"/>
  <c r="AP125" i="16"/>
  <c r="AP126" i="16"/>
  <c r="AP127" i="16"/>
  <c r="AP128" i="16"/>
  <c r="AP129" i="16"/>
  <c r="AP130" i="16"/>
  <c r="AP131" i="16"/>
  <c r="AP132" i="16"/>
  <c r="AP133" i="16"/>
  <c r="AP134" i="16"/>
  <c r="AP135" i="16"/>
  <c r="AP136" i="16"/>
  <c r="AP137" i="16"/>
  <c r="AP138" i="16"/>
  <c r="AP139" i="16"/>
  <c r="AP140" i="16"/>
  <c r="AP141" i="16"/>
  <c r="AP142" i="16"/>
  <c r="AP143" i="16"/>
  <c r="AP144" i="16"/>
  <c r="AP145" i="16"/>
  <c r="AP146" i="16"/>
  <c r="AP147" i="16"/>
  <c r="AP148" i="16"/>
  <c r="AP149" i="16"/>
  <c r="AP150" i="16"/>
  <c r="AP151" i="16"/>
  <c r="AP152" i="16"/>
  <c r="AP153" i="16"/>
  <c r="AP154" i="16"/>
  <c r="AP155" i="16"/>
  <c r="AP156" i="16"/>
  <c r="AP157" i="16"/>
  <c r="AP158" i="16"/>
  <c r="AP159" i="16"/>
  <c r="AP160" i="16"/>
  <c r="AP161" i="16"/>
  <c r="AP162" i="16"/>
  <c r="AP163" i="16"/>
  <c r="AP164" i="16"/>
  <c r="AP165" i="16"/>
  <c r="AP166" i="16"/>
  <c r="AP167" i="16"/>
  <c r="AP168" i="16"/>
  <c r="AP169" i="16"/>
  <c r="AP170" i="16"/>
  <c r="AP171" i="16"/>
  <c r="AP172" i="16"/>
  <c r="AP173" i="16"/>
  <c r="AP174" i="16"/>
  <c r="AP175" i="16"/>
  <c r="AP176" i="16"/>
  <c r="AP177" i="16"/>
  <c r="AP178" i="16"/>
  <c r="AP179" i="16"/>
  <c r="AP180" i="16"/>
  <c r="AP181" i="16"/>
  <c r="AP182" i="16"/>
  <c r="AP183" i="16"/>
  <c r="AP184" i="16"/>
  <c r="AP185" i="16"/>
  <c r="AP186" i="16"/>
  <c r="AP187" i="16"/>
  <c r="AP188" i="16"/>
  <c r="AP189" i="16"/>
  <c r="AP190" i="16"/>
  <c r="AP191" i="16"/>
  <c r="AP192" i="16"/>
  <c r="AP193" i="16"/>
  <c r="AP194" i="16"/>
  <c r="AP195" i="16"/>
  <c r="AP196" i="16"/>
  <c r="AP197" i="16"/>
  <c r="AP198" i="16"/>
  <c r="AP199" i="16"/>
  <c r="AP200" i="16"/>
  <c r="AP201" i="16"/>
  <c r="AP202" i="16"/>
  <c r="AP203" i="16"/>
  <c r="AP204" i="16"/>
  <c r="AP205" i="16"/>
  <c r="AP206" i="16"/>
  <c r="AP207" i="16"/>
  <c r="AP208" i="16"/>
  <c r="AP209" i="16"/>
  <c r="AP210" i="16"/>
  <c r="AP211" i="16"/>
  <c r="AP212" i="16"/>
  <c r="AP213" i="16"/>
  <c r="AP214" i="16"/>
  <c r="AP215" i="16"/>
  <c r="AP216" i="16"/>
  <c r="AP217" i="16"/>
  <c r="AP218" i="16"/>
  <c r="AP219" i="16"/>
  <c r="AP220" i="16"/>
  <c r="AP221" i="16"/>
  <c r="AP222" i="16"/>
  <c r="AP4" i="16"/>
  <c r="AO5" i="16"/>
  <c r="AO6" i="16"/>
  <c r="AO7" i="16"/>
  <c r="AO8" i="16"/>
  <c r="AO9" i="16"/>
  <c r="AO10" i="16"/>
  <c r="AO11" i="16"/>
  <c r="AO12" i="16"/>
  <c r="AO13" i="16"/>
  <c r="AO14" i="16"/>
  <c r="AO15" i="16"/>
  <c r="AO16" i="16"/>
  <c r="AO17" i="16"/>
  <c r="AO18" i="16"/>
  <c r="AO19" i="16"/>
  <c r="AO20" i="16"/>
  <c r="AO21" i="16"/>
  <c r="AO22" i="16"/>
  <c r="AO23" i="16"/>
  <c r="AO24" i="16"/>
  <c r="AO25" i="16"/>
  <c r="AO26" i="16"/>
  <c r="AO27" i="16"/>
  <c r="AO28" i="16"/>
  <c r="AO29" i="16"/>
  <c r="AO30" i="16"/>
  <c r="AO31" i="16"/>
  <c r="AO32" i="16"/>
  <c r="AO33" i="16"/>
  <c r="AO34" i="16"/>
  <c r="AO35" i="16"/>
  <c r="AO36" i="16"/>
  <c r="AO37" i="16"/>
  <c r="AO38" i="16"/>
  <c r="AO39" i="16"/>
  <c r="AO40" i="16"/>
  <c r="AO41" i="16"/>
  <c r="AO42" i="16"/>
  <c r="AO43" i="16"/>
  <c r="AO44" i="16"/>
  <c r="AO45" i="16"/>
  <c r="AO46" i="16"/>
  <c r="AO47" i="16"/>
  <c r="AO48" i="16"/>
  <c r="AO49" i="16"/>
  <c r="AO50" i="16"/>
  <c r="AO51" i="16"/>
  <c r="AO52" i="16"/>
  <c r="AO53" i="16"/>
  <c r="AO54" i="16"/>
  <c r="AO55" i="16"/>
  <c r="AO56" i="16"/>
  <c r="AO57" i="16"/>
  <c r="AO58" i="16"/>
  <c r="AO59" i="16"/>
  <c r="AO60" i="16"/>
  <c r="AO61" i="16"/>
  <c r="AO62" i="16"/>
  <c r="AO63" i="16"/>
  <c r="AO64" i="16"/>
  <c r="AO65" i="16"/>
  <c r="AO66" i="16"/>
  <c r="AO67" i="16"/>
  <c r="AO68" i="16"/>
  <c r="AO69" i="16"/>
  <c r="AO70" i="16"/>
  <c r="AO71" i="16"/>
  <c r="AO72" i="16"/>
  <c r="AO73" i="16"/>
  <c r="AO74" i="16"/>
  <c r="AO75" i="16"/>
  <c r="AO76" i="16"/>
  <c r="AO77" i="16"/>
  <c r="AO78" i="16"/>
  <c r="AO79" i="16"/>
  <c r="AO80" i="16"/>
  <c r="AO81" i="16"/>
  <c r="AO82" i="16"/>
  <c r="AO83" i="16"/>
  <c r="AO84" i="16"/>
  <c r="AO85" i="16"/>
  <c r="AO86" i="16"/>
  <c r="AO87" i="16"/>
  <c r="AO88" i="16"/>
  <c r="AO89" i="16"/>
  <c r="AO90" i="16"/>
  <c r="AO91" i="16"/>
  <c r="AO92" i="16"/>
  <c r="AO93" i="16"/>
  <c r="AO94" i="16"/>
  <c r="AO95" i="16"/>
  <c r="AO96" i="16"/>
  <c r="AO97" i="16"/>
  <c r="AO98" i="16"/>
  <c r="AO99" i="16"/>
  <c r="AO100" i="16"/>
  <c r="AO101" i="16"/>
  <c r="AO102" i="16"/>
  <c r="AO103" i="16"/>
  <c r="AO104" i="16"/>
  <c r="AO105" i="16"/>
  <c r="AO106" i="16"/>
  <c r="AO107" i="16"/>
  <c r="AO108" i="16"/>
  <c r="AO109" i="16"/>
  <c r="AO110" i="16"/>
  <c r="AO111" i="16"/>
  <c r="AO112" i="16"/>
  <c r="AO113" i="16"/>
  <c r="AO114" i="16"/>
  <c r="AO115" i="16"/>
  <c r="AO116" i="16"/>
  <c r="AO117" i="16"/>
  <c r="AO118" i="16"/>
  <c r="AO119" i="16"/>
  <c r="AO120" i="16"/>
  <c r="AO121" i="16"/>
  <c r="AO122" i="16"/>
  <c r="AO123" i="16"/>
  <c r="AO124" i="16"/>
  <c r="AO125" i="16"/>
  <c r="AO126" i="16"/>
  <c r="AO127" i="16"/>
  <c r="AO128" i="16"/>
  <c r="AO129" i="16"/>
  <c r="AO130" i="16"/>
  <c r="AO131" i="16"/>
  <c r="AO132" i="16"/>
  <c r="AO133" i="16"/>
  <c r="AO134" i="16"/>
  <c r="AO135" i="16"/>
  <c r="AO136" i="16"/>
  <c r="AO137" i="16"/>
  <c r="AO138" i="16"/>
  <c r="AO139" i="16"/>
  <c r="AO140" i="16"/>
  <c r="AO141" i="16"/>
  <c r="AO142" i="16"/>
  <c r="AO143" i="16"/>
  <c r="AO144" i="16"/>
  <c r="AO145" i="16"/>
  <c r="AO146" i="16"/>
  <c r="AO147" i="16"/>
  <c r="AO148" i="16"/>
  <c r="AO149" i="16"/>
  <c r="AO150" i="16"/>
  <c r="AO151" i="16"/>
  <c r="AO152" i="16"/>
  <c r="AO153" i="16"/>
  <c r="AO154" i="16"/>
  <c r="AO155" i="16"/>
  <c r="AO156" i="16"/>
  <c r="AO157" i="16"/>
  <c r="AO158" i="16"/>
  <c r="AO159" i="16"/>
  <c r="AO160" i="16"/>
  <c r="AO161" i="16"/>
  <c r="AO162" i="16"/>
  <c r="AO163" i="16"/>
  <c r="AO164" i="16"/>
  <c r="AO165" i="16"/>
  <c r="AO166" i="16"/>
  <c r="AO167" i="16"/>
  <c r="AO168" i="16"/>
  <c r="AO169" i="16"/>
  <c r="AO170" i="16"/>
  <c r="AO171" i="16"/>
  <c r="AO172" i="16"/>
  <c r="AO173" i="16"/>
  <c r="AO174" i="16"/>
  <c r="AO175" i="16"/>
  <c r="AO176" i="16"/>
  <c r="AO177" i="16"/>
  <c r="AO178" i="16"/>
  <c r="AO179" i="16"/>
  <c r="AO180" i="16"/>
  <c r="AO181" i="16"/>
  <c r="AO182" i="16"/>
  <c r="AO183" i="16"/>
  <c r="AO184" i="16"/>
  <c r="AO185" i="16"/>
  <c r="AO186" i="16"/>
  <c r="AO187" i="16"/>
  <c r="AO188" i="16"/>
  <c r="AO189" i="16"/>
  <c r="AO190" i="16"/>
  <c r="AO191" i="16"/>
  <c r="AO192" i="16"/>
  <c r="AO193" i="16"/>
  <c r="AO194" i="16"/>
  <c r="AO195" i="16"/>
  <c r="AO196" i="16"/>
  <c r="AO197" i="16"/>
  <c r="AO198" i="16"/>
  <c r="AO199" i="16"/>
  <c r="AO200" i="16"/>
  <c r="AO201" i="16"/>
  <c r="AO202" i="16"/>
  <c r="AO203" i="16"/>
  <c r="AO204" i="16"/>
  <c r="AO205" i="16"/>
  <c r="AO206" i="16"/>
  <c r="AO207" i="16"/>
  <c r="AO208" i="16"/>
  <c r="AO209" i="16"/>
  <c r="AO210" i="16"/>
  <c r="AO211" i="16"/>
  <c r="AO212" i="16"/>
  <c r="AO213" i="16"/>
  <c r="AO214" i="16"/>
  <c r="AO215" i="16"/>
  <c r="AO216" i="16"/>
  <c r="AO217" i="16"/>
  <c r="AO218" i="16"/>
  <c r="AO219" i="16"/>
  <c r="AO220" i="16"/>
  <c r="AO221" i="16"/>
  <c r="AO222" i="16"/>
  <c r="AO4" i="16"/>
  <c r="AM5" i="16"/>
  <c r="AM6" i="16"/>
  <c r="AM7" i="16"/>
  <c r="AM8" i="16"/>
  <c r="AM9" i="16"/>
  <c r="AM10" i="16"/>
  <c r="AM11" i="16"/>
  <c r="AM12" i="16"/>
  <c r="AM13" i="16"/>
  <c r="AM14" i="16"/>
  <c r="AM15" i="16"/>
  <c r="AM16" i="16"/>
  <c r="AM17" i="16"/>
  <c r="AM18" i="16"/>
  <c r="AM19" i="16"/>
  <c r="AM20" i="16"/>
  <c r="AM21" i="16"/>
  <c r="AM22" i="16"/>
  <c r="AM23" i="16"/>
  <c r="AM24" i="16"/>
  <c r="AM25" i="16"/>
  <c r="AM26" i="16"/>
  <c r="AM27" i="16"/>
  <c r="AM28" i="16"/>
  <c r="AM29" i="16"/>
  <c r="AM30" i="16"/>
  <c r="AM31" i="16"/>
  <c r="AM32" i="16"/>
  <c r="AM33" i="16"/>
  <c r="AM34" i="16"/>
  <c r="AM35" i="16"/>
  <c r="AM36" i="16"/>
  <c r="AM37" i="16"/>
  <c r="AM38" i="16"/>
  <c r="AM39" i="16"/>
  <c r="AM40" i="16"/>
  <c r="AM41" i="16"/>
  <c r="AM42" i="16"/>
  <c r="AM43" i="16"/>
  <c r="AM44" i="16"/>
  <c r="AM45" i="16"/>
  <c r="AM46" i="16"/>
  <c r="AM47" i="16"/>
  <c r="AM48" i="16"/>
  <c r="AM49" i="16"/>
  <c r="AM50" i="16"/>
  <c r="AM51" i="16"/>
  <c r="AM52" i="16"/>
  <c r="AM53" i="16"/>
  <c r="AM54" i="16"/>
  <c r="AM55" i="16"/>
  <c r="AM56" i="16"/>
  <c r="AM57" i="16"/>
  <c r="AM58" i="16"/>
  <c r="AM59" i="16"/>
  <c r="AM60" i="16"/>
  <c r="AM61" i="16"/>
  <c r="AM62" i="16"/>
  <c r="AM63" i="16"/>
  <c r="AM64" i="16"/>
  <c r="AM65" i="16"/>
  <c r="AM66" i="16"/>
  <c r="AM67" i="16"/>
  <c r="AM68" i="16"/>
  <c r="AM69" i="16"/>
  <c r="AM70" i="16"/>
  <c r="AM71" i="16"/>
  <c r="AM72" i="16"/>
  <c r="AM73" i="16"/>
  <c r="AM74" i="16"/>
  <c r="AM75" i="16"/>
  <c r="AM76" i="16"/>
  <c r="AM77" i="16"/>
  <c r="AM78" i="16"/>
  <c r="AM79" i="16"/>
  <c r="AM80" i="16"/>
  <c r="AM81" i="16"/>
  <c r="AM82" i="16"/>
  <c r="AM83" i="16"/>
  <c r="AM84" i="16"/>
  <c r="AM85" i="16"/>
  <c r="AM86" i="16"/>
  <c r="AM87" i="16"/>
  <c r="AM88" i="16"/>
  <c r="AM89" i="16"/>
  <c r="AM90" i="16"/>
  <c r="AM91" i="16"/>
  <c r="AM92" i="16"/>
  <c r="AM93" i="16"/>
  <c r="AM94" i="16"/>
  <c r="AM95" i="16"/>
  <c r="AM96" i="16"/>
  <c r="AM97" i="16"/>
  <c r="AM98" i="16"/>
  <c r="AM99" i="16"/>
  <c r="AM100" i="16"/>
  <c r="AM101" i="16"/>
  <c r="AM102" i="16"/>
  <c r="AM103" i="16"/>
  <c r="AM104" i="16"/>
  <c r="AM105" i="16"/>
  <c r="AM106" i="16"/>
  <c r="AM107" i="16"/>
  <c r="AM108" i="16"/>
  <c r="AM109" i="16"/>
  <c r="AM110" i="16"/>
  <c r="AM111" i="16"/>
  <c r="AM112" i="16"/>
  <c r="AM113" i="16"/>
  <c r="AM114" i="16"/>
  <c r="AM115" i="16"/>
  <c r="AM116" i="16"/>
  <c r="AM117" i="16"/>
  <c r="AM118" i="16"/>
  <c r="AM119" i="16"/>
  <c r="AM120" i="16"/>
  <c r="AM121" i="16"/>
  <c r="AM122" i="16"/>
  <c r="AM123" i="16"/>
  <c r="AM124" i="16"/>
  <c r="AM125" i="16"/>
  <c r="AM126" i="16"/>
  <c r="AM127" i="16"/>
  <c r="AM128" i="16"/>
  <c r="AM129" i="16"/>
  <c r="AM130" i="16"/>
  <c r="AM131" i="16"/>
  <c r="AM132" i="16"/>
  <c r="AM133" i="16"/>
  <c r="AM134" i="16"/>
  <c r="AM135" i="16"/>
  <c r="AM136" i="16"/>
  <c r="AM137" i="16"/>
  <c r="AM138" i="16"/>
  <c r="AM139" i="16"/>
  <c r="AM140" i="16"/>
  <c r="AM141" i="16"/>
  <c r="AM142" i="16"/>
  <c r="AM143" i="16"/>
  <c r="AM144" i="16"/>
  <c r="AM145" i="16"/>
  <c r="AM146" i="16"/>
  <c r="AM147" i="16"/>
  <c r="AM148" i="16"/>
  <c r="AM149" i="16"/>
  <c r="AM150" i="16"/>
  <c r="AM151" i="16"/>
  <c r="AM152" i="16"/>
  <c r="AM153" i="16"/>
  <c r="AM154" i="16"/>
  <c r="AM155" i="16"/>
  <c r="AM156" i="16"/>
  <c r="AM157" i="16"/>
  <c r="AM158" i="16"/>
  <c r="AM159" i="16"/>
  <c r="AM160" i="16"/>
  <c r="AM161" i="16"/>
  <c r="AM162" i="16"/>
  <c r="AM163" i="16"/>
  <c r="AM164" i="16"/>
  <c r="AM165" i="16"/>
  <c r="AM166" i="16"/>
  <c r="AM167" i="16"/>
  <c r="AM168" i="16"/>
  <c r="AM169" i="16"/>
  <c r="AM170" i="16"/>
  <c r="AM171" i="16"/>
  <c r="AM172" i="16"/>
  <c r="AM173" i="16"/>
  <c r="AM174" i="16"/>
  <c r="AM175" i="16"/>
  <c r="AM176" i="16"/>
  <c r="AM177" i="16"/>
  <c r="AM178" i="16"/>
  <c r="AM179" i="16"/>
  <c r="AM180" i="16"/>
  <c r="AM181" i="16"/>
  <c r="AM182" i="16"/>
  <c r="AM183" i="16"/>
  <c r="AM184" i="16"/>
  <c r="AM185" i="16"/>
  <c r="AM186" i="16"/>
  <c r="AM187" i="16"/>
  <c r="AM188" i="16"/>
  <c r="AM189" i="16"/>
  <c r="AM190" i="16"/>
  <c r="AM191" i="16"/>
  <c r="AM192" i="16"/>
  <c r="AM193" i="16"/>
  <c r="AM194" i="16"/>
  <c r="AM195" i="16"/>
  <c r="AM196" i="16"/>
  <c r="AM197" i="16"/>
  <c r="AM198" i="16"/>
  <c r="AM199" i="16"/>
  <c r="AM200" i="16"/>
  <c r="AM201" i="16"/>
  <c r="AM202" i="16"/>
  <c r="AM203" i="16"/>
  <c r="AM204" i="16"/>
  <c r="AM205" i="16"/>
  <c r="AM206" i="16"/>
  <c r="AM207" i="16"/>
  <c r="AM208" i="16"/>
  <c r="AM209" i="16"/>
  <c r="AM210" i="16"/>
  <c r="AM211" i="16"/>
  <c r="AM212" i="16"/>
  <c r="AM213" i="16"/>
  <c r="AM214" i="16"/>
  <c r="AM215" i="16"/>
  <c r="AM216" i="16"/>
  <c r="AM217" i="16"/>
  <c r="AM218" i="16"/>
  <c r="AM219" i="16"/>
  <c r="AM220" i="16"/>
  <c r="AM221" i="16"/>
  <c r="AM222" i="16"/>
  <c r="AM4" i="16"/>
  <c r="AL5" i="16"/>
  <c r="AL6" i="16"/>
  <c r="AL7" i="16"/>
  <c r="AL8" i="16"/>
  <c r="AL9" i="16"/>
  <c r="AL10" i="16"/>
  <c r="AL11" i="16"/>
  <c r="AL12" i="16"/>
  <c r="AL13" i="16"/>
  <c r="AL14" i="16"/>
  <c r="AL15" i="16"/>
  <c r="AL16" i="16"/>
  <c r="AL17" i="16"/>
  <c r="AL18" i="16"/>
  <c r="AL19" i="16"/>
  <c r="AL20" i="16"/>
  <c r="AL21" i="16"/>
  <c r="AL22" i="16"/>
  <c r="AL23" i="16"/>
  <c r="AL24" i="16"/>
  <c r="AL25" i="16"/>
  <c r="AL26" i="16"/>
  <c r="AL27" i="16"/>
  <c r="AL28" i="16"/>
  <c r="AL29" i="16"/>
  <c r="AL30" i="16"/>
  <c r="AL31" i="16"/>
  <c r="AL32" i="16"/>
  <c r="AL33" i="16"/>
  <c r="AL34" i="16"/>
  <c r="AL35" i="16"/>
  <c r="AL36" i="16"/>
  <c r="AL37" i="16"/>
  <c r="AL38" i="16"/>
  <c r="AL39" i="16"/>
  <c r="AL40" i="16"/>
  <c r="AL41" i="16"/>
  <c r="AL42" i="16"/>
  <c r="AL43" i="16"/>
  <c r="AL44" i="16"/>
  <c r="AL45" i="16"/>
  <c r="AL46" i="16"/>
  <c r="AL47" i="16"/>
  <c r="AL48" i="16"/>
  <c r="AL49" i="16"/>
  <c r="AL50" i="16"/>
  <c r="AL51" i="16"/>
  <c r="AL52" i="16"/>
  <c r="AL53" i="16"/>
  <c r="AL54" i="16"/>
  <c r="AL55" i="16"/>
  <c r="AL56" i="16"/>
  <c r="AL57" i="16"/>
  <c r="AL58" i="16"/>
  <c r="AL59" i="16"/>
  <c r="AL60" i="16"/>
  <c r="AL61" i="16"/>
  <c r="AL62" i="16"/>
  <c r="AL63" i="16"/>
  <c r="AL64" i="16"/>
  <c r="AL65" i="16"/>
  <c r="AL66" i="16"/>
  <c r="AL67" i="16"/>
  <c r="AL68" i="16"/>
  <c r="AL69" i="16"/>
  <c r="AL70" i="16"/>
  <c r="AL71" i="16"/>
  <c r="AL72" i="16"/>
  <c r="AL73" i="16"/>
  <c r="AL74" i="16"/>
  <c r="AL75" i="16"/>
  <c r="AL76" i="16"/>
  <c r="AL77" i="16"/>
  <c r="AL78" i="16"/>
  <c r="AL79" i="16"/>
  <c r="AL80" i="16"/>
  <c r="AL81" i="16"/>
  <c r="AL82" i="16"/>
  <c r="AL83" i="16"/>
  <c r="AL84" i="16"/>
  <c r="AL85" i="16"/>
  <c r="AL86" i="16"/>
  <c r="AL87" i="16"/>
  <c r="AL88" i="16"/>
  <c r="AL89" i="16"/>
  <c r="AL90" i="16"/>
  <c r="AL91" i="16"/>
  <c r="AL92" i="16"/>
  <c r="AL93" i="16"/>
  <c r="AL94" i="16"/>
  <c r="AL95" i="16"/>
  <c r="AL96" i="16"/>
  <c r="AL97" i="16"/>
  <c r="AL98" i="16"/>
  <c r="AL99" i="16"/>
  <c r="AL100" i="16"/>
  <c r="AL101" i="16"/>
  <c r="AL102" i="16"/>
  <c r="AL103" i="16"/>
  <c r="AL104" i="16"/>
  <c r="AL105" i="16"/>
  <c r="AL106" i="16"/>
  <c r="AL107" i="16"/>
  <c r="AL108" i="16"/>
  <c r="AL109" i="16"/>
  <c r="AL110" i="16"/>
  <c r="AL111" i="16"/>
  <c r="AL112" i="16"/>
  <c r="AL113" i="16"/>
  <c r="AL114" i="16"/>
  <c r="AL115" i="16"/>
  <c r="AL116" i="16"/>
  <c r="AL117" i="16"/>
  <c r="AL118" i="16"/>
  <c r="AL119" i="16"/>
  <c r="AL120" i="16"/>
  <c r="AL121" i="16"/>
  <c r="AL122" i="16"/>
  <c r="AL123" i="16"/>
  <c r="AL124" i="16"/>
  <c r="AL125" i="16"/>
  <c r="AL126" i="16"/>
  <c r="AL127" i="16"/>
  <c r="AL128" i="16"/>
  <c r="AL129" i="16"/>
  <c r="AL130" i="16"/>
  <c r="AL131" i="16"/>
  <c r="AL132" i="16"/>
  <c r="AL133" i="16"/>
  <c r="AL134" i="16"/>
  <c r="AL135" i="16"/>
  <c r="AL136" i="16"/>
  <c r="AL137" i="16"/>
  <c r="AL138" i="16"/>
  <c r="AL139" i="16"/>
  <c r="AL140" i="16"/>
  <c r="AL141" i="16"/>
  <c r="AL142" i="16"/>
  <c r="AL143" i="16"/>
  <c r="AL144" i="16"/>
  <c r="AL145" i="16"/>
  <c r="AL146" i="16"/>
  <c r="AL147" i="16"/>
  <c r="AL148" i="16"/>
  <c r="AL149" i="16"/>
  <c r="AL150" i="16"/>
  <c r="AL151" i="16"/>
  <c r="AL152" i="16"/>
  <c r="AL153" i="16"/>
  <c r="AL154" i="16"/>
  <c r="AL155" i="16"/>
  <c r="AL156" i="16"/>
  <c r="AL157" i="16"/>
  <c r="AL158" i="16"/>
  <c r="AL159" i="16"/>
  <c r="AL160" i="16"/>
  <c r="AL161" i="16"/>
  <c r="AL162" i="16"/>
  <c r="AL163" i="16"/>
  <c r="AL164" i="16"/>
  <c r="AL165" i="16"/>
  <c r="AL166" i="16"/>
  <c r="AL167" i="16"/>
  <c r="AL168" i="16"/>
  <c r="AL169" i="16"/>
  <c r="AL170" i="16"/>
  <c r="AL171" i="16"/>
  <c r="AL172" i="16"/>
  <c r="AL173" i="16"/>
  <c r="AL174" i="16"/>
  <c r="AL175" i="16"/>
  <c r="AL176" i="16"/>
  <c r="AL177" i="16"/>
  <c r="AL178" i="16"/>
  <c r="AL179" i="16"/>
  <c r="AL180" i="16"/>
  <c r="AL181" i="16"/>
  <c r="AL182" i="16"/>
  <c r="AL183" i="16"/>
  <c r="AL184" i="16"/>
  <c r="AL185" i="16"/>
  <c r="AL186" i="16"/>
  <c r="AL187" i="16"/>
  <c r="AL188" i="16"/>
  <c r="AL189" i="16"/>
  <c r="AL190" i="16"/>
  <c r="AL191" i="16"/>
  <c r="AL192" i="16"/>
  <c r="AL193" i="16"/>
  <c r="AL194" i="16"/>
  <c r="AL195" i="16"/>
  <c r="AL196" i="16"/>
  <c r="AL197" i="16"/>
  <c r="AL198" i="16"/>
  <c r="AL199" i="16"/>
  <c r="AL200" i="16"/>
  <c r="AL201" i="16"/>
  <c r="AL202" i="16"/>
  <c r="AL203" i="16"/>
  <c r="AL204" i="16"/>
  <c r="AL205" i="16"/>
  <c r="AL206" i="16"/>
  <c r="AL207" i="16"/>
  <c r="AL208" i="16"/>
  <c r="AL209" i="16"/>
  <c r="AL210" i="16"/>
  <c r="AL211" i="16"/>
  <c r="AL212" i="16"/>
  <c r="AL213" i="16"/>
  <c r="AL214" i="16"/>
  <c r="AL215" i="16"/>
  <c r="AL216" i="16"/>
  <c r="AL217" i="16"/>
  <c r="AL218" i="16"/>
  <c r="AL219" i="16"/>
  <c r="AL220" i="16"/>
  <c r="AL221" i="16"/>
  <c r="AL222" i="16"/>
  <c r="AL4" i="16"/>
  <c r="AM5" i="15"/>
  <c r="AM6" i="15"/>
  <c r="AM7" i="15"/>
  <c r="AM8" i="15"/>
  <c r="AM9" i="15"/>
  <c r="AM10" i="15"/>
  <c r="AM11" i="15"/>
  <c r="AM12" i="15"/>
  <c r="AM13" i="15"/>
  <c r="AM14" i="15"/>
  <c r="AM15" i="15"/>
  <c r="AM16" i="15"/>
  <c r="AM17" i="15"/>
  <c r="AM18" i="15"/>
  <c r="AM19" i="15"/>
  <c r="AM20" i="15"/>
  <c r="AM21" i="15"/>
  <c r="AM22" i="15"/>
  <c r="AM23" i="15"/>
  <c r="AM24" i="15"/>
  <c r="AM25" i="15"/>
  <c r="AM26" i="15"/>
  <c r="AM27" i="15"/>
  <c r="AM28" i="15"/>
  <c r="AM29" i="15"/>
  <c r="AM30" i="15"/>
  <c r="AM31" i="15"/>
  <c r="AM32" i="15"/>
  <c r="AM33" i="15"/>
  <c r="AM34" i="15"/>
  <c r="AM35" i="15"/>
  <c r="AM36" i="15"/>
  <c r="AM37" i="15"/>
  <c r="AM38" i="15"/>
  <c r="AM39" i="15"/>
  <c r="AM40" i="15"/>
  <c r="AM41" i="15"/>
  <c r="AM42" i="15"/>
  <c r="AM43" i="15"/>
  <c r="AM44" i="15"/>
  <c r="AM45" i="15"/>
  <c r="AM46" i="15"/>
  <c r="AM47" i="15"/>
  <c r="AM48" i="15"/>
  <c r="AM49" i="15"/>
  <c r="AM50" i="15"/>
  <c r="AM51" i="15"/>
  <c r="AM52" i="15"/>
  <c r="AM53" i="15"/>
  <c r="AM54" i="15"/>
  <c r="AM55" i="15"/>
  <c r="AM56" i="15"/>
  <c r="AM57" i="15"/>
  <c r="AM58" i="15"/>
  <c r="AM59" i="15"/>
  <c r="AM60" i="15"/>
  <c r="AM61" i="15"/>
  <c r="AM62" i="15"/>
  <c r="AM63" i="15"/>
  <c r="AM64" i="15"/>
  <c r="AM65" i="15"/>
  <c r="AM66" i="15"/>
  <c r="AM67" i="15"/>
  <c r="AM68" i="15"/>
  <c r="AM69" i="15"/>
  <c r="AM70" i="15"/>
  <c r="AM71" i="15"/>
  <c r="AM72" i="15"/>
  <c r="AM73" i="15"/>
  <c r="AM74" i="15"/>
  <c r="AM75" i="15"/>
  <c r="AM76" i="15"/>
  <c r="AM77" i="15"/>
  <c r="AM78" i="15"/>
  <c r="AM79" i="15"/>
  <c r="AM80" i="15"/>
  <c r="AM81" i="15"/>
  <c r="AM82" i="15"/>
  <c r="AM83" i="15"/>
  <c r="AM84" i="15"/>
  <c r="AM85" i="15"/>
  <c r="AM86" i="15"/>
  <c r="AL5" i="15"/>
  <c r="AL6" i="15"/>
  <c r="AL7" i="15"/>
  <c r="AL8" i="15"/>
  <c r="AL9" i="15"/>
  <c r="AL10" i="15"/>
  <c r="AL11" i="15"/>
  <c r="AL12" i="15"/>
  <c r="AL13" i="15"/>
  <c r="AL14" i="15"/>
  <c r="AL15" i="15"/>
  <c r="AL16" i="15"/>
  <c r="AL17" i="15"/>
  <c r="AL18" i="15"/>
  <c r="AL19" i="15"/>
  <c r="AL20" i="15"/>
  <c r="AL21" i="15"/>
  <c r="AL22" i="15"/>
  <c r="AL23" i="15"/>
  <c r="AL24" i="15"/>
  <c r="AL25" i="15"/>
  <c r="AL26" i="15"/>
  <c r="AL27" i="15"/>
  <c r="AL28" i="15"/>
  <c r="AL29" i="15"/>
  <c r="AL30" i="15"/>
  <c r="AL31" i="15"/>
  <c r="AL32" i="15"/>
  <c r="AL33" i="15"/>
  <c r="AL34" i="15"/>
  <c r="AL35" i="15"/>
  <c r="AL36" i="15"/>
  <c r="AL37" i="15"/>
  <c r="AL38" i="15"/>
  <c r="AL39" i="15"/>
  <c r="AL40" i="15"/>
  <c r="AL41" i="15"/>
  <c r="AL42" i="15"/>
  <c r="AL43" i="15"/>
  <c r="AL44" i="15"/>
  <c r="AL45" i="15"/>
  <c r="AL46" i="15"/>
  <c r="AL47" i="15"/>
  <c r="AL48" i="15"/>
  <c r="AL49" i="15"/>
  <c r="AL50" i="15"/>
  <c r="AL51" i="15"/>
  <c r="AL52" i="15"/>
  <c r="AL53" i="15"/>
  <c r="AL54" i="15"/>
  <c r="AL55" i="15"/>
  <c r="AL56" i="15"/>
  <c r="AL57" i="15"/>
  <c r="AL58" i="15"/>
  <c r="AL59" i="15"/>
  <c r="AL60" i="15"/>
  <c r="AL61" i="15"/>
  <c r="AL62" i="15"/>
  <c r="AL63" i="15"/>
  <c r="AL64" i="15"/>
  <c r="AL65" i="15"/>
  <c r="AL66" i="15"/>
  <c r="AL67" i="15"/>
  <c r="AL68" i="15"/>
  <c r="AL69" i="15"/>
  <c r="AL70" i="15"/>
  <c r="AL71" i="15"/>
  <c r="AL72" i="15"/>
  <c r="AL73" i="15"/>
  <c r="AL74" i="15"/>
  <c r="AL75" i="15"/>
  <c r="AL76" i="15"/>
  <c r="AL77" i="15"/>
  <c r="AL78" i="15"/>
  <c r="AL79" i="15"/>
  <c r="AL80" i="15"/>
  <c r="AL81" i="15"/>
  <c r="AL82" i="15"/>
  <c r="AL83" i="15"/>
  <c r="AL84" i="15"/>
  <c r="AL85" i="15"/>
  <c r="AL86" i="15"/>
  <c r="AK3" i="15"/>
  <c r="AK5" i="15"/>
  <c r="AK6" i="15"/>
  <c r="AK7" i="15"/>
  <c r="AK8" i="15"/>
  <c r="AK9" i="15"/>
  <c r="AK10" i="15"/>
  <c r="AK11" i="15"/>
  <c r="AK12" i="15"/>
  <c r="AK13" i="15"/>
  <c r="AK14" i="15"/>
  <c r="AK15" i="15"/>
  <c r="AK16" i="15"/>
  <c r="AK17" i="15"/>
  <c r="AK18" i="15"/>
  <c r="AK19" i="15"/>
  <c r="AK20" i="15"/>
  <c r="AK21" i="15"/>
  <c r="AK22" i="15"/>
  <c r="AK23" i="15"/>
  <c r="AK24" i="15"/>
  <c r="AK25" i="15"/>
  <c r="AK26" i="15"/>
  <c r="AK27" i="15"/>
  <c r="AK28" i="15"/>
  <c r="AK29" i="15"/>
  <c r="AK30" i="15"/>
  <c r="AK31" i="15"/>
  <c r="AK32" i="15"/>
  <c r="AK33" i="15"/>
  <c r="AK34" i="15"/>
  <c r="AK35" i="15"/>
  <c r="AK36" i="15"/>
  <c r="AK37" i="15"/>
  <c r="AK38" i="15"/>
  <c r="AK39" i="15"/>
  <c r="AK40" i="15"/>
  <c r="AK41" i="15"/>
  <c r="AK42" i="15"/>
  <c r="AK43" i="15"/>
  <c r="AK44" i="15"/>
  <c r="AK45" i="15"/>
  <c r="AK46" i="15"/>
  <c r="AK47" i="15"/>
  <c r="AK48" i="15"/>
  <c r="AK49" i="15"/>
  <c r="AK50" i="15"/>
  <c r="AK51" i="15"/>
  <c r="AK52" i="15"/>
  <c r="AK53" i="15"/>
  <c r="AK54" i="15"/>
  <c r="AK55" i="15"/>
  <c r="AK56" i="15"/>
  <c r="AK57" i="15"/>
  <c r="AK58" i="15"/>
  <c r="AK59" i="15"/>
  <c r="AK60" i="15"/>
  <c r="AK61" i="15"/>
  <c r="AK62" i="15"/>
  <c r="AK63" i="15"/>
  <c r="AK64" i="15"/>
  <c r="AK65" i="15"/>
  <c r="AK66" i="15"/>
  <c r="AK67" i="15"/>
  <c r="AK68" i="15"/>
  <c r="AK69" i="15"/>
  <c r="AK70" i="15"/>
  <c r="AK71" i="15"/>
  <c r="AK72" i="15"/>
  <c r="AK73" i="15"/>
  <c r="AK74" i="15"/>
  <c r="AK75" i="15"/>
  <c r="AK76" i="15"/>
  <c r="AK77" i="15"/>
  <c r="AK78" i="15"/>
  <c r="AK79" i="15"/>
  <c r="AK80" i="15"/>
  <c r="AK81" i="15"/>
  <c r="AK82" i="15"/>
  <c r="AK83" i="15"/>
  <c r="AK84" i="15"/>
  <c r="AK85" i="15"/>
  <c r="AK86" i="15"/>
  <c r="AJ5" i="15"/>
  <c r="AJ6" i="15"/>
  <c r="AJ7" i="15"/>
  <c r="AJ8" i="15"/>
  <c r="AJ9" i="15"/>
  <c r="AJ10" i="15"/>
  <c r="AJ11" i="15"/>
  <c r="AJ12" i="15"/>
  <c r="AJ13" i="15"/>
  <c r="AJ14" i="15"/>
  <c r="AJ15" i="15"/>
  <c r="AJ16" i="15"/>
  <c r="AJ17" i="15"/>
  <c r="AJ18" i="15"/>
  <c r="AJ19" i="15"/>
  <c r="AJ20" i="15"/>
  <c r="AJ21" i="15"/>
  <c r="AJ22" i="15"/>
  <c r="AJ23" i="15"/>
  <c r="AJ24" i="15"/>
  <c r="AJ25" i="15"/>
  <c r="AJ26" i="15"/>
  <c r="AJ27" i="15"/>
  <c r="AJ28" i="15"/>
  <c r="AJ29" i="15"/>
  <c r="AJ30" i="15"/>
  <c r="AJ31" i="15"/>
  <c r="AJ32" i="15"/>
  <c r="AJ33" i="15"/>
  <c r="AJ34" i="15"/>
  <c r="AJ35" i="15"/>
  <c r="AJ36" i="15"/>
  <c r="AJ37" i="15"/>
  <c r="AJ38" i="15"/>
  <c r="AJ39" i="15"/>
  <c r="AJ40" i="15"/>
  <c r="AJ41" i="15"/>
  <c r="AJ42" i="15"/>
  <c r="AJ43" i="15"/>
  <c r="AJ44" i="15"/>
  <c r="AJ45" i="15"/>
  <c r="AJ46" i="15"/>
  <c r="AJ47" i="15"/>
  <c r="AJ48" i="15"/>
  <c r="AJ49" i="15"/>
  <c r="AJ50" i="15"/>
  <c r="AJ51" i="15"/>
  <c r="AJ52" i="15"/>
  <c r="AJ53" i="15"/>
  <c r="AJ54" i="15"/>
  <c r="AJ55" i="15"/>
  <c r="AJ56" i="15"/>
  <c r="AJ57" i="15"/>
  <c r="AJ58" i="15"/>
  <c r="AJ59" i="15"/>
  <c r="AJ60" i="15"/>
  <c r="AJ61" i="15"/>
  <c r="AJ62" i="15"/>
  <c r="AJ63" i="15"/>
  <c r="AJ64" i="15"/>
  <c r="AJ65" i="15"/>
  <c r="AJ66" i="15"/>
  <c r="AJ67" i="15"/>
  <c r="AJ68" i="15"/>
  <c r="AJ69" i="15"/>
  <c r="AJ70" i="15"/>
  <c r="AJ71" i="15"/>
  <c r="AJ72" i="15"/>
  <c r="AJ73" i="15"/>
  <c r="AJ74" i="15"/>
  <c r="AJ75" i="15"/>
  <c r="AJ76" i="15"/>
  <c r="AJ77" i="15"/>
  <c r="AJ78" i="15"/>
  <c r="AJ79" i="15"/>
  <c r="AJ80" i="15"/>
  <c r="AJ81" i="15"/>
  <c r="AJ82" i="15"/>
  <c r="AJ83" i="15"/>
  <c r="AJ84" i="15"/>
  <c r="AJ85" i="15"/>
  <c r="AJ86" i="15"/>
  <c r="AI5" i="15"/>
  <c r="AI6" i="15"/>
  <c r="AI7" i="15"/>
  <c r="AI8" i="15"/>
  <c r="AI9" i="15"/>
  <c r="AI10" i="15"/>
  <c r="AI11" i="15"/>
  <c r="AI12" i="15"/>
  <c r="AI13" i="15"/>
  <c r="AI14" i="15"/>
  <c r="AI15" i="15"/>
  <c r="AI16" i="15"/>
  <c r="AI17" i="15"/>
  <c r="AI18" i="15"/>
  <c r="AI19" i="15"/>
  <c r="AI20" i="15"/>
  <c r="AI21" i="15"/>
  <c r="AI22" i="15"/>
  <c r="AI23" i="15"/>
  <c r="AI24" i="15"/>
  <c r="AI25" i="15"/>
  <c r="AI26" i="15"/>
  <c r="AI27" i="15"/>
  <c r="AI28" i="15"/>
  <c r="AI29" i="15"/>
  <c r="AI30" i="15"/>
  <c r="AI31" i="15"/>
  <c r="AI32" i="15"/>
  <c r="AI33" i="15"/>
  <c r="AI34" i="15"/>
  <c r="AI35" i="15"/>
  <c r="AI36" i="15"/>
  <c r="AI37" i="15"/>
  <c r="AI38" i="15"/>
  <c r="AI39" i="15"/>
  <c r="AI40" i="15"/>
  <c r="AI41" i="15"/>
  <c r="AI42" i="15"/>
  <c r="AI43" i="15"/>
  <c r="AI44" i="15"/>
  <c r="AI45" i="15"/>
  <c r="AI46" i="15"/>
  <c r="AI47" i="15"/>
  <c r="AI48" i="15"/>
  <c r="AI49" i="15"/>
  <c r="AI50" i="15"/>
  <c r="AI51" i="15"/>
  <c r="AI52" i="15"/>
  <c r="AI53" i="15"/>
  <c r="AI54" i="15"/>
  <c r="AI55" i="15"/>
  <c r="AI56" i="15"/>
  <c r="AI57" i="15"/>
  <c r="AI58" i="15"/>
  <c r="AI59" i="15"/>
  <c r="AI60" i="15"/>
  <c r="AI61" i="15"/>
  <c r="AI62" i="15"/>
  <c r="AI63" i="15"/>
  <c r="AI64" i="15"/>
  <c r="AI65" i="15"/>
  <c r="AI66" i="15"/>
  <c r="AI67" i="15"/>
  <c r="AI68" i="15"/>
  <c r="AI69" i="15"/>
  <c r="AI70" i="15"/>
  <c r="AI71" i="15"/>
  <c r="AI72" i="15"/>
  <c r="AI73" i="15"/>
  <c r="AI74" i="15"/>
  <c r="AI75" i="15"/>
  <c r="AI76" i="15"/>
  <c r="AI77" i="15"/>
  <c r="AI78" i="15"/>
  <c r="AI79" i="15"/>
  <c r="AI80" i="15"/>
  <c r="AI81" i="15"/>
  <c r="AI82" i="15"/>
  <c r="AI83" i="15"/>
  <c r="AI84" i="15"/>
  <c r="AI85" i="15"/>
  <c r="AI86" i="15"/>
  <c r="AM4" i="15"/>
  <c r="AL4" i="15"/>
  <c r="AJ4" i="15"/>
  <c r="AI4" i="15"/>
  <c r="AL4" i="19"/>
  <c r="AK4" i="19"/>
  <c r="AI5" i="19"/>
  <c r="AI6" i="19"/>
  <c r="AI7" i="19"/>
  <c r="AI8" i="19"/>
  <c r="AI9" i="19"/>
  <c r="AI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26" i="19"/>
  <c r="AI27" i="19"/>
  <c r="AI28" i="19"/>
  <c r="AI29" i="19"/>
  <c r="AI30" i="19"/>
  <c r="AI31" i="19"/>
  <c r="AI32" i="19"/>
  <c r="AI33" i="19"/>
  <c r="AI34" i="19"/>
  <c r="AI35" i="19"/>
  <c r="AI36" i="19"/>
  <c r="AI37" i="19"/>
  <c r="AI38" i="19"/>
  <c r="AI39" i="19"/>
  <c r="AI40" i="19"/>
  <c r="AI41" i="19"/>
  <c r="AI42" i="19"/>
  <c r="AI43" i="19"/>
  <c r="AI44" i="19"/>
  <c r="AI45" i="19"/>
  <c r="AI46" i="19"/>
  <c r="AI47" i="19"/>
  <c r="AI48" i="19"/>
  <c r="AI49" i="19"/>
  <c r="AI50" i="19"/>
  <c r="AI51" i="19"/>
  <c r="AI52" i="19"/>
  <c r="AI53" i="19"/>
  <c r="AI54" i="19"/>
  <c r="AI55" i="19"/>
  <c r="AI56" i="19"/>
  <c r="AI57" i="19"/>
  <c r="AI58" i="19"/>
  <c r="AI59" i="19"/>
  <c r="AI60" i="19"/>
  <c r="AI61" i="19"/>
  <c r="AI62" i="19"/>
  <c r="AI63" i="19"/>
  <c r="AI64" i="19"/>
  <c r="AI65" i="19"/>
  <c r="AI66" i="19"/>
  <c r="AI67" i="19"/>
  <c r="AI68" i="19"/>
  <c r="AI69" i="19"/>
  <c r="AI70" i="19"/>
  <c r="AI4" i="19"/>
  <c r="AH4" i="19"/>
  <c r="AH5" i="19"/>
  <c r="J852" i="61" l="1"/>
  <c r="AE5" i="32" l="1"/>
  <c r="AK4" i="15"/>
  <c r="AL6" i="19" l="1"/>
  <c r="AL7" i="19"/>
  <c r="AL8" i="19"/>
  <c r="AL9" i="19"/>
  <c r="AL10" i="19"/>
  <c r="AL11" i="19"/>
  <c r="AL12" i="19"/>
  <c r="AL13" i="19"/>
  <c r="AL14" i="19"/>
  <c r="AL15" i="19"/>
  <c r="AL16" i="19"/>
  <c r="AL17" i="19"/>
  <c r="AL18" i="19"/>
  <c r="AL19" i="19"/>
  <c r="AL20" i="19"/>
  <c r="AL21" i="19"/>
  <c r="AL22" i="19"/>
  <c r="AL23" i="19"/>
  <c r="AL24" i="19"/>
  <c r="AL25" i="19"/>
  <c r="AL26" i="19"/>
  <c r="AL27" i="19"/>
  <c r="AL28" i="19"/>
  <c r="AL29" i="19"/>
  <c r="AL30" i="19"/>
  <c r="AL31" i="19"/>
  <c r="AL32" i="19"/>
  <c r="AL33" i="19"/>
  <c r="AL34" i="19"/>
  <c r="AL35" i="19"/>
  <c r="AL36" i="19"/>
  <c r="AL37" i="19"/>
  <c r="AL38" i="19"/>
  <c r="AL39" i="19"/>
  <c r="AL40" i="19"/>
  <c r="AL41" i="19"/>
  <c r="AL42" i="19"/>
  <c r="AL43" i="19"/>
  <c r="AL44" i="19"/>
  <c r="AL45" i="19"/>
  <c r="AL46" i="19"/>
  <c r="AL47" i="19"/>
  <c r="AL48" i="19"/>
  <c r="AL49" i="19"/>
  <c r="AL50" i="19"/>
  <c r="AL51" i="19"/>
  <c r="AL52" i="19"/>
  <c r="AL53" i="19"/>
  <c r="AL54" i="19"/>
  <c r="AL55" i="19"/>
  <c r="AL56" i="19"/>
  <c r="AL57" i="19"/>
  <c r="AL58" i="19"/>
  <c r="AL59" i="19"/>
  <c r="AL60" i="19"/>
  <c r="AL61" i="19"/>
  <c r="AL62" i="19"/>
  <c r="AL63" i="19"/>
  <c r="AL64" i="19"/>
  <c r="AL65" i="19"/>
  <c r="AL66" i="19"/>
  <c r="AL67" i="19"/>
  <c r="AL68" i="19"/>
  <c r="AL69" i="19"/>
  <c r="AL70" i="19"/>
  <c r="AL5" i="19"/>
  <c r="AK6" i="19"/>
  <c r="AK7" i="19"/>
  <c r="AK8" i="19"/>
  <c r="AK9" i="19"/>
  <c r="AK10" i="19"/>
  <c r="AK11" i="19"/>
  <c r="AK12" i="19"/>
  <c r="AK13" i="19"/>
  <c r="AK14" i="19"/>
  <c r="AK15" i="19"/>
  <c r="AK16" i="19"/>
  <c r="AK17" i="19"/>
  <c r="AK18" i="19"/>
  <c r="AK19" i="19"/>
  <c r="AK20" i="19"/>
  <c r="AK21" i="19"/>
  <c r="AK22" i="19"/>
  <c r="AK23" i="19"/>
  <c r="AK24" i="19"/>
  <c r="AK25" i="19"/>
  <c r="AK26" i="19"/>
  <c r="AK27" i="19"/>
  <c r="AK28" i="19"/>
  <c r="AK29" i="19"/>
  <c r="AK30" i="19"/>
  <c r="AK31" i="19"/>
  <c r="AK32" i="19"/>
  <c r="AK33" i="19"/>
  <c r="AK34" i="19"/>
  <c r="AK35" i="19"/>
  <c r="AK36" i="19"/>
  <c r="AK37" i="19"/>
  <c r="AK38" i="19"/>
  <c r="AK39" i="19"/>
  <c r="AK40" i="19"/>
  <c r="AK41" i="19"/>
  <c r="AK42" i="19"/>
  <c r="AK43" i="19"/>
  <c r="AK44" i="19"/>
  <c r="AK45" i="19"/>
  <c r="AK46" i="19"/>
  <c r="AK47" i="19"/>
  <c r="AK48" i="19"/>
  <c r="AK49" i="19"/>
  <c r="AK50" i="19"/>
  <c r="AK51" i="19"/>
  <c r="AK52" i="19"/>
  <c r="AK53" i="19"/>
  <c r="AK54" i="19"/>
  <c r="AK55" i="19"/>
  <c r="AK56" i="19"/>
  <c r="AK57" i="19"/>
  <c r="AK58" i="19"/>
  <c r="AK59" i="19"/>
  <c r="AK60" i="19"/>
  <c r="AK61" i="19"/>
  <c r="AK62" i="19"/>
  <c r="AK63" i="19"/>
  <c r="AK64" i="19"/>
  <c r="AK65" i="19"/>
  <c r="AK66" i="19"/>
  <c r="AK67" i="19"/>
  <c r="AK68" i="19"/>
  <c r="AK69" i="19"/>
  <c r="AK70" i="19"/>
  <c r="AK5" i="19"/>
  <c r="AJ5" i="19"/>
  <c r="AH6" i="19"/>
  <c r="AH7" i="19"/>
  <c r="AH8" i="19"/>
  <c r="AH9" i="19"/>
  <c r="AH10" i="19"/>
  <c r="AH11" i="19"/>
  <c r="AH12" i="19"/>
  <c r="AH13" i="19"/>
  <c r="AH14" i="19"/>
  <c r="AH15" i="19"/>
  <c r="AH16" i="19"/>
  <c r="AH17" i="19"/>
  <c r="AH18" i="19"/>
  <c r="AH19" i="19"/>
  <c r="AH20" i="19"/>
  <c r="AH21" i="19"/>
  <c r="AH22" i="19"/>
  <c r="AH23" i="19"/>
  <c r="AH24" i="19"/>
  <c r="AH25" i="19"/>
  <c r="AH26" i="19"/>
  <c r="AH27" i="19"/>
  <c r="AH28" i="19"/>
  <c r="AH29" i="19"/>
  <c r="AH30" i="19"/>
  <c r="AH31" i="19"/>
  <c r="AH32" i="19"/>
  <c r="AH33" i="19"/>
  <c r="AH34" i="19"/>
  <c r="AH35" i="19"/>
  <c r="AH36" i="19"/>
  <c r="AH37" i="19"/>
  <c r="AH38" i="19"/>
  <c r="AH39" i="19"/>
  <c r="AH40" i="19"/>
  <c r="AH41" i="19"/>
  <c r="AH42" i="19"/>
  <c r="AH43" i="19"/>
  <c r="AH44" i="19"/>
  <c r="AH45" i="19"/>
  <c r="AH46" i="19"/>
  <c r="AH47" i="19"/>
  <c r="AH48" i="19"/>
  <c r="AH49" i="19"/>
  <c r="AH50" i="19"/>
  <c r="AH51" i="19"/>
  <c r="AH52" i="19"/>
  <c r="AH53" i="19"/>
  <c r="AH54" i="19"/>
  <c r="AH55" i="19"/>
  <c r="AH56" i="19"/>
  <c r="AH57" i="19"/>
  <c r="AH58" i="19"/>
  <c r="AH59" i="19"/>
  <c r="AH60" i="19"/>
  <c r="AH61" i="19"/>
  <c r="AH62" i="19"/>
  <c r="AH63" i="19"/>
  <c r="AH64" i="19"/>
  <c r="AH65" i="19"/>
  <c r="AH66" i="19"/>
  <c r="AH67" i="19"/>
  <c r="AH68" i="19"/>
  <c r="AH69" i="19"/>
  <c r="AH70" i="19"/>
  <c r="J851" i="61" l="1"/>
  <c r="AI3" i="15" l="1"/>
  <c r="AN3" i="30"/>
  <c r="O433" i="61"/>
  <c r="H419" i="61"/>
  <c r="H416" i="61"/>
  <c r="H236" i="61"/>
  <c r="H426" i="61"/>
  <c r="J243" i="61"/>
  <c r="P236" i="61"/>
  <c r="P419" i="61"/>
  <c r="J418" i="61"/>
  <c r="J419" i="61" s="1"/>
  <c r="AM6" i="30" l="1"/>
  <c r="AM8" i="30"/>
  <c r="AM9" i="30"/>
  <c r="AM12" i="30"/>
  <c r="AM14" i="30"/>
  <c r="AM16" i="30"/>
  <c r="AM20" i="30"/>
  <c r="AM22" i="30"/>
  <c r="AM24" i="30"/>
  <c r="AM25" i="30"/>
  <c r="AM28" i="30"/>
  <c r="AM30" i="30"/>
  <c r="AM32" i="30"/>
  <c r="AM36" i="30"/>
  <c r="AM38" i="30"/>
  <c r="AM40" i="30"/>
  <c r="AM41" i="30"/>
  <c r="AM44" i="30"/>
  <c r="AM46" i="30"/>
  <c r="AM48" i="30"/>
  <c r="AM52" i="30"/>
  <c r="AM54" i="30"/>
  <c r="AM56" i="30"/>
  <c r="AM57" i="30"/>
  <c r="AM60" i="30"/>
  <c r="AM62" i="30"/>
  <c r="AM64" i="30"/>
  <c r="AM68" i="30"/>
  <c r="AM70" i="30"/>
  <c r="AM72" i="30"/>
  <c r="AM73" i="30"/>
  <c r="AM76" i="30"/>
  <c r="AM78" i="30"/>
  <c r="AM80" i="30"/>
  <c r="AM84" i="30"/>
  <c r="AM86" i="30"/>
  <c r="AM88" i="30"/>
  <c r="AM89" i="30"/>
  <c r="AM92" i="30"/>
  <c r="AM94" i="30"/>
  <c r="AM96" i="30"/>
  <c r="AM100" i="30"/>
  <c r="AM102" i="30"/>
  <c r="AM104" i="30"/>
  <c r="AM105" i="30"/>
  <c r="AM108" i="30"/>
  <c r="AM110" i="30"/>
  <c r="AM112" i="30"/>
  <c r="AM116" i="30"/>
  <c r="AM118" i="30"/>
  <c r="AM120" i="30"/>
  <c r="AM121" i="30"/>
  <c r="AM124" i="30"/>
  <c r="AM126" i="30"/>
  <c r="AM128" i="30"/>
  <c r="AM132" i="30"/>
  <c r="AM134" i="30"/>
  <c r="AM136" i="30"/>
  <c r="AM137" i="30"/>
  <c r="AM140" i="30"/>
  <c r="AM142" i="30"/>
  <c r="AM144" i="30"/>
  <c r="AM148" i="30"/>
  <c r="AM150" i="30"/>
  <c r="AM152" i="30"/>
  <c r="AM153" i="30"/>
  <c r="AE23" i="32"/>
  <c r="AE24" i="32"/>
  <c r="AE25" i="32"/>
  <c r="AE26" i="32"/>
  <c r="AG26" i="32" s="1"/>
  <c r="AE27" i="32"/>
  <c r="AE28" i="32"/>
  <c r="AE29" i="32"/>
  <c r="AE30" i="32"/>
  <c r="AE31" i="32"/>
  <c r="AE32" i="32"/>
  <c r="AE33" i="32"/>
  <c r="AE34" i="32"/>
  <c r="AG34" i="32" s="1"/>
  <c r="AE35" i="32"/>
  <c r="AE36" i="32"/>
  <c r="AE37" i="32"/>
  <c r="AE38" i="32"/>
  <c r="AE39" i="32"/>
  <c r="AE40" i="32"/>
  <c r="AE41" i="32"/>
  <c r="AE42" i="32"/>
  <c r="AG42" i="32" s="1"/>
  <c r="AE43" i="32"/>
  <c r="AE44" i="32"/>
  <c r="AE45" i="32"/>
  <c r="AE46" i="32"/>
  <c r="AE47" i="32"/>
  <c r="AE48" i="32"/>
  <c r="AE49" i="32"/>
  <c r="AE50" i="32"/>
  <c r="AG50" i="32" s="1"/>
  <c r="AE51" i="32"/>
  <c r="AE52" i="32"/>
  <c r="AE53" i="32"/>
  <c r="AE54" i="32"/>
  <c r="AE55" i="32"/>
  <c r="AE56" i="32"/>
  <c r="AE57" i="32"/>
  <c r="AE58" i="32"/>
  <c r="AG58" i="32" s="1"/>
  <c r="AE59" i="32"/>
  <c r="AE60" i="32"/>
  <c r="AE61" i="32"/>
  <c r="AE62" i="32"/>
  <c r="AE63" i="32"/>
  <c r="AE64" i="32"/>
  <c r="AE65" i="32"/>
  <c r="AE66" i="32"/>
  <c r="AG66" i="32" s="1"/>
  <c r="AE67" i="32"/>
  <c r="AE68" i="32"/>
  <c r="AE69" i="32"/>
  <c r="AE70" i="32"/>
  <c r="AE71" i="32"/>
  <c r="AE72" i="32"/>
  <c r="AE73" i="32"/>
  <c r="AE74" i="32"/>
  <c r="AG74" i="32" s="1"/>
  <c r="AE75" i="32"/>
  <c r="AE76" i="32"/>
  <c r="AE77" i="32"/>
  <c r="AE78" i="32"/>
  <c r="AE79" i="32"/>
  <c r="AE80" i="32"/>
  <c r="AE81" i="32"/>
  <c r="AE82" i="32"/>
  <c r="AG82" i="32" s="1"/>
  <c r="AE83" i="32"/>
  <c r="AE84" i="32"/>
  <c r="AE85" i="32"/>
  <c r="AE86" i="32"/>
  <c r="AE87" i="32"/>
  <c r="AE88" i="32"/>
  <c r="AE89" i="32"/>
  <c r="AE90" i="32"/>
  <c r="AG90" i="32" s="1"/>
  <c r="AE91" i="32"/>
  <c r="AE92" i="32"/>
  <c r="AE93" i="32"/>
  <c r="AE94" i="32"/>
  <c r="AE95" i="32"/>
  <c r="AE96" i="32"/>
  <c r="AE97" i="32"/>
  <c r="AE98" i="32"/>
  <c r="AG98" i="32" s="1"/>
  <c r="AE99" i="32"/>
  <c r="AE100" i="32"/>
  <c r="AE101" i="32"/>
  <c r="AE102" i="32"/>
  <c r="AE103" i="32"/>
  <c r="AE104" i="32"/>
  <c r="AE105" i="32"/>
  <c r="AE106" i="32"/>
  <c r="AG106" i="32" s="1"/>
  <c r="AE107" i="32"/>
  <c r="AE108" i="32"/>
  <c r="AE109" i="32"/>
  <c r="AE110" i="32"/>
  <c r="AE111" i="32"/>
  <c r="AE112" i="32"/>
  <c r="AE113" i="32"/>
  <c r="AE114" i="32"/>
  <c r="AG114" i="32" s="1"/>
  <c r="AE115" i="32"/>
  <c r="AE116" i="32"/>
  <c r="AE117" i="32"/>
  <c r="AE118" i="32"/>
  <c r="AE119" i="32"/>
  <c r="AE120" i="32"/>
  <c r="AE121" i="32"/>
  <c r="AE122" i="32"/>
  <c r="AG122" i="32" s="1"/>
  <c r="AE123" i="32"/>
  <c r="AE124" i="32"/>
  <c r="AE125" i="32"/>
  <c r="AE126" i="32"/>
  <c r="AE127" i="32"/>
  <c r="AE128" i="32"/>
  <c r="AE129" i="32"/>
  <c r="AE130" i="32"/>
  <c r="AG130" i="32" s="1"/>
  <c r="AE131" i="32"/>
  <c r="AE132" i="32"/>
  <c r="AE133" i="32"/>
  <c r="AE134" i="32"/>
  <c r="AE135" i="32"/>
  <c r="AE136" i="32"/>
  <c r="AE137" i="32"/>
  <c r="AE138" i="32"/>
  <c r="AG138" i="32" s="1"/>
  <c r="AE139" i="32"/>
  <c r="AE140" i="32"/>
  <c r="AE141" i="32"/>
  <c r="AE142" i="32"/>
  <c r="AE143" i="32"/>
  <c r="AE144" i="32"/>
  <c r="AE145" i="32"/>
  <c r="AE146" i="32"/>
  <c r="AG146" i="32" s="1"/>
  <c r="AE147" i="32"/>
  <c r="AE148" i="32"/>
  <c r="AE149" i="32"/>
  <c r="AE150" i="32"/>
  <c r="AE151" i="32"/>
  <c r="AE152" i="32"/>
  <c r="AE153" i="32"/>
  <c r="AE154" i="32"/>
  <c r="AG154" i="32" s="1"/>
  <c r="AE155" i="32"/>
  <c r="AE156" i="32"/>
  <c r="AE157" i="32"/>
  <c r="AE158" i="32"/>
  <c r="AE159" i="32"/>
  <c r="AE160" i="32"/>
  <c r="AE161" i="32"/>
  <c r="AE162" i="32"/>
  <c r="AG162" i="32" s="1"/>
  <c r="AE163" i="32"/>
  <c r="AE164" i="32"/>
  <c r="AE165" i="32"/>
  <c r="AE166" i="32"/>
  <c r="AE167" i="32"/>
  <c r="AE168" i="32"/>
  <c r="AE169" i="32"/>
  <c r="AE170" i="32"/>
  <c r="AG170" i="32" s="1"/>
  <c r="AE171" i="32"/>
  <c r="AE172" i="32"/>
  <c r="AE173" i="32"/>
  <c r="AE174" i="32"/>
  <c r="AE175" i="32"/>
  <c r="AE176" i="32"/>
  <c r="AE177" i="32"/>
  <c r="AE178" i="32"/>
  <c r="AG178" i="32" s="1"/>
  <c r="AE179" i="32"/>
  <c r="AE180" i="32"/>
  <c r="AE181" i="32"/>
  <c r="AE182" i="32"/>
  <c r="AE183" i="32"/>
  <c r="AE184" i="32"/>
  <c r="AE185" i="32"/>
  <c r="AE186" i="32"/>
  <c r="AG186" i="32" s="1"/>
  <c r="AE187" i="32"/>
  <c r="AE188" i="32"/>
  <c r="AE189" i="32"/>
  <c r="AE190" i="32"/>
  <c r="AE191" i="32"/>
  <c r="AE192" i="32"/>
  <c r="AE22" i="32"/>
  <c r="AI5" i="39"/>
  <c r="AI16" i="39"/>
  <c r="AI19" i="39"/>
  <c r="AI20" i="39"/>
  <c r="AI21" i="39"/>
  <c r="AI32" i="39"/>
  <c r="AI35" i="39"/>
  <c r="AI36" i="39"/>
  <c r="AI37" i="39"/>
  <c r="AI48" i="39"/>
  <c r="AI51" i="39"/>
  <c r="AI52" i="39"/>
  <c r="AI53" i="39"/>
  <c r="AI64" i="39"/>
  <c r="AI67" i="39"/>
  <c r="AI68" i="39"/>
  <c r="AI69" i="39"/>
  <c r="AI80" i="39"/>
  <c r="AI83" i="39"/>
  <c r="AI84" i="39"/>
  <c r="AI85" i="39"/>
  <c r="AI96" i="39"/>
  <c r="AI99" i="39"/>
  <c r="AI100" i="39"/>
  <c r="AI101" i="39"/>
  <c r="AI112" i="39"/>
  <c r="AI115" i="39"/>
  <c r="AI116" i="39"/>
  <c r="AI117" i="39"/>
  <c r="AI128" i="39"/>
  <c r="AI4" i="39"/>
  <c r="AI7" i="39"/>
  <c r="AI8" i="39"/>
  <c r="AI10" i="39"/>
  <c r="AI11" i="39"/>
  <c r="AI12" i="39"/>
  <c r="AI13" i="39"/>
  <c r="AI15" i="39"/>
  <c r="AI18" i="39"/>
  <c r="AI23" i="39"/>
  <c r="AI24" i="39"/>
  <c r="AI26" i="39"/>
  <c r="AI27" i="39"/>
  <c r="AI28" i="39"/>
  <c r="AI29" i="39"/>
  <c r="AI31" i="39"/>
  <c r="AI34" i="39"/>
  <c r="AI39" i="39"/>
  <c r="AI40" i="39"/>
  <c r="AI42" i="39"/>
  <c r="AI43" i="39"/>
  <c r="AI44" i="39"/>
  <c r="AI45" i="39"/>
  <c r="AI47" i="39"/>
  <c r="AI50" i="39"/>
  <c r="AI55" i="39"/>
  <c r="AI56" i="39"/>
  <c r="AI58" i="39"/>
  <c r="AI59" i="39"/>
  <c r="AI60" i="39"/>
  <c r="AI61" i="39"/>
  <c r="AI63" i="39"/>
  <c r="AI66" i="39"/>
  <c r="AI71" i="39"/>
  <c r="AI72" i="39"/>
  <c r="AI74" i="39"/>
  <c r="AI75" i="39"/>
  <c r="AI76" i="39"/>
  <c r="AI77" i="39"/>
  <c r="AI79" i="39"/>
  <c r="AI82" i="39"/>
  <c r="AI87" i="39"/>
  <c r="AI88" i="39"/>
  <c r="AI90" i="39"/>
  <c r="AI91" i="39"/>
  <c r="AI92" i="39"/>
  <c r="AI93" i="39"/>
  <c r="AI95" i="39"/>
  <c r="AI98" i="39"/>
  <c r="AI103" i="39"/>
  <c r="AI104" i="39"/>
  <c r="AI106" i="39"/>
  <c r="AI107" i="39"/>
  <c r="AI108" i="39"/>
  <c r="AI109" i="39"/>
  <c r="AI111" i="39"/>
  <c r="AI114" i="39"/>
  <c r="AI119" i="39"/>
  <c r="AI120" i="39"/>
  <c r="AI122" i="39"/>
  <c r="AI123" i="39"/>
  <c r="AI124" i="39"/>
  <c r="AI125" i="39"/>
  <c r="AI127" i="39"/>
  <c r="AI130" i="39"/>
  <c r="M418" i="61"/>
  <c r="M419" i="61" s="1"/>
  <c r="L418" i="61"/>
  <c r="AN11" i="16"/>
  <c r="AN19" i="16"/>
  <c r="AN27" i="16"/>
  <c r="AN35" i="16"/>
  <c r="AN43" i="16"/>
  <c r="AN51" i="16"/>
  <c r="AN59" i="16"/>
  <c r="AN67" i="16"/>
  <c r="AN75" i="16"/>
  <c r="AN83" i="16"/>
  <c r="AN87" i="16"/>
  <c r="AN91" i="16"/>
  <c r="AN99" i="16"/>
  <c r="AN107" i="16"/>
  <c r="AN115" i="16"/>
  <c r="AN123" i="16"/>
  <c r="AN131" i="16"/>
  <c r="AN139" i="16"/>
  <c r="AN147" i="16"/>
  <c r="AN155" i="16"/>
  <c r="AN163" i="16"/>
  <c r="AN171" i="16"/>
  <c r="AN179" i="16"/>
  <c r="AN187" i="16"/>
  <c r="AN195" i="16"/>
  <c r="AN203" i="16"/>
  <c r="AN211" i="16"/>
  <c r="AN219" i="16"/>
  <c r="AG80" i="32" l="1"/>
  <c r="AG189" i="32"/>
  <c r="AG173" i="32"/>
  <c r="AG157" i="32"/>
  <c r="AG141" i="32"/>
  <c r="AG125" i="32"/>
  <c r="AG22" i="32"/>
  <c r="AG169" i="32"/>
  <c r="AG129" i="32"/>
  <c r="AG57" i="32"/>
  <c r="AG185" i="32"/>
  <c r="AG161" i="32"/>
  <c r="AG145" i="32"/>
  <c r="AG121" i="32"/>
  <c r="AG105" i="32"/>
  <c r="AG89" i="32"/>
  <c r="AG73" i="32"/>
  <c r="AG49" i="32"/>
  <c r="AG33" i="32"/>
  <c r="AG192" i="32"/>
  <c r="AG184" i="32"/>
  <c r="AG64" i="32"/>
  <c r="AG48" i="32"/>
  <c r="AG177" i="32"/>
  <c r="AG153" i="32"/>
  <c r="AG137" i="32"/>
  <c r="AG113" i="32"/>
  <c r="AG97" i="32"/>
  <c r="AG81" i="32"/>
  <c r="AG65" i="32"/>
  <c r="AG41" i="32"/>
  <c r="AG25" i="32"/>
  <c r="AG176" i="32"/>
  <c r="AG168" i="32"/>
  <c r="AG160" i="32"/>
  <c r="AG152" i="32"/>
  <c r="AG144" i="32"/>
  <c r="AG136" i="32"/>
  <c r="AG128" i="32"/>
  <c r="AG120" i="32"/>
  <c r="AG112" i="32"/>
  <c r="AG104" i="32"/>
  <c r="AG96" i="32"/>
  <c r="AG88" i="32"/>
  <c r="AG72" i="32"/>
  <c r="AG56" i="32"/>
  <c r="AG40" i="32"/>
  <c r="AG32" i="32"/>
  <c r="AG24" i="32"/>
  <c r="AG109" i="32"/>
  <c r="AG93" i="32"/>
  <c r="AG77" i="32"/>
  <c r="AG61" i="32"/>
  <c r="AG45" i="32"/>
  <c r="AG29" i="32"/>
  <c r="AG181" i="32"/>
  <c r="AG165" i="32"/>
  <c r="AG149" i="32"/>
  <c r="AG133" i="32"/>
  <c r="AG117" i="32"/>
  <c r="AG101" i="32"/>
  <c r="AG85" i="32"/>
  <c r="AG69" i="32"/>
  <c r="AG53" i="32"/>
  <c r="AG37" i="32"/>
  <c r="AG191" i="32"/>
  <c r="AG183" i="32"/>
  <c r="AG175" i="32"/>
  <c r="AG167" i="32"/>
  <c r="AG159" i="32"/>
  <c r="AG151" i="32"/>
  <c r="AG143" i="32"/>
  <c r="AG135" i="32"/>
  <c r="AG127" i="32"/>
  <c r="AG119" i="32"/>
  <c r="AG111" i="32"/>
  <c r="AG103" i="32"/>
  <c r="AG95" i="32"/>
  <c r="AG87" i="32"/>
  <c r="AG79" i="32"/>
  <c r="AG71" i="32"/>
  <c r="AG63" i="32"/>
  <c r="AG55" i="32"/>
  <c r="AG47" i="32"/>
  <c r="AG39" i="32"/>
  <c r="AG31" i="32"/>
  <c r="AG23" i="32"/>
  <c r="AG190" i="32"/>
  <c r="AG182" i="32"/>
  <c r="AG174" i="32"/>
  <c r="AG166" i="32"/>
  <c r="AG158" i="32"/>
  <c r="AG150" i="32"/>
  <c r="AG142" i="32"/>
  <c r="AG134" i="32"/>
  <c r="AG126" i="32"/>
  <c r="AG118" i="32"/>
  <c r="AG110" i="32"/>
  <c r="AG102" i="32"/>
  <c r="AG94" i="32"/>
  <c r="AG86" i="32"/>
  <c r="AG78" i="32"/>
  <c r="AG70" i="32"/>
  <c r="AG62" i="32"/>
  <c r="AG54" i="32"/>
  <c r="AG46" i="32"/>
  <c r="AG38" i="32"/>
  <c r="AG30" i="32"/>
  <c r="AG188" i="32"/>
  <c r="AG180" i="32"/>
  <c r="AG172" i="32"/>
  <c r="AG164" i="32"/>
  <c r="AG156" i="32"/>
  <c r="AG148" i="32"/>
  <c r="AG140" i="32"/>
  <c r="AG132" i="32"/>
  <c r="AG124" i="32"/>
  <c r="AG116" i="32"/>
  <c r="AG108" i="32"/>
  <c r="AG100" i="32"/>
  <c r="AG92" i="32"/>
  <c r="AG84" i="32"/>
  <c r="AG76" i="32"/>
  <c r="AG68" i="32"/>
  <c r="AG60" i="32"/>
  <c r="AG52" i="32"/>
  <c r="AG44" i="32"/>
  <c r="AG36" i="32"/>
  <c r="AG28" i="32"/>
  <c r="AG187" i="32"/>
  <c r="AG179" i="32"/>
  <c r="AG171" i="32"/>
  <c r="AG163" i="32"/>
  <c r="AG155" i="32"/>
  <c r="AG147" i="32"/>
  <c r="AG139" i="32"/>
  <c r="AG131" i="32"/>
  <c r="AG123" i="32"/>
  <c r="AG115" i="32"/>
  <c r="AG107" i="32"/>
  <c r="AG99" i="32"/>
  <c r="AG91" i="32"/>
  <c r="AG83" i="32"/>
  <c r="AG75" i="32"/>
  <c r="AG67" i="32"/>
  <c r="AG59" i="32"/>
  <c r="AG51" i="32"/>
  <c r="AG43" i="32"/>
  <c r="AG35" i="32"/>
  <c r="AG27" i="32"/>
  <c r="AI110" i="39"/>
  <c r="AI78" i="39"/>
  <c r="AI54" i="39"/>
  <c r="AI30" i="39"/>
  <c r="AI126" i="39"/>
  <c r="AI94" i="39"/>
  <c r="AI70" i="39"/>
  <c r="AI46" i="39"/>
  <c r="AI22" i="39"/>
  <c r="AI129" i="39"/>
  <c r="AI121" i="39"/>
  <c r="AI113" i="39"/>
  <c r="AI105" i="39"/>
  <c r="AI97" i="39"/>
  <c r="AI89" i="39"/>
  <c r="AI81" i="39"/>
  <c r="AI73" i="39"/>
  <c r="AI65" i="39"/>
  <c r="AI57" i="39"/>
  <c r="AI49" i="39"/>
  <c r="AI41" i="39"/>
  <c r="AI33" i="39"/>
  <c r="AI25" i="39"/>
  <c r="AI17" i="39"/>
  <c r="AI9" i="39"/>
  <c r="AI118" i="39"/>
  <c r="AI102" i="39"/>
  <c r="AI86" i="39"/>
  <c r="AI62" i="39"/>
  <c r="AI38" i="39"/>
  <c r="AI14" i="39"/>
  <c r="AN103" i="16"/>
  <c r="AN218" i="16"/>
  <c r="AN210" i="16"/>
  <c r="AN194" i="16"/>
  <c r="AN178" i="16"/>
  <c r="AN154" i="16"/>
  <c r="AN138" i="16"/>
  <c r="AN122" i="16"/>
  <c r="AN106" i="16"/>
  <c r="AN90" i="16"/>
  <c r="AN74" i="16"/>
  <c r="AN58" i="16"/>
  <c r="AN42" i="16"/>
  <c r="AN26" i="16"/>
  <c r="AN10" i="16"/>
  <c r="AN202" i="16"/>
  <c r="AN186" i="16"/>
  <c r="AN170" i="16"/>
  <c r="AN162" i="16"/>
  <c r="AN146" i="16"/>
  <c r="AN130" i="16"/>
  <c r="AN114" i="16"/>
  <c r="AN98" i="16"/>
  <c r="AN82" i="16"/>
  <c r="AN66" i="16"/>
  <c r="K418" i="61" s="1"/>
  <c r="K419" i="61" s="1"/>
  <c r="AN50" i="16"/>
  <c r="AN34" i="16"/>
  <c r="AN18" i="16"/>
  <c r="AN167" i="16"/>
  <c r="AN151" i="16"/>
  <c r="AN23" i="16"/>
  <c r="AM145" i="30"/>
  <c r="AM129" i="30"/>
  <c r="AM113" i="30"/>
  <c r="AM97" i="30"/>
  <c r="AM81" i="30"/>
  <c r="AM65" i="30"/>
  <c r="AM49" i="30"/>
  <c r="AM33" i="30"/>
  <c r="AM17" i="30"/>
  <c r="AM149" i="30"/>
  <c r="AM141" i="30"/>
  <c r="AM133" i="30"/>
  <c r="AM125" i="30"/>
  <c r="AM117" i="30"/>
  <c r="AM109" i="30"/>
  <c r="AM101" i="30"/>
  <c r="AM93" i="30"/>
  <c r="AM85" i="30"/>
  <c r="AM77" i="30"/>
  <c r="AM69" i="30"/>
  <c r="AM61" i="30"/>
  <c r="AM53" i="30"/>
  <c r="AM45" i="30"/>
  <c r="AM37" i="30"/>
  <c r="AM29" i="30"/>
  <c r="AM21" i="30"/>
  <c r="AM13" i="30"/>
  <c r="AM5" i="30"/>
  <c r="AM139" i="30"/>
  <c r="AM115" i="30"/>
  <c r="AM83" i="30"/>
  <c r="AM59" i="30"/>
  <c r="AM35" i="30"/>
  <c r="AM11" i="30"/>
  <c r="AM154" i="30"/>
  <c r="AM146" i="30"/>
  <c r="AM138" i="30"/>
  <c r="AM130" i="30"/>
  <c r="AM122" i="30"/>
  <c r="AM114" i="30"/>
  <c r="AM106" i="30"/>
  <c r="AM98" i="30"/>
  <c r="AM90" i="30"/>
  <c r="AM82" i="30"/>
  <c r="AM74" i="30"/>
  <c r="AM66" i="30"/>
  <c r="AM58" i="30"/>
  <c r="AM50" i="30"/>
  <c r="AM42" i="30"/>
  <c r="AM34" i="30"/>
  <c r="AM26" i="30"/>
  <c r="AM18" i="30"/>
  <c r="AM10" i="30"/>
  <c r="AM147" i="30"/>
  <c r="AM131" i="30"/>
  <c r="AM107" i="30"/>
  <c r="AM91" i="30"/>
  <c r="AM67" i="30"/>
  <c r="AM43" i="30"/>
  <c r="AM27" i="30"/>
  <c r="AM151" i="30"/>
  <c r="AM143" i="30"/>
  <c r="AM135" i="30"/>
  <c r="AM127" i="30"/>
  <c r="AM119" i="30"/>
  <c r="AM111" i="30"/>
  <c r="AM103" i="30"/>
  <c r="AM95" i="30"/>
  <c r="AM87" i="30"/>
  <c r="AM79" i="30"/>
  <c r="AM71" i="30"/>
  <c r="AM63" i="30"/>
  <c r="AM55" i="30"/>
  <c r="AM47" i="30"/>
  <c r="AM39" i="30"/>
  <c r="AM31" i="30"/>
  <c r="AM23" i="30"/>
  <c r="AM15" i="30"/>
  <c r="AM7" i="30"/>
  <c r="AM4" i="30"/>
  <c r="AM123" i="30"/>
  <c r="AM99" i="30"/>
  <c r="AM75" i="30"/>
  <c r="AM51" i="30"/>
  <c r="AM19" i="30"/>
  <c r="AN214" i="16"/>
  <c r="AN134" i="16"/>
  <c r="AN70" i="16"/>
  <c r="AN198" i="16"/>
  <c r="AN118" i="16"/>
  <c r="AN182" i="16"/>
  <c r="AN54" i="16"/>
  <c r="AN6" i="16"/>
  <c r="AN215" i="16"/>
  <c r="AN39" i="16"/>
  <c r="AN166" i="16"/>
  <c r="AN150" i="16"/>
  <c r="AN102" i="16"/>
  <c r="AN86" i="16"/>
  <c r="AN38" i="16"/>
  <c r="AN22" i="16"/>
  <c r="AN209" i="16"/>
  <c r="AN185" i="16"/>
  <c r="AN169" i="16"/>
  <c r="AN153" i="16"/>
  <c r="AN137" i="16"/>
  <c r="AN129" i="16"/>
  <c r="AN121" i="16"/>
  <c r="AN113" i="16"/>
  <c r="AN97" i="16"/>
  <c r="AN89" i="16"/>
  <c r="AN73" i="16"/>
  <c r="AN57" i="16"/>
  <c r="AN41" i="16"/>
  <c r="AN25" i="16"/>
  <c r="AN9" i="16"/>
  <c r="AN216" i="16"/>
  <c r="AN208" i="16"/>
  <c r="AN200" i="16"/>
  <c r="AN192" i="16"/>
  <c r="AN184" i="16"/>
  <c r="AN176" i="16"/>
  <c r="AN168" i="16"/>
  <c r="AN160" i="16"/>
  <c r="AN152" i="16"/>
  <c r="AN144" i="16"/>
  <c r="AN136" i="16"/>
  <c r="AN128" i="16"/>
  <c r="AN120" i="16"/>
  <c r="AN112" i="16"/>
  <c r="AN104" i="16"/>
  <c r="AN96" i="16"/>
  <c r="AN88" i="16"/>
  <c r="AN80" i="16"/>
  <c r="AN72" i="16"/>
  <c r="AN64" i="16"/>
  <c r="AN56" i="16"/>
  <c r="AN48" i="16"/>
  <c r="AN40" i="16"/>
  <c r="AN32" i="16"/>
  <c r="AN24" i="16"/>
  <c r="AN16" i="16"/>
  <c r="AN8" i="16"/>
  <c r="AN217" i="16"/>
  <c r="AN201" i="16"/>
  <c r="AN193" i="16"/>
  <c r="AN177" i="16"/>
  <c r="AN161" i="16"/>
  <c r="AN145" i="16"/>
  <c r="AN105" i="16"/>
  <c r="AN81" i="16"/>
  <c r="AN65" i="16"/>
  <c r="AN49" i="16"/>
  <c r="AN33" i="16"/>
  <c r="AN17" i="16"/>
  <c r="AN199" i="16"/>
  <c r="AN183" i="16"/>
  <c r="AN135" i="16"/>
  <c r="AN119" i="16"/>
  <c r="AN71" i="16"/>
  <c r="AN55" i="16"/>
  <c r="AN7" i="16"/>
  <c r="AG3" i="39"/>
  <c r="AI6" i="39"/>
  <c r="R418" i="61"/>
  <c r="L419" i="61"/>
  <c r="Q418" i="61"/>
  <c r="AN222" i="16"/>
  <c r="AN206" i="16"/>
  <c r="AN158" i="16"/>
  <c r="AN142" i="16"/>
  <c r="AN126" i="16"/>
  <c r="AN110" i="16"/>
  <c r="AN62" i="16"/>
  <c r="AN46" i="16"/>
  <c r="AN30" i="16"/>
  <c r="AN14" i="16"/>
  <c r="AN221" i="16"/>
  <c r="AN213" i="16"/>
  <c r="AN205" i="16"/>
  <c r="AN197" i="16"/>
  <c r="AN189" i="16"/>
  <c r="AN181" i="16"/>
  <c r="AN173" i="16"/>
  <c r="AN165" i="16"/>
  <c r="AN157" i="16"/>
  <c r="AN149" i="16"/>
  <c r="AN141" i="16"/>
  <c r="AN133" i="16"/>
  <c r="AN125" i="16"/>
  <c r="AN117" i="16"/>
  <c r="AN109" i="16"/>
  <c r="AN101" i="16"/>
  <c r="AN93" i="16"/>
  <c r="AN85" i="16"/>
  <c r="AN77" i="16"/>
  <c r="AN69" i="16"/>
  <c r="AN61" i="16"/>
  <c r="AN53" i="16"/>
  <c r="AN45" i="16"/>
  <c r="AN37" i="16"/>
  <c r="AN29" i="16"/>
  <c r="AN21" i="16"/>
  <c r="AN13" i="16"/>
  <c r="AN5" i="16"/>
  <c r="AN190" i="16"/>
  <c r="AN174" i="16"/>
  <c r="AN94" i="16"/>
  <c r="AN78" i="16"/>
  <c r="AN220" i="16"/>
  <c r="AN212" i="16"/>
  <c r="AN204" i="16"/>
  <c r="AN196" i="16"/>
  <c r="AN188" i="16"/>
  <c r="AN180" i="16"/>
  <c r="AN172" i="16"/>
  <c r="AN164" i="16"/>
  <c r="AN156" i="16"/>
  <c r="AN148" i="16"/>
  <c r="AN140" i="16"/>
  <c r="AN132" i="16"/>
  <c r="AN124" i="16"/>
  <c r="AN116" i="16"/>
  <c r="AN108" i="16"/>
  <c r="AN100" i="16"/>
  <c r="AN92" i="16"/>
  <c r="AN84" i="16"/>
  <c r="AN76" i="16"/>
  <c r="AN68" i="16"/>
  <c r="AN60" i="16"/>
  <c r="AN52" i="16"/>
  <c r="AN44" i="16"/>
  <c r="AN36" i="16"/>
  <c r="AN28" i="16"/>
  <c r="AN20" i="16"/>
  <c r="AN12" i="16"/>
  <c r="AN4" i="16"/>
  <c r="AN207" i="16"/>
  <c r="AN191" i="16"/>
  <c r="AN175" i="16"/>
  <c r="AN159" i="16"/>
  <c r="AN143" i="16"/>
  <c r="AN127" i="16"/>
  <c r="AN111" i="16"/>
  <c r="AN95" i="16"/>
  <c r="AN79" i="16"/>
  <c r="AN63" i="16"/>
  <c r="AN47" i="16"/>
  <c r="AN31" i="16"/>
  <c r="AN15" i="16"/>
  <c r="AK3" i="30"/>
  <c r="AH3" i="34"/>
  <c r="AJ3" i="15"/>
  <c r="J679" i="61"/>
  <c r="J680" i="61"/>
  <c r="J681" i="61"/>
  <c r="J682" i="61"/>
  <c r="J678" i="61"/>
  <c r="J671" i="61"/>
  <c r="J672" i="61"/>
  <c r="J673" i="61"/>
  <c r="J674" i="61"/>
  <c r="J675" i="61"/>
  <c r="J670" i="61"/>
  <c r="J662" i="61"/>
  <c r="J663" i="61"/>
  <c r="J664" i="61"/>
  <c r="J665" i="61"/>
  <c r="J666" i="61"/>
  <c r="J667" i="61"/>
  <c r="J661" i="61"/>
  <c r="J657" i="61"/>
  <c r="J658" i="61"/>
  <c r="J656" i="61"/>
  <c r="J650" i="61"/>
  <c r="J651" i="61"/>
  <c r="J652" i="61"/>
  <c r="J653" i="61"/>
  <c r="J649" i="61"/>
  <c r="J642" i="61"/>
  <c r="J643" i="61"/>
  <c r="J644" i="61"/>
  <c r="J645" i="61"/>
  <c r="J646" i="61"/>
  <c r="J641" i="61"/>
  <c r="J625" i="61"/>
  <c r="J626" i="61"/>
  <c r="J627" i="61"/>
  <c r="J628" i="61"/>
  <c r="J629" i="61"/>
  <c r="J630" i="61"/>
  <c r="J631" i="61"/>
  <c r="J632" i="61"/>
  <c r="J633" i="61"/>
  <c r="J634" i="61"/>
  <c r="J635" i="61"/>
  <c r="J636" i="61"/>
  <c r="J637" i="61"/>
  <c r="J638" i="61"/>
  <c r="J624" i="61"/>
  <c r="J613" i="61"/>
  <c r="J614" i="61"/>
  <c r="J615" i="61"/>
  <c r="J616" i="61"/>
  <c r="J617" i="61"/>
  <c r="J618" i="61"/>
  <c r="J619" i="61"/>
  <c r="J620" i="61"/>
  <c r="J621" i="61"/>
  <c r="J612" i="61"/>
  <c r="J594" i="61"/>
  <c r="J595" i="61"/>
  <c r="J596" i="61"/>
  <c r="J597" i="61"/>
  <c r="J598" i="61"/>
  <c r="J599" i="61"/>
  <c r="J600" i="61"/>
  <c r="J601" i="61"/>
  <c r="J602" i="61"/>
  <c r="J603" i="61"/>
  <c r="J604" i="61"/>
  <c r="J605" i="61"/>
  <c r="J606" i="61"/>
  <c r="J607" i="61"/>
  <c r="J608" i="61"/>
  <c r="J609" i="61"/>
  <c r="J593" i="61"/>
  <c r="J610" i="61" l="1"/>
  <c r="N27" i="11"/>
  <c r="G36" i="11"/>
  <c r="H36" i="11" s="1"/>
  <c r="F36" i="11"/>
  <c r="H24" i="11"/>
  <c r="F20" i="11"/>
  <c r="B18" i="11"/>
  <c r="J15" i="11"/>
  <c r="D14" i="11"/>
  <c r="L12" i="11"/>
  <c r="AE6" i="32" l="1"/>
  <c r="AE7" i="32"/>
  <c r="AE8" i="32"/>
  <c r="AG8" i="32" s="1"/>
  <c r="AE9" i="32"/>
  <c r="AE10" i="32"/>
  <c r="AE11" i="32"/>
  <c r="AE12" i="32"/>
  <c r="AE13" i="32"/>
  <c r="AE14" i="32"/>
  <c r="AE15" i="32"/>
  <c r="AE16" i="32"/>
  <c r="AG16" i="32" s="1"/>
  <c r="AE17" i="32"/>
  <c r="AE18" i="32"/>
  <c r="AE19" i="32"/>
  <c r="AE20" i="32"/>
  <c r="AE21" i="32"/>
  <c r="AG4" i="32"/>
  <c r="AG15" i="32" l="1"/>
  <c r="AG7" i="32"/>
  <c r="AG21" i="32"/>
  <c r="AG13" i="32"/>
  <c r="AG5" i="32"/>
  <c r="AG18" i="32"/>
  <c r="AG10" i="32"/>
  <c r="AG17" i="32"/>
  <c r="AG9" i="32"/>
  <c r="AG14" i="32"/>
  <c r="AG6" i="32"/>
  <c r="AG20" i="32"/>
  <c r="AG12" i="32"/>
  <c r="AG19" i="32"/>
  <c r="AG11" i="32"/>
  <c r="AL3" i="16"/>
  <c r="AL3" i="34"/>
  <c r="AJ23" i="19"/>
  <c r="AJ30" i="19"/>
  <c r="AJ31" i="19"/>
  <c r="AJ38" i="19"/>
  <c r="AJ39" i="19"/>
  <c r="AJ46" i="19"/>
  <c r="AJ47" i="19"/>
  <c r="AJ54" i="19"/>
  <c r="AJ55" i="19"/>
  <c r="AJ62" i="19"/>
  <c r="AJ63" i="19"/>
  <c r="AJ70" i="19"/>
  <c r="AJ25" i="19"/>
  <c r="AJ33" i="19"/>
  <c r="AJ41" i="19"/>
  <c r="AJ49" i="19"/>
  <c r="AJ57" i="19"/>
  <c r="AJ65" i="19"/>
  <c r="AJ45" i="19" l="1"/>
  <c r="AJ37" i="19"/>
  <c r="AJ29" i="19"/>
  <c r="AJ48" i="19"/>
  <c r="AJ68" i="19"/>
  <c r="AJ60" i="19"/>
  <c r="AJ52" i="19"/>
  <c r="AJ44" i="19"/>
  <c r="AJ36" i="19"/>
  <c r="AJ28" i="19"/>
  <c r="AJ64" i="19"/>
  <c r="AJ56" i="19"/>
  <c r="AJ40" i="19"/>
  <c r="AJ32" i="19"/>
  <c r="AJ24" i="19"/>
  <c r="AJ67" i="19"/>
  <c r="AJ59" i="19"/>
  <c r="AJ51" i="19"/>
  <c r="AJ43" i="19"/>
  <c r="AJ35" i="19"/>
  <c r="AJ27" i="19"/>
  <c r="AJ69" i="19"/>
  <c r="AJ61" i="19"/>
  <c r="AJ53" i="19"/>
  <c r="AJ66" i="19"/>
  <c r="AJ58" i="19"/>
  <c r="AJ50" i="19"/>
  <c r="AJ42" i="19"/>
  <c r="AJ34" i="19"/>
  <c r="AJ26" i="19"/>
  <c r="D17" i="83"/>
  <c r="C16" i="83"/>
  <c r="F12" i="83"/>
  <c r="C12" i="83"/>
  <c r="G11" i="83"/>
  <c r="D20" i="83" s="1"/>
  <c r="E11" i="83"/>
  <c r="C20" i="83" s="1"/>
  <c r="G10" i="83"/>
  <c r="D19" i="83" s="1"/>
  <c r="E10" i="83"/>
  <c r="C19" i="83" s="1"/>
  <c r="G9" i="83"/>
  <c r="D18" i="83" s="1"/>
  <c r="E9" i="83"/>
  <c r="C18" i="83" s="1"/>
  <c r="G8" i="83"/>
  <c r="E8" i="83"/>
  <c r="C17" i="83" s="1"/>
  <c r="G7" i="83"/>
  <c r="D16" i="83" s="1"/>
  <c r="E7" i="83"/>
  <c r="G6" i="83"/>
  <c r="D15" i="83" s="1"/>
  <c r="G5" i="83"/>
  <c r="D14" i="83" s="1"/>
  <c r="E5" i="83"/>
  <c r="C14" i="83" s="1"/>
  <c r="D21" i="83" l="1"/>
  <c r="D12" i="83"/>
  <c r="E12" i="83" s="1"/>
  <c r="E6" i="83"/>
  <c r="C15" i="83" s="1"/>
  <c r="C21" i="83" l="1"/>
  <c r="J1063" i="61" l="1"/>
  <c r="J1064" i="61"/>
  <c r="J1065" i="61"/>
  <c r="J1056" i="61"/>
  <c r="J1057" i="61"/>
  <c r="J1058" i="61"/>
  <c r="J1059" i="61"/>
  <c r="J1043" i="61"/>
  <c r="J1044" i="61"/>
  <c r="J1045" i="61"/>
  <c r="J1046" i="61"/>
  <c r="J1047" i="61"/>
  <c r="J1048" i="61"/>
  <c r="J1049" i="61"/>
  <c r="J1050" i="61"/>
  <c r="J1051" i="61"/>
  <c r="J1052" i="61"/>
  <c r="J1032" i="61"/>
  <c r="J1033" i="61"/>
  <c r="J1034" i="61"/>
  <c r="J1035" i="61"/>
  <c r="J1036" i="61"/>
  <c r="J1037" i="61"/>
  <c r="J1038" i="61"/>
  <c r="J1039" i="61"/>
  <c r="J1012" i="61"/>
  <c r="J1013" i="61"/>
  <c r="J1014" i="61"/>
  <c r="J1015" i="61"/>
  <c r="J1016" i="61"/>
  <c r="J1017" i="61"/>
  <c r="J1018" i="61"/>
  <c r="J1019" i="61"/>
  <c r="J1020" i="61"/>
  <c r="J1021" i="61"/>
  <c r="J1022" i="61"/>
  <c r="J1023" i="61"/>
  <c r="J1024" i="61"/>
  <c r="J1025" i="61"/>
  <c r="J1026" i="61"/>
  <c r="J1027" i="61"/>
  <c r="J1028" i="61"/>
  <c r="J991" i="61"/>
  <c r="J992" i="61"/>
  <c r="J993" i="61"/>
  <c r="J994" i="61"/>
  <c r="J995" i="61"/>
  <c r="J996" i="61"/>
  <c r="J997" i="61"/>
  <c r="J998" i="61"/>
  <c r="J999" i="61"/>
  <c r="J1000" i="61"/>
  <c r="J1001" i="61"/>
  <c r="J1002" i="61"/>
  <c r="J1003" i="61"/>
  <c r="J1004" i="61"/>
  <c r="J1005" i="61"/>
  <c r="J1006" i="61"/>
  <c r="J1007" i="61"/>
  <c r="J1008" i="61"/>
  <c r="J979" i="61"/>
  <c r="J980" i="61"/>
  <c r="J981" i="61"/>
  <c r="J982" i="61"/>
  <c r="J983" i="61"/>
  <c r="J984" i="61"/>
  <c r="J985" i="61"/>
  <c r="J986" i="61"/>
  <c r="J987" i="61"/>
  <c r="J962" i="61"/>
  <c r="J963" i="61"/>
  <c r="J964" i="61"/>
  <c r="J965" i="61"/>
  <c r="J966" i="61"/>
  <c r="J967" i="61"/>
  <c r="J968" i="61"/>
  <c r="J969" i="61"/>
  <c r="J970" i="61"/>
  <c r="J971" i="61"/>
  <c r="J972" i="61"/>
  <c r="J973" i="61"/>
  <c r="J974" i="61"/>
  <c r="J975" i="61"/>
  <c r="J951" i="61"/>
  <c r="J952" i="61"/>
  <c r="J953" i="61"/>
  <c r="J954" i="61"/>
  <c r="J955" i="61"/>
  <c r="J956" i="61"/>
  <c r="J957" i="61"/>
  <c r="J958" i="61"/>
  <c r="J932" i="61"/>
  <c r="J933" i="61"/>
  <c r="J934" i="61"/>
  <c r="J935" i="61"/>
  <c r="J936" i="61"/>
  <c r="J937" i="61"/>
  <c r="J938" i="61"/>
  <c r="J939" i="61"/>
  <c r="J940" i="61"/>
  <c r="J941" i="61"/>
  <c r="J942" i="61"/>
  <c r="J943" i="61"/>
  <c r="J944" i="61"/>
  <c r="J945" i="61"/>
  <c r="J946" i="61"/>
  <c r="J947" i="61"/>
  <c r="J921" i="61"/>
  <c r="J922" i="61"/>
  <c r="J923" i="61"/>
  <c r="J924" i="61"/>
  <c r="J925" i="61"/>
  <c r="J926" i="61"/>
  <c r="J927" i="61"/>
  <c r="J928" i="61"/>
  <c r="J894" i="61"/>
  <c r="J895" i="61"/>
  <c r="J896" i="61"/>
  <c r="J897" i="61"/>
  <c r="J898" i="61"/>
  <c r="J899" i="61"/>
  <c r="J900" i="61"/>
  <c r="J901" i="61"/>
  <c r="J902" i="61"/>
  <c r="J903" i="61"/>
  <c r="J904" i="61"/>
  <c r="J905" i="61"/>
  <c r="J906" i="61"/>
  <c r="J907" i="61"/>
  <c r="J908" i="61"/>
  <c r="J909" i="61"/>
  <c r="J910" i="61"/>
  <c r="J911" i="61"/>
  <c r="J912" i="61"/>
  <c r="J913" i="61"/>
  <c r="J914" i="61"/>
  <c r="J915" i="61"/>
  <c r="J916" i="61"/>
  <c r="J917" i="61"/>
  <c r="J882" i="61"/>
  <c r="J883" i="61"/>
  <c r="J884" i="61"/>
  <c r="J885" i="61"/>
  <c r="J886" i="61"/>
  <c r="J887" i="61"/>
  <c r="J888" i="61"/>
  <c r="J873" i="61"/>
  <c r="J874" i="61"/>
  <c r="J875" i="61"/>
  <c r="J876" i="61"/>
  <c r="J877" i="61"/>
  <c r="J878" i="61"/>
  <c r="J865" i="61"/>
  <c r="J866" i="61"/>
  <c r="J867" i="61"/>
  <c r="J868" i="61"/>
  <c r="J869" i="61"/>
  <c r="J858" i="61"/>
  <c r="J859" i="61"/>
  <c r="J860" i="61"/>
  <c r="J861" i="61"/>
  <c r="J853" i="61"/>
  <c r="J854" i="61"/>
  <c r="J846" i="61"/>
  <c r="J847" i="61"/>
  <c r="J848" i="61"/>
  <c r="J824" i="61"/>
  <c r="J825" i="61"/>
  <c r="J826" i="61"/>
  <c r="J827" i="61"/>
  <c r="J828" i="61"/>
  <c r="J829" i="61"/>
  <c r="J830" i="61"/>
  <c r="J831" i="61"/>
  <c r="J832" i="61"/>
  <c r="J833" i="61"/>
  <c r="J834" i="61"/>
  <c r="J835" i="61"/>
  <c r="J836" i="61"/>
  <c r="J837" i="61"/>
  <c r="J838" i="61"/>
  <c r="J839" i="61"/>
  <c r="J840" i="61"/>
  <c r="J841" i="61"/>
  <c r="J842" i="61"/>
  <c r="J811" i="61"/>
  <c r="J812" i="61"/>
  <c r="J813" i="61"/>
  <c r="J814" i="61"/>
  <c r="J815" i="61"/>
  <c r="J816" i="61"/>
  <c r="J817" i="61"/>
  <c r="J818" i="61"/>
  <c r="J819" i="61"/>
  <c r="J820" i="61"/>
  <c r="J799" i="61"/>
  <c r="J800" i="61"/>
  <c r="J801" i="61"/>
  <c r="J802" i="61"/>
  <c r="J803" i="61"/>
  <c r="J804" i="61"/>
  <c r="J805" i="61"/>
  <c r="J806" i="61"/>
  <c r="J807" i="61"/>
  <c r="J791" i="61"/>
  <c r="J792" i="61"/>
  <c r="J793" i="61"/>
  <c r="J794" i="61"/>
  <c r="J795" i="61"/>
  <c r="J771" i="61"/>
  <c r="J772" i="61"/>
  <c r="J773" i="61"/>
  <c r="J774" i="61"/>
  <c r="J775" i="61"/>
  <c r="J776" i="61"/>
  <c r="J777" i="61"/>
  <c r="J778" i="61"/>
  <c r="J779" i="61"/>
  <c r="J780" i="61"/>
  <c r="J781" i="61"/>
  <c r="J782" i="61"/>
  <c r="J783" i="61"/>
  <c r="J784" i="61"/>
  <c r="J785" i="61"/>
  <c r="J786" i="61"/>
  <c r="J787" i="61"/>
  <c r="J765" i="61"/>
  <c r="J766" i="61"/>
  <c r="J767" i="61"/>
  <c r="J754" i="61"/>
  <c r="J755" i="61"/>
  <c r="J756" i="61"/>
  <c r="J757" i="61"/>
  <c r="J758" i="61"/>
  <c r="J759" i="61"/>
  <c r="J760" i="61"/>
  <c r="J761" i="61"/>
  <c r="J745" i="61"/>
  <c r="J746" i="61"/>
  <c r="J747" i="61"/>
  <c r="J748" i="61"/>
  <c r="J749" i="61"/>
  <c r="J750" i="61"/>
  <c r="J729" i="61"/>
  <c r="J730" i="61"/>
  <c r="J731" i="61"/>
  <c r="J732" i="61"/>
  <c r="J733" i="61"/>
  <c r="J734" i="61"/>
  <c r="J735" i="61"/>
  <c r="J736" i="61"/>
  <c r="J737" i="61"/>
  <c r="J738" i="61"/>
  <c r="J739" i="61"/>
  <c r="J740" i="61"/>
  <c r="J741" i="61"/>
  <c r="J722" i="61"/>
  <c r="J723" i="61"/>
  <c r="J724" i="61"/>
  <c r="J725" i="61"/>
  <c r="J714" i="61"/>
  <c r="J715" i="61"/>
  <c r="J716" i="61"/>
  <c r="J717" i="61"/>
  <c r="J718" i="61"/>
  <c r="J688" i="61"/>
  <c r="J689" i="61"/>
  <c r="J690" i="61"/>
  <c r="J691" i="61"/>
  <c r="J692" i="61"/>
  <c r="J693" i="61"/>
  <c r="J694" i="61"/>
  <c r="J695" i="61"/>
  <c r="J696" i="61"/>
  <c r="J697" i="61"/>
  <c r="J698" i="61"/>
  <c r="J699" i="61"/>
  <c r="J700" i="61"/>
  <c r="J701" i="61"/>
  <c r="J702" i="61"/>
  <c r="J703" i="61"/>
  <c r="J704" i="61"/>
  <c r="J705" i="61"/>
  <c r="J706" i="61"/>
  <c r="J707" i="61"/>
  <c r="J708" i="61"/>
  <c r="J709" i="61"/>
  <c r="J710" i="61"/>
  <c r="J585" i="61"/>
  <c r="J586" i="61"/>
  <c r="J587" i="61"/>
  <c r="J588" i="61"/>
  <c r="J575" i="61"/>
  <c r="J576" i="61"/>
  <c r="J577" i="61"/>
  <c r="J578" i="61"/>
  <c r="J579" i="61"/>
  <c r="J580" i="61"/>
  <c r="J581" i="61"/>
  <c r="J567" i="61"/>
  <c r="J568" i="61"/>
  <c r="J569" i="61"/>
  <c r="J570" i="61"/>
  <c r="J571" i="61"/>
  <c r="J560" i="61"/>
  <c r="J561" i="61"/>
  <c r="J562" i="61"/>
  <c r="J563" i="61"/>
  <c r="J553" i="61"/>
  <c r="J554" i="61"/>
  <c r="J555" i="61"/>
  <c r="J556" i="61"/>
  <c r="J534" i="61"/>
  <c r="J535" i="61"/>
  <c r="J536" i="61"/>
  <c r="J537" i="61"/>
  <c r="J538" i="61"/>
  <c r="J539" i="61"/>
  <c r="J540" i="61"/>
  <c r="J541" i="61"/>
  <c r="J542" i="61"/>
  <c r="J543" i="61"/>
  <c r="J544" i="61"/>
  <c r="J545" i="61"/>
  <c r="J546" i="61"/>
  <c r="J547" i="61"/>
  <c r="J548" i="61"/>
  <c r="J549" i="61"/>
  <c r="J523" i="61"/>
  <c r="J524" i="61"/>
  <c r="J525" i="61"/>
  <c r="J526" i="61"/>
  <c r="J527" i="61"/>
  <c r="J528" i="61"/>
  <c r="J529" i="61"/>
  <c r="J530" i="61"/>
  <c r="J515" i="61"/>
  <c r="J516" i="61"/>
  <c r="J517" i="61"/>
  <c r="J518" i="61"/>
  <c r="J519" i="61"/>
  <c r="J508" i="61"/>
  <c r="J509" i="61"/>
  <c r="J510" i="61"/>
  <c r="J511" i="61"/>
  <c r="J493" i="61"/>
  <c r="J494" i="61"/>
  <c r="J495" i="61"/>
  <c r="J496" i="61"/>
  <c r="J497" i="61"/>
  <c r="J498" i="61"/>
  <c r="J499" i="61"/>
  <c r="J500" i="61"/>
  <c r="J501" i="61"/>
  <c r="J502" i="61"/>
  <c r="J503" i="61"/>
  <c r="J504" i="61"/>
  <c r="J481" i="61"/>
  <c r="J482" i="61"/>
  <c r="J483" i="61"/>
  <c r="J484" i="61"/>
  <c r="J485" i="61"/>
  <c r="J486" i="61"/>
  <c r="J487" i="61"/>
  <c r="J488" i="61"/>
  <c r="J489" i="61"/>
  <c r="J465" i="61"/>
  <c r="J466" i="61"/>
  <c r="J467" i="61"/>
  <c r="J468" i="61"/>
  <c r="J469" i="61"/>
  <c r="J470" i="61"/>
  <c r="J471" i="61"/>
  <c r="J472" i="61"/>
  <c r="J473" i="61"/>
  <c r="J474" i="61"/>
  <c r="J475" i="61"/>
  <c r="J476" i="61"/>
  <c r="J477" i="61"/>
  <c r="J458" i="61"/>
  <c r="J459" i="61"/>
  <c r="J460" i="61"/>
  <c r="J461" i="61"/>
  <c r="J437" i="61"/>
  <c r="J438" i="61"/>
  <c r="J439" i="61"/>
  <c r="J440" i="61"/>
  <c r="J441" i="61"/>
  <c r="J442" i="61"/>
  <c r="J443" i="61"/>
  <c r="J444" i="61"/>
  <c r="J445" i="61"/>
  <c r="J446" i="61"/>
  <c r="J447" i="61"/>
  <c r="J448" i="61"/>
  <c r="J449" i="61"/>
  <c r="J450" i="61"/>
  <c r="J451" i="61"/>
  <c r="J452" i="61"/>
  <c r="J453" i="61"/>
  <c r="J454" i="61"/>
  <c r="J429" i="61"/>
  <c r="J430" i="61"/>
  <c r="J431" i="61"/>
  <c r="J413" i="61" l="1"/>
  <c r="J414" i="61"/>
  <c r="J415" i="61"/>
  <c r="J402" i="61"/>
  <c r="J403" i="61"/>
  <c r="J404" i="61"/>
  <c r="J405" i="61"/>
  <c r="J406" i="61"/>
  <c r="J407" i="61"/>
  <c r="J408" i="61"/>
  <c r="J409" i="61"/>
  <c r="J396" i="61"/>
  <c r="J397" i="61"/>
  <c r="J398" i="61"/>
  <c r="J389" i="61"/>
  <c r="J390" i="61"/>
  <c r="J391" i="61"/>
  <c r="J392" i="61"/>
  <c r="J377" i="61"/>
  <c r="J378" i="61"/>
  <c r="J379" i="61"/>
  <c r="J380" i="61"/>
  <c r="J381" i="61"/>
  <c r="J382" i="61"/>
  <c r="J383" i="61"/>
  <c r="J384" i="61"/>
  <c r="J385" i="61"/>
  <c r="J374" i="61"/>
  <c r="J375" i="61"/>
  <c r="J376" i="61"/>
  <c r="J363" i="61"/>
  <c r="J364" i="61"/>
  <c r="J365" i="61"/>
  <c r="J366" i="61"/>
  <c r="J367" i="61"/>
  <c r="J368" i="61"/>
  <c r="J369" i="61"/>
  <c r="J370" i="61"/>
  <c r="J341" i="61"/>
  <c r="J342" i="61"/>
  <c r="J343" i="61"/>
  <c r="J344" i="61"/>
  <c r="J345" i="61"/>
  <c r="J346" i="61"/>
  <c r="J347" i="61"/>
  <c r="J348" i="61"/>
  <c r="J349" i="61"/>
  <c r="J350" i="61"/>
  <c r="J351" i="61"/>
  <c r="J352" i="61"/>
  <c r="J353" i="61"/>
  <c r="J354" i="61"/>
  <c r="J355" i="61"/>
  <c r="J356" i="61"/>
  <c r="J357" i="61"/>
  <c r="J358" i="61"/>
  <c r="J359" i="61"/>
  <c r="J324" i="61"/>
  <c r="J325" i="61"/>
  <c r="J326" i="61"/>
  <c r="J327" i="61"/>
  <c r="J328" i="61"/>
  <c r="J329" i="61"/>
  <c r="J330" i="61"/>
  <c r="J331" i="61"/>
  <c r="J332" i="61"/>
  <c r="J333" i="61"/>
  <c r="J334" i="61"/>
  <c r="J335" i="61"/>
  <c r="J336" i="61"/>
  <c r="J337" i="61"/>
  <c r="J312" i="61"/>
  <c r="J313" i="61"/>
  <c r="J314" i="61"/>
  <c r="J315" i="61"/>
  <c r="J316" i="61"/>
  <c r="J317" i="61"/>
  <c r="J318" i="61"/>
  <c r="J319" i="61"/>
  <c r="J320" i="61"/>
  <c r="J298" i="61"/>
  <c r="J299" i="61"/>
  <c r="J300" i="61"/>
  <c r="J301" i="61"/>
  <c r="J302" i="61"/>
  <c r="J303" i="61"/>
  <c r="J304" i="61"/>
  <c r="J305" i="61"/>
  <c r="J306" i="61"/>
  <c r="J307" i="61"/>
  <c r="J308" i="61"/>
  <c r="J292" i="61"/>
  <c r="J293" i="61"/>
  <c r="J294" i="61"/>
  <c r="J284" i="61"/>
  <c r="J285" i="61"/>
  <c r="J286" i="61"/>
  <c r="J287" i="61"/>
  <c r="J288" i="61"/>
  <c r="J268" i="61"/>
  <c r="J269" i="61"/>
  <c r="J270" i="61"/>
  <c r="J271" i="61"/>
  <c r="J272" i="61"/>
  <c r="J273" i="61"/>
  <c r="J274" i="61"/>
  <c r="J275" i="61"/>
  <c r="J276" i="61"/>
  <c r="J277" i="61"/>
  <c r="J278" i="61"/>
  <c r="J279" i="61"/>
  <c r="J280" i="61"/>
  <c r="J257" i="61"/>
  <c r="J258" i="61"/>
  <c r="J259" i="61"/>
  <c r="J260" i="61"/>
  <c r="J261" i="61"/>
  <c r="J262" i="61"/>
  <c r="J263" i="61"/>
  <c r="J264" i="61"/>
  <c r="J239" i="61"/>
  <c r="J240" i="61"/>
  <c r="J241" i="61"/>
  <c r="J242" i="61"/>
  <c r="J244" i="61"/>
  <c r="J245" i="61"/>
  <c r="J246" i="61"/>
  <c r="J247" i="61"/>
  <c r="J248" i="61"/>
  <c r="J249" i="61"/>
  <c r="J250" i="61"/>
  <c r="J251" i="61"/>
  <c r="J252" i="61"/>
  <c r="J253" i="61"/>
  <c r="J226" i="61"/>
  <c r="J227" i="61"/>
  <c r="J228" i="61"/>
  <c r="J229" i="61"/>
  <c r="J230" i="61"/>
  <c r="J231" i="61"/>
  <c r="J232" i="61"/>
  <c r="J233" i="61"/>
  <c r="J234" i="61"/>
  <c r="J235" i="61"/>
  <c r="J213" i="61"/>
  <c r="J214" i="61"/>
  <c r="J215" i="61"/>
  <c r="J216" i="61"/>
  <c r="J217" i="61"/>
  <c r="J218" i="61"/>
  <c r="J219" i="61"/>
  <c r="J220" i="61"/>
  <c r="J221" i="61"/>
  <c r="J222" i="61"/>
  <c r="J188" i="61"/>
  <c r="J189" i="61"/>
  <c r="J190" i="61"/>
  <c r="J191" i="61"/>
  <c r="J192" i="61"/>
  <c r="J193" i="61"/>
  <c r="J194" i="61"/>
  <c r="J195" i="61"/>
  <c r="J196" i="61"/>
  <c r="J197" i="61"/>
  <c r="J198" i="61"/>
  <c r="J199" i="61"/>
  <c r="J200" i="61"/>
  <c r="J201" i="61"/>
  <c r="J202" i="61"/>
  <c r="J203" i="61"/>
  <c r="J204" i="61"/>
  <c r="J205" i="61"/>
  <c r="J206" i="61"/>
  <c r="J207" i="61"/>
  <c r="J208" i="61"/>
  <c r="J209" i="61"/>
  <c r="J183" i="61"/>
  <c r="J184" i="61"/>
  <c r="J185" i="61"/>
  <c r="J186" i="61"/>
  <c r="J187" i="61"/>
  <c r="J172" i="61"/>
  <c r="J173" i="61"/>
  <c r="J174" i="61"/>
  <c r="J175" i="61"/>
  <c r="J176" i="61"/>
  <c r="J177" i="61"/>
  <c r="J157" i="61"/>
  <c r="J158" i="61"/>
  <c r="J159" i="61"/>
  <c r="J160" i="61"/>
  <c r="J161" i="61"/>
  <c r="J162" i="61"/>
  <c r="J163" i="61"/>
  <c r="J164" i="61"/>
  <c r="J165" i="61"/>
  <c r="J166" i="61"/>
  <c r="J167" i="61"/>
  <c r="J168" i="61"/>
  <c r="J138" i="61"/>
  <c r="J139" i="61"/>
  <c r="J140" i="61"/>
  <c r="J141" i="61"/>
  <c r="J142" i="61"/>
  <c r="J143" i="61"/>
  <c r="J144" i="61"/>
  <c r="J145" i="61"/>
  <c r="J146" i="61"/>
  <c r="J147" i="61"/>
  <c r="J148" i="61"/>
  <c r="J149" i="61"/>
  <c r="J150" i="61"/>
  <c r="J151" i="61"/>
  <c r="J152" i="61"/>
  <c r="J153" i="61"/>
  <c r="J122" i="61"/>
  <c r="J123" i="61"/>
  <c r="J124" i="61"/>
  <c r="J125" i="61"/>
  <c r="J126" i="61"/>
  <c r="J127" i="61"/>
  <c r="J128" i="61"/>
  <c r="J129" i="61"/>
  <c r="J130" i="61"/>
  <c r="J131" i="61"/>
  <c r="J132" i="61"/>
  <c r="J133" i="61"/>
  <c r="J134" i="61"/>
  <c r="L115" i="61"/>
  <c r="J108" i="61"/>
  <c r="J109" i="61"/>
  <c r="J110" i="61"/>
  <c r="J111" i="61"/>
  <c r="J112" i="61"/>
  <c r="J113" i="61"/>
  <c r="J114" i="61"/>
  <c r="J115" i="61"/>
  <c r="J116" i="61"/>
  <c r="J117" i="61"/>
  <c r="J118" i="61"/>
  <c r="J86" i="61"/>
  <c r="J87" i="61"/>
  <c r="J88" i="61"/>
  <c r="J89" i="61"/>
  <c r="J90" i="61"/>
  <c r="J91" i="61"/>
  <c r="J92" i="61"/>
  <c r="J93" i="61"/>
  <c r="J94" i="61"/>
  <c r="J95" i="61"/>
  <c r="J96" i="61"/>
  <c r="J97" i="61"/>
  <c r="J98" i="61"/>
  <c r="J99" i="61"/>
  <c r="J100" i="61"/>
  <c r="J101" i="61"/>
  <c r="J102" i="61"/>
  <c r="J103" i="61"/>
  <c r="J104" i="61"/>
  <c r="J77" i="61"/>
  <c r="J78" i="61"/>
  <c r="J79" i="61"/>
  <c r="J80" i="61"/>
  <c r="J69" i="61"/>
  <c r="J70" i="61"/>
  <c r="J71" i="61"/>
  <c r="J72" i="61"/>
  <c r="J73" i="61"/>
  <c r="J61" i="61"/>
  <c r="J62" i="61"/>
  <c r="J63" i="61"/>
  <c r="J64" i="61"/>
  <c r="J65" i="61"/>
  <c r="J55" i="61"/>
  <c r="J56" i="61"/>
  <c r="J57" i="61"/>
  <c r="J50" i="61"/>
  <c r="J51" i="61"/>
  <c r="J37" i="61"/>
  <c r="J38" i="61"/>
  <c r="J39" i="61"/>
  <c r="J40" i="61"/>
  <c r="J41" i="61"/>
  <c r="J42" i="61"/>
  <c r="J43" i="61"/>
  <c r="J44" i="61"/>
  <c r="J45" i="61"/>
  <c r="J46" i="61"/>
  <c r="J23" i="61"/>
  <c r="J24" i="61"/>
  <c r="J25" i="61"/>
  <c r="J26" i="61"/>
  <c r="J27" i="61"/>
  <c r="J28" i="61"/>
  <c r="J29" i="61"/>
  <c r="J30" i="61"/>
  <c r="J31" i="61"/>
  <c r="J32" i="61"/>
  <c r="J33" i="61"/>
  <c r="J7" i="61"/>
  <c r="J8" i="61"/>
  <c r="J9" i="61"/>
  <c r="J10" i="61"/>
  <c r="J11" i="61"/>
  <c r="J12" i="61"/>
  <c r="J13" i="61"/>
  <c r="J14" i="61"/>
  <c r="J15" i="61"/>
  <c r="J16" i="61"/>
  <c r="J17" i="61"/>
  <c r="J18" i="61"/>
  <c r="J19" i="61"/>
  <c r="M86" i="61"/>
  <c r="M87" i="61"/>
  <c r="M88" i="61"/>
  <c r="M89" i="61"/>
  <c r="M90" i="61"/>
  <c r="M91" i="61"/>
  <c r="M92" i="61"/>
  <c r="M93" i="61"/>
  <c r="M94" i="61"/>
  <c r="M95" i="61"/>
  <c r="M96" i="61"/>
  <c r="M97" i="61"/>
  <c r="M98" i="61"/>
  <c r="M99" i="61"/>
  <c r="M100" i="61"/>
  <c r="M101" i="61"/>
  <c r="M102" i="61"/>
  <c r="M103" i="61"/>
  <c r="M104" i="61"/>
  <c r="M108" i="61"/>
  <c r="M109" i="61"/>
  <c r="M110" i="61"/>
  <c r="M111" i="61"/>
  <c r="M112" i="61"/>
  <c r="M113" i="61"/>
  <c r="M114" i="61"/>
  <c r="M115" i="61"/>
  <c r="M116" i="61"/>
  <c r="M117" i="61"/>
  <c r="M118" i="61"/>
  <c r="M122" i="61"/>
  <c r="M123" i="61"/>
  <c r="M124" i="61"/>
  <c r="M125" i="61"/>
  <c r="M126" i="61"/>
  <c r="M127" i="61"/>
  <c r="M128" i="61"/>
  <c r="M129" i="61"/>
  <c r="M130" i="61"/>
  <c r="M131" i="61"/>
  <c r="M132" i="61"/>
  <c r="M133" i="61"/>
  <c r="M134" i="61"/>
  <c r="M138" i="61"/>
  <c r="M139" i="61"/>
  <c r="M140" i="61"/>
  <c r="M141" i="61"/>
  <c r="M142" i="61"/>
  <c r="M143" i="61"/>
  <c r="M144" i="61"/>
  <c r="M145" i="61"/>
  <c r="M146" i="61"/>
  <c r="M147" i="61"/>
  <c r="M148" i="61"/>
  <c r="M149" i="61"/>
  <c r="M150" i="61"/>
  <c r="M151" i="61"/>
  <c r="M152" i="61"/>
  <c r="M153" i="61"/>
  <c r="M157" i="61"/>
  <c r="M158" i="61"/>
  <c r="M159" i="61"/>
  <c r="M160" i="61"/>
  <c r="M161" i="61"/>
  <c r="M162" i="61"/>
  <c r="M163" i="61"/>
  <c r="M164" i="61"/>
  <c r="M165" i="61"/>
  <c r="M166" i="61"/>
  <c r="M167" i="61"/>
  <c r="M168" i="61"/>
  <c r="M172" i="61"/>
  <c r="M173" i="61"/>
  <c r="M174" i="61"/>
  <c r="M175" i="61"/>
  <c r="M176" i="61"/>
  <c r="M177" i="61"/>
  <c r="L86" i="61"/>
  <c r="L87" i="61"/>
  <c r="L88" i="61"/>
  <c r="L89" i="61"/>
  <c r="L90" i="61"/>
  <c r="L91" i="61"/>
  <c r="L92" i="61"/>
  <c r="L93" i="61"/>
  <c r="L94" i="61"/>
  <c r="L95" i="61"/>
  <c r="L96" i="61"/>
  <c r="L97" i="61"/>
  <c r="L98" i="61"/>
  <c r="L99" i="61"/>
  <c r="L100" i="61"/>
  <c r="L101" i="61"/>
  <c r="L102" i="61"/>
  <c r="L103" i="61"/>
  <c r="L104" i="61"/>
  <c r="L108" i="61"/>
  <c r="L109" i="61"/>
  <c r="L110" i="61"/>
  <c r="L111" i="61"/>
  <c r="L112" i="61"/>
  <c r="L113" i="61"/>
  <c r="L114" i="61"/>
  <c r="L116" i="61"/>
  <c r="L117" i="61"/>
  <c r="L118" i="61"/>
  <c r="L122" i="61"/>
  <c r="L123" i="61"/>
  <c r="L124" i="61"/>
  <c r="L125" i="61"/>
  <c r="L126" i="61"/>
  <c r="L127" i="61"/>
  <c r="L128" i="61"/>
  <c r="L129" i="61"/>
  <c r="L130" i="61"/>
  <c r="L131" i="61"/>
  <c r="L132" i="61"/>
  <c r="L133" i="61"/>
  <c r="L134" i="61"/>
  <c r="L138" i="61"/>
  <c r="L139" i="61"/>
  <c r="L140" i="61"/>
  <c r="L141" i="61"/>
  <c r="L142" i="61"/>
  <c r="L143" i="61"/>
  <c r="L144" i="61"/>
  <c r="L145" i="61"/>
  <c r="L146" i="61"/>
  <c r="L147" i="61"/>
  <c r="L148" i="61"/>
  <c r="L149" i="61"/>
  <c r="L150" i="61"/>
  <c r="L151" i="61"/>
  <c r="L152" i="61"/>
  <c r="L153" i="61"/>
  <c r="L157" i="61"/>
  <c r="L158" i="61"/>
  <c r="L159" i="61"/>
  <c r="L160" i="61"/>
  <c r="L161" i="61"/>
  <c r="L162" i="61"/>
  <c r="L163" i="61"/>
  <c r="L164" i="61"/>
  <c r="L165" i="61"/>
  <c r="L166" i="61"/>
  <c r="L167" i="61"/>
  <c r="L168" i="61"/>
  <c r="L172" i="61"/>
  <c r="L173" i="61"/>
  <c r="L174" i="61"/>
  <c r="L175" i="61"/>
  <c r="L176" i="61"/>
  <c r="L177" i="61"/>
  <c r="K143" i="61"/>
  <c r="K90" i="61"/>
  <c r="K98" i="61"/>
  <c r="K108" i="61"/>
  <c r="K116" i="61"/>
  <c r="K126" i="61"/>
  <c r="K134" i="61"/>
  <c r="K144" i="61"/>
  <c r="K152" i="61"/>
  <c r="K162" i="61"/>
  <c r="K172" i="61"/>
  <c r="M7" i="61"/>
  <c r="M8" i="61"/>
  <c r="M9" i="61"/>
  <c r="M10" i="61"/>
  <c r="M11" i="61"/>
  <c r="M12" i="61"/>
  <c r="M13" i="61"/>
  <c r="M14" i="61"/>
  <c r="M15" i="61"/>
  <c r="M16" i="61"/>
  <c r="M17" i="61"/>
  <c r="M19" i="61"/>
  <c r="M23" i="61"/>
  <c r="M24" i="61"/>
  <c r="M25" i="61"/>
  <c r="M26" i="61"/>
  <c r="M27" i="61"/>
  <c r="M28" i="61"/>
  <c r="M29" i="61"/>
  <c r="M30" i="61"/>
  <c r="M31" i="61"/>
  <c r="M32" i="61"/>
  <c r="M33" i="61"/>
  <c r="M37" i="61"/>
  <c r="M38" i="61"/>
  <c r="M39" i="61"/>
  <c r="M40" i="61"/>
  <c r="M41" i="61"/>
  <c r="M42" i="61"/>
  <c r="M43" i="61"/>
  <c r="M44" i="61"/>
  <c r="M45" i="61"/>
  <c r="M46" i="61"/>
  <c r="M50" i="61"/>
  <c r="M51" i="61"/>
  <c r="M55" i="61"/>
  <c r="M56" i="61"/>
  <c r="M57" i="61"/>
  <c r="M61" i="61"/>
  <c r="M62" i="61"/>
  <c r="M63" i="61"/>
  <c r="M64" i="61"/>
  <c r="M65" i="61"/>
  <c r="M69" i="61"/>
  <c r="M71" i="61"/>
  <c r="M72" i="61"/>
  <c r="M73" i="61"/>
  <c r="M77" i="61"/>
  <c r="M78" i="61"/>
  <c r="M79" i="61"/>
  <c r="M80" i="61"/>
  <c r="L9" i="61"/>
  <c r="L10" i="61"/>
  <c r="L11" i="61"/>
  <c r="L12" i="61"/>
  <c r="L17" i="61"/>
  <c r="L18" i="61"/>
  <c r="L19" i="61"/>
  <c r="L25" i="61"/>
  <c r="L26" i="61"/>
  <c r="L28" i="61"/>
  <c r="L29" i="61"/>
  <c r="L32" i="61"/>
  <c r="L33" i="61"/>
  <c r="L37" i="61"/>
  <c r="L38" i="61"/>
  <c r="L39" i="61"/>
  <c r="L40" i="61"/>
  <c r="L42" i="61"/>
  <c r="L43" i="61"/>
  <c r="L44" i="61"/>
  <c r="L45" i="61"/>
  <c r="L46" i="61"/>
  <c r="L50" i="61"/>
  <c r="L55" i="61"/>
  <c r="L56" i="61"/>
  <c r="L57" i="61"/>
  <c r="L61" i="61"/>
  <c r="L62" i="61"/>
  <c r="L69" i="61"/>
  <c r="L70" i="61"/>
  <c r="L71" i="61"/>
  <c r="L72" i="61"/>
  <c r="L79" i="61"/>
  <c r="L80" i="61"/>
  <c r="AJ9" i="19"/>
  <c r="AJ10" i="19"/>
  <c r="AJ17" i="19"/>
  <c r="K13" i="61" s="1"/>
  <c r="AJ18" i="19"/>
  <c r="K14" i="61" s="1"/>
  <c r="K23" i="61"/>
  <c r="K24" i="61"/>
  <c r="K31" i="61"/>
  <c r="K32" i="61"/>
  <c r="K41" i="61"/>
  <c r="K42" i="61"/>
  <c r="K51" i="61"/>
  <c r="K63" i="61"/>
  <c r="K64" i="61"/>
  <c r="K73" i="61"/>
  <c r="AJ8" i="19"/>
  <c r="AJ16" i="19"/>
  <c r="K12" i="61" s="1"/>
  <c r="K30" i="61"/>
  <c r="K40" i="61"/>
  <c r="K50" i="61"/>
  <c r="K62" i="61"/>
  <c r="K72" i="61"/>
  <c r="AJ6" i="19"/>
  <c r="AJ7" i="19"/>
  <c r="AJ11" i="19"/>
  <c r="K7" i="61" s="1"/>
  <c r="AJ12" i="19"/>
  <c r="K8" i="61" s="1"/>
  <c r="AJ13" i="19"/>
  <c r="K9" i="61" s="1"/>
  <c r="AJ14" i="19"/>
  <c r="K10" i="61" s="1"/>
  <c r="AJ15" i="19"/>
  <c r="K11" i="61" s="1"/>
  <c r="AJ19" i="19"/>
  <c r="K15" i="61" s="1"/>
  <c r="AJ20" i="19"/>
  <c r="K16" i="61" s="1"/>
  <c r="AJ21" i="19"/>
  <c r="K17" i="61" s="1"/>
  <c r="AJ22" i="19"/>
  <c r="K18" i="61" s="1"/>
  <c r="K19" i="61"/>
  <c r="K25" i="61"/>
  <c r="K26" i="61"/>
  <c r="K27" i="61"/>
  <c r="K28" i="61"/>
  <c r="K29" i="61"/>
  <c r="K33" i="61"/>
  <c r="K37" i="61"/>
  <c r="K38" i="61"/>
  <c r="K39" i="61"/>
  <c r="K43" i="61"/>
  <c r="K44" i="61"/>
  <c r="K45" i="61"/>
  <c r="K46" i="61"/>
  <c r="K55" i="61"/>
  <c r="K56" i="61"/>
  <c r="K57" i="61"/>
  <c r="K65" i="61"/>
  <c r="K69" i="61"/>
  <c r="K70" i="61"/>
  <c r="K71" i="61"/>
  <c r="K77" i="61"/>
  <c r="K78" i="61"/>
  <c r="K79" i="61"/>
  <c r="K80" i="61"/>
  <c r="AM29" i="19" l="1"/>
  <c r="AM5" i="19"/>
  <c r="AM62" i="19"/>
  <c r="AM54" i="19"/>
  <c r="AM22" i="19"/>
  <c r="AM6" i="19"/>
  <c r="AM65" i="19"/>
  <c r="AM57" i="19"/>
  <c r="AM49" i="19"/>
  <c r="AM41" i="19"/>
  <c r="AM33" i="19"/>
  <c r="AM25" i="19"/>
  <c r="AM17" i="19"/>
  <c r="AM9" i="19"/>
  <c r="AM32" i="19"/>
  <c r="AM24" i="19"/>
  <c r="AM8" i="19"/>
  <c r="AM68" i="19"/>
  <c r="AM60" i="19"/>
  <c r="AM36" i="19"/>
  <c r="AM20" i="19"/>
  <c r="AM12" i="19"/>
  <c r="AM63" i="19"/>
  <c r="AM47" i="19"/>
  <c r="AM7" i="19"/>
  <c r="AM31" i="19"/>
  <c r="K109" i="61"/>
  <c r="K174" i="61"/>
  <c r="K164" i="61"/>
  <c r="K146" i="61"/>
  <c r="K138" i="61"/>
  <c r="K128" i="61"/>
  <c r="K118" i="61"/>
  <c r="K110" i="61"/>
  <c r="K100" i="61"/>
  <c r="K92" i="61"/>
  <c r="K173" i="61"/>
  <c r="K163" i="61"/>
  <c r="K153" i="61"/>
  <c r="K145" i="61"/>
  <c r="K127" i="61"/>
  <c r="K117" i="61"/>
  <c r="K99" i="61"/>
  <c r="K91" i="61"/>
  <c r="K175" i="61"/>
  <c r="K165" i="61"/>
  <c r="K157" i="61"/>
  <c r="K147" i="61"/>
  <c r="K139" i="61"/>
  <c r="K129" i="61"/>
  <c r="K111" i="61"/>
  <c r="K101" i="61"/>
  <c r="K93" i="61"/>
  <c r="K161" i="61"/>
  <c r="K151" i="61"/>
  <c r="K133" i="61"/>
  <c r="K125" i="61"/>
  <c r="K115" i="61"/>
  <c r="K97" i="61"/>
  <c r="K89" i="61"/>
  <c r="K176" i="61"/>
  <c r="K166" i="61"/>
  <c r="K158" i="61"/>
  <c r="K148" i="61"/>
  <c r="K140" i="61"/>
  <c r="K130" i="61"/>
  <c r="K122" i="61"/>
  <c r="K112" i="61"/>
  <c r="K102" i="61"/>
  <c r="K94" i="61"/>
  <c r="K86" i="61"/>
  <c r="K168" i="61"/>
  <c r="K160" i="61"/>
  <c r="K150" i="61"/>
  <c r="K142" i="61"/>
  <c r="K132" i="61"/>
  <c r="K124" i="61"/>
  <c r="K114" i="61"/>
  <c r="K104" i="61"/>
  <c r="K96" i="61"/>
  <c r="K88" i="61"/>
  <c r="L23" i="61"/>
  <c r="AM56" i="19"/>
  <c r="AM55" i="19"/>
  <c r="AM48" i="19"/>
  <c r="AM16" i="19"/>
  <c r="L73" i="61"/>
  <c r="AM23" i="19"/>
  <c r="AM15" i="19"/>
  <c r="L31" i="61"/>
  <c r="L41" i="61"/>
  <c r="L30" i="61"/>
  <c r="AM67" i="19"/>
  <c r="AM59" i="19"/>
  <c r="AM51" i="19"/>
  <c r="AM43" i="19"/>
  <c r="AM19" i="19"/>
  <c r="AM11" i="19"/>
  <c r="AM39" i="19"/>
  <c r="L27" i="61"/>
  <c r="AM40" i="19"/>
  <c r="AM66" i="19"/>
  <c r="AM58" i="19"/>
  <c r="AM50" i="19"/>
  <c r="AM42" i="19"/>
  <c r="AM34" i="19"/>
  <c r="AM26" i="19"/>
  <c r="AM18" i="19"/>
  <c r="AM10" i="19"/>
  <c r="AM64" i="19"/>
  <c r="L24" i="61"/>
  <c r="K177" i="61"/>
  <c r="K167" i="61"/>
  <c r="K159" i="61"/>
  <c r="K149" i="61"/>
  <c r="K141" i="61"/>
  <c r="K131" i="61"/>
  <c r="K123" i="61"/>
  <c r="K113" i="61"/>
  <c r="K103" i="61"/>
  <c r="K95" i="61"/>
  <c r="K87" i="61"/>
  <c r="L16" i="61"/>
  <c r="L7" i="61"/>
  <c r="AM70" i="19"/>
  <c r="AM46" i="19"/>
  <c r="AM38" i="19"/>
  <c r="AM30" i="19"/>
  <c r="AM14" i="19"/>
  <c r="L14" i="61"/>
  <c r="M70" i="61"/>
  <c r="AM69" i="19"/>
  <c r="AM61" i="19"/>
  <c r="AM53" i="19"/>
  <c r="AM45" i="19"/>
  <c r="AM37" i="19"/>
  <c r="AM21" i="19"/>
  <c r="AM13" i="19"/>
  <c r="L13" i="61"/>
  <c r="M18" i="61"/>
  <c r="L64" i="61"/>
  <c r="L77" i="61"/>
  <c r="L8" i="61"/>
  <c r="L15" i="61"/>
  <c r="L65" i="61"/>
  <c r="L78" i="61"/>
  <c r="AM52" i="19"/>
  <c r="AM44" i="19"/>
  <c r="AM28" i="19"/>
  <c r="L51" i="61"/>
  <c r="L63" i="61"/>
  <c r="AM27" i="19"/>
  <c r="AM35" i="19"/>
  <c r="M894" i="61"/>
  <c r="M895" i="61"/>
  <c r="M896" i="61"/>
  <c r="M897" i="61"/>
  <c r="M898" i="61"/>
  <c r="M899" i="61"/>
  <c r="M900" i="61"/>
  <c r="M901" i="61"/>
  <c r="M902" i="61"/>
  <c r="M903" i="61"/>
  <c r="M904" i="61"/>
  <c r="M905" i="61"/>
  <c r="M906" i="61"/>
  <c r="M907" i="61"/>
  <c r="M908" i="61"/>
  <c r="M909" i="61"/>
  <c r="M910" i="61"/>
  <c r="M911" i="61"/>
  <c r="M912" i="61"/>
  <c r="M913" i="61"/>
  <c r="M914" i="61"/>
  <c r="M915" i="61"/>
  <c r="M916" i="61"/>
  <c r="M917" i="61"/>
  <c r="M921" i="61"/>
  <c r="M922" i="61"/>
  <c r="M923" i="61"/>
  <c r="M924" i="61"/>
  <c r="M925" i="61"/>
  <c r="M926" i="61"/>
  <c r="M927" i="61"/>
  <c r="M928" i="61"/>
  <c r="M932" i="61"/>
  <c r="M933" i="61"/>
  <c r="M934" i="61"/>
  <c r="M935" i="61"/>
  <c r="M936" i="61"/>
  <c r="M937" i="61"/>
  <c r="M938" i="61"/>
  <c r="M939" i="61"/>
  <c r="M940" i="61"/>
  <c r="M941" i="61"/>
  <c r="M942" i="61"/>
  <c r="M943" i="61"/>
  <c r="M944" i="61"/>
  <c r="M945" i="61"/>
  <c r="M946" i="61"/>
  <c r="M947" i="61"/>
  <c r="M951" i="61"/>
  <c r="M952" i="61"/>
  <c r="M953" i="61"/>
  <c r="M954" i="61"/>
  <c r="M955" i="61"/>
  <c r="M956" i="61"/>
  <c r="M957" i="61"/>
  <c r="M958" i="61"/>
  <c r="M962" i="61"/>
  <c r="M963" i="61"/>
  <c r="M964" i="61"/>
  <c r="M965" i="61"/>
  <c r="M966" i="61"/>
  <c r="M967" i="61"/>
  <c r="M968" i="61"/>
  <c r="M969" i="61"/>
  <c r="M970" i="61"/>
  <c r="M971" i="61"/>
  <c r="M972" i="61"/>
  <c r="M973" i="61"/>
  <c r="M974" i="61"/>
  <c r="M975" i="61"/>
  <c r="M979" i="61"/>
  <c r="M980" i="61"/>
  <c r="M981" i="61"/>
  <c r="M982" i="61"/>
  <c r="M983" i="61"/>
  <c r="M984" i="61"/>
  <c r="M985" i="61"/>
  <c r="M986" i="61"/>
  <c r="M987" i="61"/>
  <c r="M991" i="61"/>
  <c r="M992" i="61"/>
  <c r="M993" i="61"/>
  <c r="M994" i="61"/>
  <c r="M995" i="61"/>
  <c r="M996" i="61"/>
  <c r="M997" i="61"/>
  <c r="M998" i="61"/>
  <c r="M999" i="61"/>
  <c r="M1000" i="61"/>
  <c r="M1001" i="61"/>
  <c r="M1002" i="61"/>
  <c r="M1003" i="61"/>
  <c r="M1004" i="61"/>
  <c r="M1005" i="61"/>
  <c r="M1006" i="61"/>
  <c r="M1007" i="61"/>
  <c r="M1008" i="61"/>
  <c r="M1012" i="61"/>
  <c r="M1013" i="61"/>
  <c r="M1014" i="61"/>
  <c r="M1015" i="61"/>
  <c r="M1016" i="61"/>
  <c r="M1017" i="61"/>
  <c r="M1018" i="61"/>
  <c r="M1019" i="61"/>
  <c r="M1020" i="61"/>
  <c r="M1021" i="61"/>
  <c r="M1022" i="61"/>
  <c r="M1023" i="61"/>
  <c r="M1024" i="61"/>
  <c r="M1025" i="61"/>
  <c r="M1026" i="61"/>
  <c r="M1027" i="61"/>
  <c r="M1028" i="61"/>
  <c r="M1032" i="61"/>
  <c r="M1033" i="61"/>
  <c r="M1034" i="61"/>
  <c r="M1035" i="61"/>
  <c r="M1036" i="61"/>
  <c r="M1037" i="61"/>
  <c r="M1038" i="61"/>
  <c r="M1039" i="61"/>
  <c r="M1043" i="61"/>
  <c r="M1044" i="61"/>
  <c r="M1045" i="61"/>
  <c r="M1046" i="61"/>
  <c r="M1047" i="61"/>
  <c r="M1048" i="61"/>
  <c r="M1049" i="61"/>
  <c r="M1050" i="61"/>
  <c r="M1051" i="61"/>
  <c r="M1052" i="61"/>
  <c r="M1056" i="61"/>
  <c r="M1057" i="61"/>
  <c r="M1058" i="61"/>
  <c r="M1059" i="61"/>
  <c r="M1063" i="61"/>
  <c r="M1064" i="61"/>
  <c r="M1065" i="61"/>
  <c r="L894" i="61"/>
  <c r="L895" i="61"/>
  <c r="L896" i="61"/>
  <c r="L897" i="61"/>
  <c r="L898" i="61"/>
  <c r="L899" i="61"/>
  <c r="L900" i="61"/>
  <c r="L901" i="61"/>
  <c r="L902" i="61"/>
  <c r="L903" i="61"/>
  <c r="L904" i="61"/>
  <c r="L905" i="61"/>
  <c r="L906" i="61"/>
  <c r="L907" i="61"/>
  <c r="L908" i="61"/>
  <c r="L909" i="61"/>
  <c r="L910" i="61"/>
  <c r="L911" i="61"/>
  <c r="L912" i="61"/>
  <c r="L913" i="61"/>
  <c r="L914" i="61"/>
  <c r="L915" i="61"/>
  <c r="L916" i="61"/>
  <c r="L917" i="61"/>
  <c r="L921" i="61"/>
  <c r="L922" i="61"/>
  <c r="L923" i="61"/>
  <c r="L924" i="61"/>
  <c r="L925" i="61"/>
  <c r="L926" i="61"/>
  <c r="L927" i="61"/>
  <c r="L928" i="61"/>
  <c r="L932" i="61"/>
  <c r="L933" i="61"/>
  <c r="L934" i="61"/>
  <c r="L935" i="61"/>
  <c r="L936" i="61"/>
  <c r="L937" i="61"/>
  <c r="L938" i="61"/>
  <c r="L939" i="61"/>
  <c r="L940" i="61"/>
  <c r="L941" i="61"/>
  <c r="L942" i="61"/>
  <c r="L943" i="61"/>
  <c r="L944" i="61"/>
  <c r="L945" i="61"/>
  <c r="L946" i="61"/>
  <c r="L947" i="61"/>
  <c r="L951" i="61"/>
  <c r="L952" i="61"/>
  <c r="L953" i="61"/>
  <c r="L954" i="61"/>
  <c r="L955" i="61"/>
  <c r="L956" i="61"/>
  <c r="L957" i="61"/>
  <c r="L958" i="61"/>
  <c r="L962" i="61"/>
  <c r="L963" i="61"/>
  <c r="L964" i="61"/>
  <c r="L965" i="61"/>
  <c r="L966" i="61"/>
  <c r="L967" i="61"/>
  <c r="L968" i="61"/>
  <c r="L969" i="61"/>
  <c r="L970" i="61"/>
  <c r="L971" i="61"/>
  <c r="L972" i="61"/>
  <c r="L973" i="61"/>
  <c r="L974" i="61"/>
  <c r="L975" i="61"/>
  <c r="L979" i="61"/>
  <c r="L980" i="61"/>
  <c r="L981" i="61"/>
  <c r="L982" i="61"/>
  <c r="L983" i="61"/>
  <c r="L984" i="61"/>
  <c r="L985" i="61"/>
  <c r="L986" i="61"/>
  <c r="L987" i="61"/>
  <c r="L991" i="61"/>
  <c r="L992" i="61"/>
  <c r="L993" i="61"/>
  <c r="L994" i="61"/>
  <c r="L995" i="61"/>
  <c r="L996" i="61"/>
  <c r="L997" i="61"/>
  <c r="L998" i="61"/>
  <c r="L999" i="61"/>
  <c r="L1000" i="61"/>
  <c r="L1001" i="61"/>
  <c r="L1002" i="61"/>
  <c r="L1003" i="61"/>
  <c r="L1004" i="61"/>
  <c r="L1005" i="61"/>
  <c r="L1006" i="61"/>
  <c r="L1007" i="61"/>
  <c r="L1008" i="61"/>
  <c r="AP108" i="30"/>
  <c r="L1012" i="61"/>
  <c r="L1013" i="61"/>
  <c r="L1014" i="61"/>
  <c r="L1015" i="61"/>
  <c r="L1016" i="61"/>
  <c r="L1017" i="61"/>
  <c r="L1018" i="61"/>
  <c r="L1019" i="61"/>
  <c r="L1020" i="61"/>
  <c r="L1021" i="61"/>
  <c r="L1022" i="61"/>
  <c r="L1023" i="61"/>
  <c r="L1024" i="61"/>
  <c r="L1025" i="61"/>
  <c r="L1026" i="61"/>
  <c r="L1027" i="61"/>
  <c r="L1028" i="61"/>
  <c r="L1032" i="61"/>
  <c r="L1033" i="61"/>
  <c r="L1034" i="61"/>
  <c r="L1035" i="61"/>
  <c r="L1036" i="61"/>
  <c r="L1037" i="61"/>
  <c r="L1038" i="61"/>
  <c r="L1039" i="61"/>
  <c r="L1043" i="61"/>
  <c r="L1044" i="61"/>
  <c r="L1045" i="61"/>
  <c r="L1046" i="61"/>
  <c r="L1047" i="61"/>
  <c r="L1048" i="61"/>
  <c r="L1049" i="61"/>
  <c r="L1050" i="61"/>
  <c r="L1051" i="61"/>
  <c r="L1052" i="61"/>
  <c r="L1056" i="61"/>
  <c r="L1057" i="61"/>
  <c r="L1058" i="61"/>
  <c r="L1059" i="61"/>
  <c r="L1063" i="61"/>
  <c r="L1064" i="61"/>
  <c r="L1065" i="61"/>
  <c r="K913" i="61"/>
  <c r="K970" i="61"/>
  <c r="K1006" i="61"/>
  <c r="K1024" i="61"/>
  <c r="K1044" i="61"/>
  <c r="K1064" i="61"/>
  <c r="M688" i="61"/>
  <c r="M689" i="61"/>
  <c r="M690" i="61"/>
  <c r="M691" i="61"/>
  <c r="M692" i="61"/>
  <c r="M693" i="61"/>
  <c r="M694" i="61"/>
  <c r="M695" i="61"/>
  <c r="M696" i="61"/>
  <c r="M697" i="61"/>
  <c r="M698" i="61"/>
  <c r="M699" i="61"/>
  <c r="M700" i="61"/>
  <c r="M701" i="61"/>
  <c r="M702" i="61"/>
  <c r="M703" i="61"/>
  <c r="M704" i="61"/>
  <c r="M705" i="61"/>
  <c r="M706" i="61"/>
  <c r="M707" i="61"/>
  <c r="M708" i="61"/>
  <c r="M709" i="61"/>
  <c r="M710" i="61"/>
  <c r="M714" i="61"/>
  <c r="M715" i="61"/>
  <c r="M716" i="61"/>
  <c r="M717" i="61"/>
  <c r="M718" i="61"/>
  <c r="M722" i="61"/>
  <c r="M723" i="61"/>
  <c r="M724" i="61"/>
  <c r="M725" i="61"/>
  <c r="M729" i="61"/>
  <c r="M730" i="61"/>
  <c r="M731" i="61"/>
  <c r="M732" i="61"/>
  <c r="M733" i="61"/>
  <c r="M734" i="61"/>
  <c r="M735" i="61"/>
  <c r="M736" i="61"/>
  <c r="M737" i="61"/>
  <c r="M738" i="61"/>
  <c r="M739" i="61"/>
  <c r="M740" i="61"/>
  <c r="M741" i="61"/>
  <c r="M745" i="61"/>
  <c r="M746" i="61"/>
  <c r="M747" i="61"/>
  <c r="M748" i="61"/>
  <c r="M749" i="61"/>
  <c r="M750" i="61"/>
  <c r="M754" i="61"/>
  <c r="M755" i="61"/>
  <c r="M756" i="61"/>
  <c r="M757" i="61"/>
  <c r="M758" i="61"/>
  <c r="M759" i="61"/>
  <c r="M760" i="61"/>
  <c r="M761" i="61"/>
  <c r="M765" i="61"/>
  <c r="M766" i="61"/>
  <c r="M767" i="61"/>
  <c r="M771" i="61"/>
  <c r="M772" i="61"/>
  <c r="M773" i="61"/>
  <c r="M774" i="61"/>
  <c r="M775" i="61"/>
  <c r="M776" i="61"/>
  <c r="M777" i="61"/>
  <c r="M778" i="61"/>
  <c r="M779" i="61"/>
  <c r="M780" i="61"/>
  <c r="M781" i="61"/>
  <c r="M782" i="61"/>
  <c r="M783" i="61"/>
  <c r="M784" i="61"/>
  <c r="M785" i="61"/>
  <c r="M786" i="61"/>
  <c r="M787" i="61"/>
  <c r="M791" i="61"/>
  <c r="M792" i="61"/>
  <c r="M793" i="61"/>
  <c r="M794" i="61"/>
  <c r="M795" i="61"/>
  <c r="M799" i="61"/>
  <c r="M800" i="61"/>
  <c r="M801" i="61"/>
  <c r="M802" i="61"/>
  <c r="M803" i="61"/>
  <c r="M804" i="61"/>
  <c r="M805" i="61"/>
  <c r="M806" i="61"/>
  <c r="M807" i="61"/>
  <c r="M811" i="61"/>
  <c r="M812" i="61"/>
  <c r="M813" i="61"/>
  <c r="M814" i="61"/>
  <c r="M815" i="61"/>
  <c r="M816" i="61"/>
  <c r="M817" i="61"/>
  <c r="M818" i="61"/>
  <c r="M819" i="61"/>
  <c r="M820" i="61"/>
  <c r="M824" i="61"/>
  <c r="M825" i="61"/>
  <c r="M826" i="61"/>
  <c r="M827" i="61"/>
  <c r="M828" i="61"/>
  <c r="M829" i="61"/>
  <c r="M830" i="61"/>
  <c r="M831" i="61"/>
  <c r="M832" i="61"/>
  <c r="M833" i="61"/>
  <c r="M834" i="61"/>
  <c r="M835" i="61"/>
  <c r="M836" i="61"/>
  <c r="M837" i="61"/>
  <c r="M838" i="61"/>
  <c r="M839" i="61"/>
  <c r="M840" i="61"/>
  <c r="M841" i="61"/>
  <c r="M842" i="61"/>
  <c r="M846" i="61"/>
  <c r="M847" i="61"/>
  <c r="M848" i="61"/>
  <c r="M852" i="61"/>
  <c r="M853" i="61"/>
  <c r="M854" i="61"/>
  <c r="M858" i="61"/>
  <c r="M859" i="61"/>
  <c r="M860" i="61"/>
  <c r="M861" i="61"/>
  <c r="M865" i="61"/>
  <c r="M866" i="61"/>
  <c r="M867" i="61"/>
  <c r="M868" i="61"/>
  <c r="M869" i="61"/>
  <c r="M873" i="61"/>
  <c r="M874" i="61"/>
  <c r="M875" i="61"/>
  <c r="M876" i="61"/>
  <c r="M877" i="61"/>
  <c r="M878" i="61"/>
  <c r="M882" i="61"/>
  <c r="M883" i="61"/>
  <c r="M884" i="61"/>
  <c r="M885" i="61"/>
  <c r="M886" i="61"/>
  <c r="M887" i="61"/>
  <c r="M888" i="61"/>
  <c r="AJ7" i="32"/>
  <c r="AJ8" i="32"/>
  <c r="AJ9" i="32"/>
  <c r="AJ10" i="32"/>
  <c r="AJ15" i="32"/>
  <c r="AJ16" i="32"/>
  <c r="AJ17" i="32"/>
  <c r="AJ18" i="32"/>
  <c r="L688" i="61"/>
  <c r="L689" i="61"/>
  <c r="L690" i="61"/>
  <c r="L691" i="61"/>
  <c r="L692" i="61"/>
  <c r="L693" i="61"/>
  <c r="L694" i="61"/>
  <c r="L695" i="61"/>
  <c r="L696" i="61"/>
  <c r="L697" i="61"/>
  <c r="L698" i="61"/>
  <c r="L699" i="61"/>
  <c r="L700" i="61"/>
  <c r="L701" i="61"/>
  <c r="L702" i="61"/>
  <c r="L703" i="61"/>
  <c r="L704" i="61"/>
  <c r="L705" i="61"/>
  <c r="L706" i="61"/>
  <c r="L707" i="61"/>
  <c r="L708" i="61"/>
  <c r="L709" i="61"/>
  <c r="L710" i="61"/>
  <c r="L714" i="61"/>
  <c r="L715" i="61"/>
  <c r="L716" i="61"/>
  <c r="L717" i="61"/>
  <c r="L718" i="61"/>
  <c r="L722" i="61"/>
  <c r="L723" i="61"/>
  <c r="L724" i="61"/>
  <c r="L725" i="61"/>
  <c r="AJ57" i="32"/>
  <c r="L729" i="61"/>
  <c r="L730" i="61"/>
  <c r="L731" i="61"/>
  <c r="L732" i="61"/>
  <c r="L733" i="61"/>
  <c r="L734" i="61"/>
  <c r="L735" i="61"/>
  <c r="L736" i="61"/>
  <c r="L737" i="61"/>
  <c r="L738" i="61"/>
  <c r="L739" i="61"/>
  <c r="L740" i="61"/>
  <c r="L741" i="61"/>
  <c r="AJ71" i="32"/>
  <c r="L745" i="61"/>
  <c r="L746" i="61"/>
  <c r="L747" i="61"/>
  <c r="L748" i="61"/>
  <c r="L749" i="61"/>
  <c r="L750" i="61"/>
  <c r="L754" i="61"/>
  <c r="L755" i="61"/>
  <c r="L756" i="61"/>
  <c r="L757" i="61"/>
  <c r="L758" i="61"/>
  <c r="L759" i="61"/>
  <c r="L760" i="61"/>
  <c r="L761" i="61"/>
  <c r="AJ87" i="32"/>
  <c r="L765" i="61"/>
  <c r="L766" i="61"/>
  <c r="L767" i="61"/>
  <c r="L771" i="61"/>
  <c r="L772" i="61"/>
  <c r="L773" i="61"/>
  <c r="L774" i="61"/>
  <c r="L775" i="61"/>
  <c r="L776" i="61"/>
  <c r="L777" i="61"/>
  <c r="L778" i="61"/>
  <c r="L779" i="61"/>
  <c r="L780" i="61"/>
  <c r="L781" i="61"/>
  <c r="L782" i="61"/>
  <c r="L783" i="61"/>
  <c r="L784" i="61"/>
  <c r="L785" i="61"/>
  <c r="L786" i="61"/>
  <c r="L787" i="61"/>
  <c r="L791" i="61"/>
  <c r="L792" i="61"/>
  <c r="L793" i="61"/>
  <c r="L794" i="61"/>
  <c r="L795" i="61"/>
  <c r="L799" i="61"/>
  <c r="L800" i="61"/>
  <c r="L801" i="61"/>
  <c r="L802" i="61"/>
  <c r="L803" i="61"/>
  <c r="L804" i="61"/>
  <c r="L805" i="61"/>
  <c r="L806" i="61"/>
  <c r="L807" i="61"/>
  <c r="L811" i="61"/>
  <c r="L812" i="61"/>
  <c r="L813" i="61"/>
  <c r="L814" i="61"/>
  <c r="L815" i="61"/>
  <c r="L816" i="61"/>
  <c r="L817" i="61"/>
  <c r="L818" i="61"/>
  <c r="L819" i="61"/>
  <c r="L820" i="61"/>
  <c r="AJ136" i="32"/>
  <c r="L824" i="61"/>
  <c r="L825" i="61"/>
  <c r="L826" i="61"/>
  <c r="L827" i="61"/>
  <c r="L828" i="61"/>
  <c r="L829" i="61"/>
  <c r="L830" i="61"/>
  <c r="L831" i="61"/>
  <c r="L832" i="61"/>
  <c r="L833" i="61"/>
  <c r="L834" i="61"/>
  <c r="L835" i="61"/>
  <c r="L836" i="61"/>
  <c r="L837" i="61"/>
  <c r="L838" i="61"/>
  <c r="L839" i="61"/>
  <c r="L840" i="61"/>
  <c r="L841" i="61"/>
  <c r="L842" i="61"/>
  <c r="L846" i="61"/>
  <c r="L847" i="61"/>
  <c r="L848" i="61"/>
  <c r="AJ160" i="32"/>
  <c r="L852" i="61"/>
  <c r="L853" i="61"/>
  <c r="L854" i="61"/>
  <c r="L858" i="61"/>
  <c r="L859" i="61"/>
  <c r="L860" i="61"/>
  <c r="L861" i="61"/>
  <c r="AJ169" i="32"/>
  <c r="L865" i="61"/>
  <c r="L866" i="61"/>
  <c r="L867" i="61"/>
  <c r="L868" i="61"/>
  <c r="L869" i="61"/>
  <c r="AJ175" i="32"/>
  <c r="L873" i="61"/>
  <c r="L874" i="61"/>
  <c r="L875" i="61"/>
  <c r="L876" i="61"/>
  <c r="L877" i="61"/>
  <c r="L878" i="61"/>
  <c r="L882" i="61"/>
  <c r="L883" i="61"/>
  <c r="L884" i="61"/>
  <c r="L885" i="61"/>
  <c r="L886" i="61"/>
  <c r="L887" i="61"/>
  <c r="L888" i="61"/>
  <c r="AJ191" i="32"/>
  <c r="AJ192" i="32"/>
  <c r="K702" i="61"/>
  <c r="K740" i="61"/>
  <c r="K878" i="61"/>
  <c r="K888" i="61"/>
  <c r="K835" i="61"/>
  <c r="K688" i="61"/>
  <c r="K689" i="61"/>
  <c r="K694" i="61"/>
  <c r="K695" i="61"/>
  <c r="K696" i="61"/>
  <c r="K697" i="61"/>
  <c r="K703" i="61"/>
  <c r="K704" i="61"/>
  <c r="K705" i="61"/>
  <c r="K710" i="61"/>
  <c r="K714" i="61"/>
  <c r="K715" i="61"/>
  <c r="K722" i="61"/>
  <c r="K723" i="61"/>
  <c r="K724" i="61"/>
  <c r="K725" i="61"/>
  <c r="K732" i="61"/>
  <c r="K733" i="61"/>
  <c r="K734" i="61"/>
  <c r="K735" i="61"/>
  <c r="K741" i="61"/>
  <c r="K745" i="61"/>
  <c r="K750" i="61"/>
  <c r="K754" i="61"/>
  <c r="K755" i="61"/>
  <c r="K760" i="61"/>
  <c r="K761" i="61"/>
  <c r="K765" i="61"/>
  <c r="K772" i="61"/>
  <c r="K773" i="61"/>
  <c r="K774" i="61"/>
  <c r="K775" i="61"/>
  <c r="K780" i="61"/>
  <c r="K781" i="61"/>
  <c r="K782" i="61"/>
  <c r="K783" i="61"/>
  <c r="K791" i="61"/>
  <c r="K792" i="61"/>
  <c r="K793" i="61"/>
  <c r="K800" i="61"/>
  <c r="K801" i="61"/>
  <c r="K802" i="61"/>
  <c r="K803" i="61"/>
  <c r="K811" i="61"/>
  <c r="K812" i="61"/>
  <c r="K813" i="61"/>
  <c r="K818" i="61"/>
  <c r="K819" i="61"/>
  <c r="K820" i="61"/>
  <c r="K828" i="61"/>
  <c r="K829" i="61"/>
  <c r="K830" i="61"/>
  <c r="K831" i="61"/>
  <c r="K836" i="61"/>
  <c r="K837" i="61"/>
  <c r="K838" i="61"/>
  <c r="K839" i="61"/>
  <c r="K846" i="61"/>
  <c r="K847" i="61"/>
  <c r="K848" i="61"/>
  <c r="K858" i="61"/>
  <c r="K859" i="61"/>
  <c r="K860" i="61"/>
  <c r="K861" i="61"/>
  <c r="K868" i="61"/>
  <c r="K869" i="61"/>
  <c r="K873" i="61"/>
  <c r="K882" i="61"/>
  <c r="K883" i="61"/>
  <c r="M594" i="61"/>
  <c r="M595" i="61"/>
  <c r="M596" i="61"/>
  <c r="M597" i="61"/>
  <c r="M598" i="61"/>
  <c r="M599" i="61"/>
  <c r="M600" i="61"/>
  <c r="M601" i="61"/>
  <c r="M602" i="61"/>
  <c r="M603" i="61"/>
  <c r="M604" i="61"/>
  <c r="M605" i="61"/>
  <c r="M606" i="61"/>
  <c r="M607" i="61"/>
  <c r="M608" i="61"/>
  <c r="M609" i="61"/>
  <c r="M613" i="61"/>
  <c r="M614" i="61"/>
  <c r="M615" i="61"/>
  <c r="M616" i="61"/>
  <c r="M617" i="61"/>
  <c r="M618" i="61"/>
  <c r="M619" i="61"/>
  <c r="M620" i="61"/>
  <c r="M621" i="61"/>
  <c r="M625" i="61"/>
  <c r="M626" i="61"/>
  <c r="M627" i="61"/>
  <c r="M628" i="61"/>
  <c r="M629" i="61"/>
  <c r="M630" i="61"/>
  <c r="M631" i="61"/>
  <c r="M632" i="61"/>
  <c r="M633" i="61"/>
  <c r="M634" i="61"/>
  <c r="M635" i="61"/>
  <c r="M636" i="61"/>
  <c r="M637" i="61"/>
  <c r="M638" i="61"/>
  <c r="M642" i="61"/>
  <c r="M643" i="61"/>
  <c r="M644" i="61"/>
  <c r="M645" i="61"/>
  <c r="M646" i="61"/>
  <c r="M650" i="61"/>
  <c r="M651" i="61"/>
  <c r="M652" i="61"/>
  <c r="M653" i="61"/>
  <c r="M657" i="61"/>
  <c r="M658" i="61"/>
  <c r="M662" i="61"/>
  <c r="M663" i="61"/>
  <c r="M664" i="61"/>
  <c r="M665" i="61"/>
  <c r="M666" i="61"/>
  <c r="M667" i="61"/>
  <c r="M671" i="61"/>
  <c r="M672" i="61"/>
  <c r="M673" i="61"/>
  <c r="M674" i="61"/>
  <c r="M675" i="61"/>
  <c r="M679" i="61"/>
  <c r="M680" i="61"/>
  <c r="M681" i="61"/>
  <c r="M682" i="61"/>
  <c r="AM5" i="34"/>
  <c r="AM7" i="34"/>
  <c r="AM11" i="34"/>
  <c r="L594" i="61"/>
  <c r="L595" i="61"/>
  <c r="L596" i="61"/>
  <c r="L597" i="61"/>
  <c r="L598" i="61"/>
  <c r="L599" i="61"/>
  <c r="L600" i="61"/>
  <c r="L601" i="61"/>
  <c r="L602" i="61"/>
  <c r="L603" i="61"/>
  <c r="L604" i="61"/>
  <c r="L605" i="61"/>
  <c r="L606" i="61"/>
  <c r="L607" i="61"/>
  <c r="L608" i="61"/>
  <c r="L609" i="61"/>
  <c r="AM29" i="34"/>
  <c r="L613" i="61"/>
  <c r="L614" i="61"/>
  <c r="L615" i="61"/>
  <c r="L616" i="61"/>
  <c r="L617" i="61"/>
  <c r="L618" i="61"/>
  <c r="L619" i="61"/>
  <c r="L620" i="61"/>
  <c r="L621" i="61"/>
  <c r="AM39" i="34"/>
  <c r="L625" i="61"/>
  <c r="L626" i="61"/>
  <c r="L627" i="61"/>
  <c r="L628" i="61"/>
  <c r="L629" i="61"/>
  <c r="L630" i="61"/>
  <c r="L631" i="61"/>
  <c r="L632" i="61"/>
  <c r="L633" i="61"/>
  <c r="L634" i="61"/>
  <c r="L635" i="61"/>
  <c r="L636" i="61"/>
  <c r="L637" i="61"/>
  <c r="L638" i="61"/>
  <c r="AM54" i="34"/>
  <c r="L642" i="61"/>
  <c r="L643" i="61"/>
  <c r="L644" i="61"/>
  <c r="L645" i="61"/>
  <c r="L646" i="61"/>
  <c r="AM60" i="34"/>
  <c r="L650" i="61"/>
  <c r="L651" i="61"/>
  <c r="L652" i="61"/>
  <c r="L653" i="61"/>
  <c r="L657" i="61"/>
  <c r="L658" i="61"/>
  <c r="AM68" i="34"/>
  <c r="L662" i="61"/>
  <c r="L663" i="61"/>
  <c r="L664" i="61"/>
  <c r="L665" i="61"/>
  <c r="L666" i="61"/>
  <c r="L667" i="61"/>
  <c r="AM75" i="34"/>
  <c r="L671" i="61"/>
  <c r="L672" i="61"/>
  <c r="L673" i="61"/>
  <c r="L674" i="61"/>
  <c r="L675" i="61"/>
  <c r="L679" i="61"/>
  <c r="L680" i="61"/>
  <c r="L682" i="61"/>
  <c r="AM86" i="34"/>
  <c r="K629" i="61"/>
  <c r="K594" i="61"/>
  <c r="K595" i="61"/>
  <c r="K600" i="61"/>
  <c r="K601" i="61"/>
  <c r="K602" i="61"/>
  <c r="K603" i="61"/>
  <c r="K608" i="61"/>
  <c r="K609" i="61"/>
  <c r="K613" i="61"/>
  <c r="K618" i="61"/>
  <c r="K619" i="61"/>
  <c r="K620" i="61"/>
  <c r="K621" i="61"/>
  <c r="K628" i="61"/>
  <c r="K630" i="61"/>
  <c r="K631" i="61"/>
  <c r="K632" i="61"/>
  <c r="K636" i="61"/>
  <c r="K637" i="61"/>
  <c r="K638" i="61"/>
  <c r="K642" i="61"/>
  <c r="K646" i="61"/>
  <c r="K650" i="61"/>
  <c r="K651" i="61"/>
  <c r="K652" i="61"/>
  <c r="K658" i="61"/>
  <c r="K662" i="61"/>
  <c r="K663" i="61"/>
  <c r="K664" i="61"/>
  <c r="K671" i="61"/>
  <c r="K672" i="61"/>
  <c r="K673" i="61"/>
  <c r="K674" i="61"/>
  <c r="K680" i="61"/>
  <c r="K681" i="61"/>
  <c r="K682" i="61"/>
  <c r="AL49" i="39"/>
  <c r="AL113" i="39"/>
  <c r="M437" i="61"/>
  <c r="M438" i="61"/>
  <c r="M439" i="61"/>
  <c r="M440" i="61"/>
  <c r="M441" i="61"/>
  <c r="M442" i="61"/>
  <c r="M443" i="61"/>
  <c r="M444" i="61"/>
  <c r="M445" i="61"/>
  <c r="M446" i="61"/>
  <c r="M447" i="61"/>
  <c r="M448" i="61"/>
  <c r="M449" i="61"/>
  <c r="M450" i="61"/>
  <c r="M451" i="61"/>
  <c r="M452" i="61"/>
  <c r="M453" i="61"/>
  <c r="M454" i="61"/>
  <c r="M458" i="61"/>
  <c r="M459" i="61"/>
  <c r="M460" i="61"/>
  <c r="M461" i="61"/>
  <c r="M465" i="61"/>
  <c r="M466" i="61"/>
  <c r="M467" i="61"/>
  <c r="M468" i="61"/>
  <c r="M469" i="61"/>
  <c r="M470" i="61"/>
  <c r="M471" i="61"/>
  <c r="M472" i="61"/>
  <c r="M473" i="61"/>
  <c r="M474" i="61"/>
  <c r="M475" i="61"/>
  <c r="M476" i="61"/>
  <c r="M477" i="61"/>
  <c r="M481" i="61"/>
  <c r="M482" i="61"/>
  <c r="M483" i="61"/>
  <c r="M484" i="61"/>
  <c r="M485" i="61"/>
  <c r="M486" i="61"/>
  <c r="M487" i="61"/>
  <c r="M488" i="61"/>
  <c r="M489" i="61"/>
  <c r="M493" i="61"/>
  <c r="M494" i="61"/>
  <c r="M495" i="61"/>
  <c r="M496" i="61"/>
  <c r="M497" i="61"/>
  <c r="M498" i="61"/>
  <c r="M499" i="61"/>
  <c r="M500" i="61"/>
  <c r="M501" i="61"/>
  <c r="M502" i="61"/>
  <c r="M503" i="61"/>
  <c r="M504" i="61"/>
  <c r="M508" i="61"/>
  <c r="M509" i="61"/>
  <c r="M510" i="61"/>
  <c r="M511" i="61"/>
  <c r="M515" i="61"/>
  <c r="M516" i="61"/>
  <c r="M517" i="61"/>
  <c r="M518" i="61"/>
  <c r="M519" i="61"/>
  <c r="M523" i="61"/>
  <c r="M524" i="61"/>
  <c r="M525" i="61"/>
  <c r="M526" i="61"/>
  <c r="M527" i="61"/>
  <c r="M528" i="61"/>
  <c r="M529" i="61"/>
  <c r="M530" i="61"/>
  <c r="M534" i="61"/>
  <c r="M535" i="61"/>
  <c r="M536" i="61"/>
  <c r="M537" i="61"/>
  <c r="M538" i="61"/>
  <c r="M539" i="61"/>
  <c r="M540" i="61"/>
  <c r="M541" i="61"/>
  <c r="M542" i="61"/>
  <c r="M543" i="61"/>
  <c r="M544" i="61"/>
  <c r="M545" i="61"/>
  <c r="M546" i="61"/>
  <c r="M547" i="61"/>
  <c r="M548" i="61"/>
  <c r="M549" i="61"/>
  <c r="M553" i="61"/>
  <c r="M554" i="61"/>
  <c r="M555" i="61"/>
  <c r="M556" i="61"/>
  <c r="M560" i="61"/>
  <c r="M561" i="61"/>
  <c r="M562" i="61"/>
  <c r="M563" i="61"/>
  <c r="M567" i="61"/>
  <c r="M568" i="61"/>
  <c r="M569" i="61"/>
  <c r="M570" i="61"/>
  <c r="M571" i="61"/>
  <c r="M575" i="61"/>
  <c r="M576" i="61"/>
  <c r="M577" i="61"/>
  <c r="M578" i="61"/>
  <c r="M579" i="61"/>
  <c r="M580" i="61"/>
  <c r="M581" i="61"/>
  <c r="M585" i="61"/>
  <c r="M586" i="61"/>
  <c r="M587" i="61"/>
  <c r="M588" i="61"/>
  <c r="L437" i="61"/>
  <c r="L438" i="61"/>
  <c r="L439" i="61"/>
  <c r="L440" i="61"/>
  <c r="L441" i="61"/>
  <c r="L442" i="61"/>
  <c r="L443" i="61"/>
  <c r="L444" i="61"/>
  <c r="L445" i="61"/>
  <c r="L446" i="61"/>
  <c r="L447" i="61"/>
  <c r="L448" i="61"/>
  <c r="L449" i="61"/>
  <c r="L450" i="61"/>
  <c r="L451" i="61"/>
  <c r="L452" i="61"/>
  <c r="L453" i="61"/>
  <c r="L454" i="61"/>
  <c r="L458" i="61"/>
  <c r="L459" i="61"/>
  <c r="L460" i="61"/>
  <c r="L461" i="61"/>
  <c r="L465" i="61"/>
  <c r="L466" i="61"/>
  <c r="L467" i="61"/>
  <c r="L468" i="61"/>
  <c r="L469" i="61"/>
  <c r="L470" i="61"/>
  <c r="L471" i="61"/>
  <c r="L472" i="61"/>
  <c r="L473" i="61"/>
  <c r="L474" i="61"/>
  <c r="L475" i="61"/>
  <c r="L476" i="61"/>
  <c r="L477" i="61"/>
  <c r="AL42" i="39"/>
  <c r="L481" i="61"/>
  <c r="L482" i="61"/>
  <c r="L483" i="61"/>
  <c r="L484" i="61"/>
  <c r="L485" i="61"/>
  <c r="L486" i="61"/>
  <c r="L487" i="61"/>
  <c r="L488" i="61"/>
  <c r="L489" i="61"/>
  <c r="L493" i="61"/>
  <c r="L494" i="61"/>
  <c r="L495" i="61"/>
  <c r="L496" i="61"/>
  <c r="L497" i="61"/>
  <c r="L498" i="61"/>
  <c r="L499" i="61"/>
  <c r="L500" i="61"/>
  <c r="L501" i="61"/>
  <c r="L502" i="61"/>
  <c r="L503" i="61"/>
  <c r="L504" i="61"/>
  <c r="AL65" i="39"/>
  <c r="L508" i="61"/>
  <c r="L509" i="61"/>
  <c r="L510" i="61"/>
  <c r="L511" i="61"/>
  <c r="L515" i="61"/>
  <c r="L516" i="61"/>
  <c r="L517" i="61"/>
  <c r="L518" i="61"/>
  <c r="L519" i="61"/>
  <c r="L523" i="61"/>
  <c r="L524" i="61"/>
  <c r="L525" i="61"/>
  <c r="L526" i="61"/>
  <c r="L527" i="61"/>
  <c r="L528" i="61"/>
  <c r="L529" i="61"/>
  <c r="L530" i="61"/>
  <c r="L534" i="61"/>
  <c r="L535" i="61"/>
  <c r="L536" i="61"/>
  <c r="L537" i="61"/>
  <c r="L538" i="61"/>
  <c r="L539" i="61"/>
  <c r="L540" i="61"/>
  <c r="L541" i="61"/>
  <c r="L542" i="61"/>
  <c r="L543" i="61"/>
  <c r="L544" i="61"/>
  <c r="L545" i="61"/>
  <c r="L546" i="61"/>
  <c r="L547" i="61"/>
  <c r="L548" i="61"/>
  <c r="L549" i="61"/>
  <c r="L553" i="61"/>
  <c r="L554" i="61"/>
  <c r="L555" i="61"/>
  <c r="L556" i="61"/>
  <c r="L560" i="61"/>
  <c r="R560" i="61" s="1"/>
  <c r="L561" i="61"/>
  <c r="L562" i="61"/>
  <c r="L563" i="61"/>
  <c r="L567" i="61"/>
  <c r="L568" i="61"/>
  <c r="L569" i="61"/>
  <c r="L570" i="61"/>
  <c r="L571" i="61"/>
  <c r="L575" i="61"/>
  <c r="L576" i="61"/>
  <c r="L577" i="61"/>
  <c r="L578" i="61"/>
  <c r="L579" i="61"/>
  <c r="L580" i="61"/>
  <c r="L581" i="61"/>
  <c r="L585" i="61"/>
  <c r="L586" i="61"/>
  <c r="L587" i="61"/>
  <c r="L588" i="61"/>
  <c r="K448" i="61"/>
  <c r="K495" i="61"/>
  <c r="K496" i="61"/>
  <c r="K553" i="61"/>
  <c r="K575" i="61"/>
  <c r="K440" i="61"/>
  <c r="K468" i="61"/>
  <c r="K504" i="61"/>
  <c r="K516" i="61"/>
  <c r="K544" i="61"/>
  <c r="K586" i="61"/>
  <c r="K438" i="61"/>
  <c r="K439" i="61"/>
  <c r="K443" i="61"/>
  <c r="K444" i="61"/>
  <c r="K446" i="61"/>
  <c r="K447" i="61"/>
  <c r="K451" i="61"/>
  <c r="K452" i="61"/>
  <c r="K454" i="61"/>
  <c r="K461" i="61"/>
  <c r="K466" i="61"/>
  <c r="K471" i="61"/>
  <c r="K472" i="61"/>
  <c r="K474" i="61"/>
  <c r="K475" i="61"/>
  <c r="K481" i="61"/>
  <c r="K482" i="61"/>
  <c r="K484" i="61"/>
  <c r="K485" i="61"/>
  <c r="K489" i="61"/>
  <c r="K494" i="61"/>
  <c r="K499" i="61"/>
  <c r="K500" i="61"/>
  <c r="K502" i="61"/>
  <c r="K503" i="61"/>
  <c r="K509" i="61"/>
  <c r="K510" i="61"/>
  <c r="K515" i="61"/>
  <c r="K519" i="61"/>
  <c r="K524" i="61"/>
  <c r="K525" i="61"/>
  <c r="K526" i="61"/>
  <c r="K529" i="61"/>
  <c r="K530" i="61"/>
  <c r="K534" i="61"/>
  <c r="K535" i="61"/>
  <c r="K539" i="61"/>
  <c r="K540" i="61"/>
  <c r="K542" i="61"/>
  <c r="K547" i="61"/>
  <c r="K548" i="61"/>
  <c r="K560" i="61"/>
  <c r="K562" i="61"/>
  <c r="K563" i="61"/>
  <c r="K569" i="61"/>
  <c r="K570" i="61"/>
  <c r="K576" i="61"/>
  <c r="K579" i="61"/>
  <c r="K580" i="61"/>
  <c r="K585" i="61"/>
  <c r="AJ3" i="39"/>
  <c r="M183" i="61"/>
  <c r="M184" i="61"/>
  <c r="M185" i="61"/>
  <c r="M186" i="61"/>
  <c r="M187" i="61"/>
  <c r="M188" i="61"/>
  <c r="M189" i="61"/>
  <c r="M190" i="61"/>
  <c r="M191" i="61"/>
  <c r="M192" i="61"/>
  <c r="M193" i="61"/>
  <c r="M194" i="61"/>
  <c r="M195" i="61"/>
  <c r="M196" i="61"/>
  <c r="M197" i="61"/>
  <c r="M198" i="61"/>
  <c r="M199" i="61"/>
  <c r="M200" i="61"/>
  <c r="M201" i="61"/>
  <c r="M202" i="61"/>
  <c r="M203" i="61"/>
  <c r="M204" i="61"/>
  <c r="M205" i="61"/>
  <c r="M206" i="61"/>
  <c r="M207" i="61"/>
  <c r="M208" i="61"/>
  <c r="M209" i="61"/>
  <c r="M213" i="61"/>
  <c r="M214" i="61"/>
  <c r="M215" i="61"/>
  <c r="M216" i="61"/>
  <c r="M217" i="61"/>
  <c r="M218" i="61"/>
  <c r="M219" i="61"/>
  <c r="M220" i="61"/>
  <c r="M221" i="61"/>
  <c r="M222" i="61"/>
  <c r="M226" i="61"/>
  <c r="M227" i="61"/>
  <c r="M228" i="61"/>
  <c r="M229" i="61"/>
  <c r="M230" i="61"/>
  <c r="M231" i="61"/>
  <c r="M232" i="61"/>
  <c r="M233" i="61"/>
  <c r="M234" i="61"/>
  <c r="M235" i="61"/>
  <c r="M239" i="61"/>
  <c r="M240" i="61"/>
  <c r="M241" i="61"/>
  <c r="M242" i="61"/>
  <c r="M243" i="61"/>
  <c r="M244" i="61"/>
  <c r="M245" i="61"/>
  <c r="M246" i="61"/>
  <c r="M247" i="61"/>
  <c r="M248" i="61"/>
  <c r="M249" i="61"/>
  <c r="M250" i="61"/>
  <c r="M251" i="61"/>
  <c r="M252" i="61"/>
  <c r="M253" i="61"/>
  <c r="M257" i="61"/>
  <c r="M258" i="61"/>
  <c r="M259" i="61"/>
  <c r="M260" i="61"/>
  <c r="M261" i="61"/>
  <c r="M262" i="61"/>
  <c r="M263" i="61"/>
  <c r="M264" i="61"/>
  <c r="M268" i="61"/>
  <c r="M269" i="61"/>
  <c r="M270" i="61"/>
  <c r="M271" i="61"/>
  <c r="M272" i="61"/>
  <c r="M273" i="61"/>
  <c r="M274" i="61"/>
  <c r="M275" i="61"/>
  <c r="M276" i="61"/>
  <c r="M277" i="61"/>
  <c r="M278" i="61"/>
  <c r="M279" i="61"/>
  <c r="M280" i="61"/>
  <c r="M284" i="61"/>
  <c r="M285" i="61"/>
  <c r="M286" i="61"/>
  <c r="M287" i="61"/>
  <c r="M288" i="61"/>
  <c r="M292" i="61"/>
  <c r="M293" i="61"/>
  <c r="M294" i="61"/>
  <c r="M298" i="61"/>
  <c r="M299" i="61"/>
  <c r="M300" i="61"/>
  <c r="M301" i="61"/>
  <c r="M302" i="61"/>
  <c r="M303" i="61"/>
  <c r="M304" i="61"/>
  <c r="M305" i="61"/>
  <c r="M306" i="61"/>
  <c r="M307" i="61"/>
  <c r="M308" i="61"/>
  <c r="M312" i="61"/>
  <c r="M313" i="61"/>
  <c r="M314" i="61"/>
  <c r="M315" i="61"/>
  <c r="M316" i="61"/>
  <c r="M317" i="61"/>
  <c r="M318" i="61"/>
  <c r="M319" i="61"/>
  <c r="M320" i="61"/>
  <c r="M324" i="61"/>
  <c r="M325" i="61"/>
  <c r="M326" i="61"/>
  <c r="M327" i="61"/>
  <c r="M328" i="61"/>
  <c r="M329" i="61"/>
  <c r="M330" i="61"/>
  <c r="M331" i="61"/>
  <c r="M332" i="61"/>
  <c r="M333" i="61"/>
  <c r="M334" i="61"/>
  <c r="M335" i="61"/>
  <c r="M336" i="61"/>
  <c r="M337" i="61"/>
  <c r="M341" i="61"/>
  <c r="M342" i="61"/>
  <c r="M343" i="61"/>
  <c r="M344" i="61"/>
  <c r="M345" i="61"/>
  <c r="M346" i="61"/>
  <c r="M347" i="61"/>
  <c r="M348" i="61"/>
  <c r="M349" i="61"/>
  <c r="M350" i="61"/>
  <c r="M351" i="61"/>
  <c r="M352" i="61"/>
  <c r="M353" i="61"/>
  <c r="M354" i="61"/>
  <c r="M355" i="61"/>
  <c r="M356" i="61"/>
  <c r="M357" i="61"/>
  <c r="M358" i="61"/>
  <c r="M359" i="61"/>
  <c r="M363" i="61"/>
  <c r="M364" i="61"/>
  <c r="M365" i="61"/>
  <c r="M366" i="61"/>
  <c r="M367" i="61"/>
  <c r="M368" i="61"/>
  <c r="M369" i="61"/>
  <c r="M370" i="61"/>
  <c r="M374" i="61"/>
  <c r="M375" i="61"/>
  <c r="M376" i="61"/>
  <c r="M377" i="61"/>
  <c r="M378" i="61"/>
  <c r="M379" i="61"/>
  <c r="M380" i="61"/>
  <c r="M381" i="61"/>
  <c r="M382" i="61"/>
  <c r="M383" i="61"/>
  <c r="M384" i="61"/>
  <c r="M385" i="61"/>
  <c r="M389" i="61"/>
  <c r="M390" i="61"/>
  <c r="M391" i="61"/>
  <c r="M392" i="61"/>
  <c r="M396" i="61"/>
  <c r="M397" i="61"/>
  <c r="M398" i="61"/>
  <c r="M402" i="61"/>
  <c r="M403" i="61"/>
  <c r="M404" i="61"/>
  <c r="M405" i="61"/>
  <c r="M406" i="61"/>
  <c r="M407" i="61"/>
  <c r="M408" i="61"/>
  <c r="M409" i="61"/>
  <c r="M413" i="61"/>
  <c r="M414" i="61"/>
  <c r="M415" i="61"/>
  <c r="M429" i="61"/>
  <c r="M430" i="61"/>
  <c r="M431" i="61"/>
  <c r="L183" i="61"/>
  <c r="L184" i="61"/>
  <c r="L185" i="61"/>
  <c r="L186" i="61"/>
  <c r="L187" i="61"/>
  <c r="L188" i="61"/>
  <c r="L189" i="61"/>
  <c r="L190" i="61"/>
  <c r="L191" i="61"/>
  <c r="L192" i="61"/>
  <c r="L193" i="61"/>
  <c r="L194" i="61"/>
  <c r="L195" i="61"/>
  <c r="L196" i="61"/>
  <c r="L197" i="61"/>
  <c r="L198" i="61"/>
  <c r="L199" i="61"/>
  <c r="L200" i="61"/>
  <c r="L201" i="61"/>
  <c r="L202" i="61"/>
  <c r="L203" i="61"/>
  <c r="L204" i="61"/>
  <c r="L205" i="61"/>
  <c r="L206" i="61"/>
  <c r="L207" i="61"/>
  <c r="L208" i="61"/>
  <c r="L209" i="61"/>
  <c r="L213" i="61"/>
  <c r="L214" i="61"/>
  <c r="L215" i="61"/>
  <c r="L216" i="61"/>
  <c r="L217" i="61"/>
  <c r="L218" i="61"/>
  <c r="L219" i="61"/>
  <c r="L220" i="61"/>
  <c r="L221" i="61"/>
  <c r="L222" i="61"/>
  <c r="L226" i="61"/>
  <c r="L227" i="61"/>
  <c r="L228" i="61"/>
  <c r="L229" i="61"/>
  <c r="L230" i="61"/>
  <c r="L231" i="61"/>
  <c r="L232" i="61"/>
  <c r="L233" i="61"/>
  <c r="L234" i="61"/>
  <c r="L235" i="61"/>
  <c r="L239" i="61"/>
  <c r="L240" i="61"/>
  <c r="L241" i="61"/>
  <c r="L242" i="61"/>
  <c r="L243" i="61"/>
  <c r="L244" i="61"/>
  <c r="L245" i="61"/>
  <c r="L246" i="61"/>
  <c r="L247" i="61"/>
  <c r="L248" i="61"/>
  <c r="L249" i="61"/>
  <c r="L250" i="61"/>
  <c r="L251" i="61"/>
  <c r="L252" i="61"/>
  <c r="L253" i="61"/>
  <c r="L257" i="61"/>
  <c r="L258" i="61"/>
  <c r="L259" i="61"/>
  <c r="L260" i="61"/>
  <c r="L261" i="61"/>
  <c r="L262" i="61"/>
  <c r="L263" i="61"/>
  <c r="L264" i="61"/>
  <c r="L268" i="61"/>
  <c r="L269" i="61"/>
  <c r="L270" i="61"/>
  <c r="L271" i="61"/>
  <c r="L272" i="61"/>
  <c r="L273" i="61"/>
  <c r="L274" i="61"/>
  <c r="L275" i="61"/>
  <c r="L276" i="61"/>
  <c r="L277" i="61"/>
  <c r="L278" i="61"/>
  <c r="L279" i="61"/>
  <c r="L280" i="61"/>
  <c r="L284" i="61"/>
  <c r="L285" i="61"/>
  <c r="L286" i="61"/>
  <c r="L287" i="61"/>
  <c r="L288" i="61"/>
  <c r="L292" i="61"/>
  <c r="L293" i="61"/>
  <c r="L294" i="61"/>
  <c r="L298" i="61"/>
  <c r="L299" i="61"/>
  <c r="L300" i="61"/>
  <c r="L301" i="61"/>
  <c r="L302" i="61"/>
  <c r="L303" i="61"/>
  <c r="L304" i="61"/>
  <c r="L305" i="61"/>
  <c r="L306" i="61"/>
  <c r="L307" i="61"/>
  <c r="L308" i="61"/>
  <c r="L312" i="61"/>
  <c r="L313" i="61"/>
  <c r="L314" i="61"/>
  <c r="L315" i="61"/>
  <c r="L316" i="61"/>
  <c r="L317" i="61"/>
  <c r="L318" i="61"/>
  <c r="L319" i="61"/>
  <c r="L320" i="61"/>
  <c r="L324" i="61"/>
  <c r="L325" i="61"/>
  <c r="L326" i="61"/>
  <c r="L327" i="61"/>
  <c r="L328" i="61"/>
  <c r="L329" i="61"/>
  <c r="L330" i="61"/>
  <c r="L331" i="61"/>
  <c r="L332" i="61"/>
  <c r="L333" i="61"/>
  <c r="L334" i="61"/>
  <c r="L335" i="61"/>
  <c r="L336" i="61"/>
  <c r="L337" i="61"/>
  <c r="L341" i="61"/>
  <c r="L342" i="61"/>
  <c r="L343" i="61"/>
  <c r="L344" i="61"/>
  <c r="L345" i="61"/>
  <c r="L346" i="61"/>
  <c r="L347" i="61"/>
  <c r="L348" i="61"/>
  <c r="L349" i="61"/>
  <c r="L350" i="61"/>
  <c r="L351" i="61"/>
  <c r="L352" i="61"/>
  <c r="L353" i="61"/>
  <c r="L354" i="61"/>
  <c r="L355" i="61"/>
  <c r="L356" i="61"/>
  <c r="L357" i="61"/>
  <c r="L358" i="61"/>
  <c r="L359" i="61"/>
  <c r="L363" i="61"/>
  <c r="L364" i="61"/>
  <c r="L365" i="61"/>
  <c r="L366" i="61"/>
  <c r="L367" i="61"/>
  <c r="L368" i="61"/>
  <c r="L369" i="61"/>
  <c r="L370" i="61"/>
  <c r="L374" i="61"/>
  <c r="L375" i="61"/>
  <c r="L376" i="61"/>
  <c r="L377" i="61"/>
  <c r="L378" i="61"/>
  <c r="L379" i="61"/>
  <c r="L380" i="61"/>
  <c r="L381" i="61"/>
  <c r="L382" i="61"/>
  <c r="L383" i="61"/>
  <c r="L384" i="61"/>
  <c r="L385" i="61"/>
  <c r="L389" i="61"/>
  <c r="L390" i="61"/>
  <c r="L391" i="61"/>
  <c r="L392" i="61"/>
  <c r="L396" i="61"/>
  <c r="L397" i="61"/>
  <c r="L398" i="61"/>
  <c r="L402" i="61"/>
  <c r="L403" i="61"/>
  <c r="L404" i="61"/>
  <c r="L405" i="61"/>
  <c r="L406" i="61"/>
  <c r="L407" i="61"/>
  <c r="L408" i="61"/>
  <c r="L409" i="61"/>
  <c r="L413" i="61"/>
  <c r="L414" i="61"/>
  <c r="L415" i="61"/>
  <c r="Q415" i="61" s="1"/>
  <c r="L429" i="61"/>
  <c r="L430" i="61"/>
  <c r="L431" i="61"/>
  <c r="K219" i="61"/>
  <c r="K228" i="61"/>
  <c r="K368" i="61"/>
  <c r="K376" i="61"/>
  <c r="K294" i="61"/>
  <c r="K185" i="61"/>
  <c r="K187" i="61"/>
  <c r="K192" i="61"/>
  <c r="K195" i="61"/>
  <c r="K200" i="61"/>
  <c r="K203" i="61"/>
  <c r="K208" i="61"/>
  <c r="K213" i="61"/>
  <c r="K221" i="61"/>
  <c r="K231" i="61"/>
  <c r="K241" i="61"/>
  <c r="K245" i="61"/>
  <c r="K248" i="61"/>
  <c r="K258" i="61"/>
  <c r="K263" i="61"/>
  <c r="K268" i="61"/>
  <c r="K273" i="61"/>
  <c r="K276" i="61"/>
  <c r="K286" i="61"/>
  <c r="K298" i="61"/>
  <c r="K303" i="61"/>
  <c r="K306" i="61"/>
  <c r="K313" i="61"/>
  <c r="K316" i="61"/>
  <c r="K326" i="61"/>
  <c r="K332" i="61"/>
  <c r="K334" i="61"/>
  <c r="K341" i="61"/>
  <c r="K344" i="61"/>
  <c r="K349" i="61"/>
  <c r="K352" i="61"/>
  <c r="K357" i="61"/>
  <c r="K370" i="61"/>
  <c r="K379" i="61"/>
  <c r="K384" i="61"/>
  <c r="K389" i="61"/>
  <c r="K396" i="61"/>
  <c r="K407" i="61"/>
  <c r="K409" i="61"/>
  <c r="K431" i="61"/>
  <c r="K1014" i="61" l="1"/>
  <c r="K912" i="61"/>
  <c r="K1059" i="61"/>
  <c r="K1039" i="61"/>
  <c r="K1013" i="61"/>
  <c r="K995" i="61"/>
  <c r="K975" i="61"/>
  <c r="K911" i="61"/>
  <c r="K903" i="61"/>
  <c r="K1050" i="61"/>
  <c r="K1032" i="61"/>
  <c r="K1004" i="61"/>
  <c r="K986" i="61"/>
  <c r="K958" i="61"/>
  <c r="K932" i="61"/>
  <c r="K922" i="61"/>
  <c r="K896" i="61"/>
  <c r="K1049" i="61"/>
  <c r="K1021" i="61"/>
  <c r="K1003" i="61"/>
  <c r="K985" i="61"/>
  <c r="K967" i="61"/>
  <c r="K947" i="61"/>
  <c r="K939" i="61"/>
  <c r="K921" i="61"/>
  <c r="K895" i="61"/>
  <c r="K1022" i="61"/>
  <c r="K996" i="61"/>
  <c r="K968" i="61"/>
  <c r="K940" i="61"/>
  <c r="K904" i="61"/>
  <c r="K1027" i="61"/>
  <c r="K983" i="61"/>
  <c r="K945" i="61"/>
  <c r="K909" i="61"/>
  <c r="K1056" i="61"/>
  <c r="K1046" i="61"/>
  <c r="K1036" i="61"/>
  <c r="K1026" i="61"/>
  <c r="K1018" i="61"/>
  <c r="K1008" i="61"/>
  <c r="K1000" i="61"/>
  <c r="K992" i="61"/>
  <c r="K982" i="61"/>
  <c r="K972" i="61"/>
  <c r="K964" i="61"/>
  <c r="K954" i="61"/>
  <c r="K944" i="61"/>
  <c r="K936" i="61"/>
  <c r="K926" i="61"/>
  <c r="K916" i="61"/>
  <c r="K908" i="61"/>
  <c r="K900" i="61"/>
  <c r="K1037" i="61"/>
  <c r="K993" i="61"/>
  <c r="K955" i="61"/>
  <c r="K917" i="61"/>
  <c r="K1065" i="61"/>
  <c r="K1045" i="61"/>
  <c r="K1035" i="61"/>
  <c r="K1025" i="61"/>
  <c r="K1017" i="61"/>
  <c r="K1007" i="61"/>
  <c r="K999" i="61"/>
  <c r="K991" i="61"/>
  <c r="K981" i="61"/>
  <c r="K971" i="61"/>
  <c r="K963" i="61"/>
  <c r="K953" i="61"/>
  <c r="K943" i="61"/>
  <c r="K935" i="61"/>
  <c r="K925" i="61"/>
  <c r="K915" i="61"/>
  <c r="K907" i="61"/>
  <c r="K899" i="61"/>
  <c r="K1063" i="61"/>
  <c r="K1043" i="61"/>
  <c r="K1023" i="61"/>
  <c r="K1005" i="61"/>
  <c r="K987" i="61"/>
  <c r="K969" i="61"/>
  <c r="K897" i="61"/>
  <c r="AP64" i="30"/>
  <c r="K1057" i="61"/>
  <c r="K973" i="61"/>
  <c r="K937" i="61"/>
  <c r="K901" i="61"/>
  <c r="K1047" i="61"/>
  <c r="K1019" i="61"/>
  <c r="K1001" i="61"/>
  <c r="K965" i="61"/>
  <c r="K927" i="61"/>
  <c r="AP146" i="30"/>
  <c r="AJ178" i="32"/>
  <c r="K867" i="61"/>
  <c r="K817" i="61"/>
  <c r="AJ190" i="32"/>
  <c r="AJ182" i="32"/>
  <c r="AJ78" i="32"/>
  <c r="AJ46" i="32"/>
  <c r="AJ22" i="32"/>
  <c r="AJ14" i="32"/>
  <c r="AJ6" i="32"/>
  <c r="AJ146" i="32"/>
  <c r="AJ186" i="32"/>
  <c r="AJ106" i="32"/>
  <c r="AJ90" i="32"/>
  <c r="K884" i="61"/>
  <c r="K874" i="61"/>
  <c r="K852" i="61"/>
  <c r="K840" i="61"/>
  <c r="K832" i="61"/>
  <c r="K824" i="61"/>
  <c r="K814" i="61"/>
  <c r="K804" i="61"/>
  <c r="K794" i="61"/>
  <c r="K784" i="61"/>
  <c r="K776" i="61"/>
  <c r="K766" i="61"/>
  <c r="K756" i="61"/>
  <c r="K746" i="61"/>
  <c r="K736" i="61"/>
  <c r="K716" i="61"/>
  <c r="K706" i="61"/>
  <c r="K698" i="61"/>
  <c r="K690" i="61"/>
  <c r="AJ58" i="32"/>
  <c r="AJ170" i="32"/>
  <c r="AJ82" i="32"/>
  <c r="AJ154" i="32"/>
  <c r="AJ74" i="32"/>
  <c r="K887" i="61"/>
  <c r="K827" i="61"/>
  <c r="K799" i="61"/>
  <c r="K779" i="61"/>
  <c r="K759" i="61"/>
  <c r="K739" i="61"/>
  <c r="K693" i="61"/>
  <c r="AJ156" i="32"/>
  <c r="AJ20" i="32"/>
  <c r="K886" i="61"/>
  <c r="K866" i="61"/>
  <c r="K842" i="61"/>
  <c r="K826" i="61"/>
  <c r="K806" i="61"/>
  <c r="K786" i="61"/>
  <c r="K758" i="61"/>
  <c r="K738" i="61"/>
  <c r="K718" i="61"/>
  <c r="K700" i="61"/>
  <c r="AJ91" i="32"/>
  <c r="AJ11" i="32"/>
  <c r="AJ138" i="32"/>
  <c r="AJ4" i="32"/>
  <c r="AJ122" i="32"/>
  <c r="AJ42" i="32"/>
  <c r="K877" i="61"/>
  <c r="K807" i="61"/>
  <c r="K787" i="61"/>
  <c r="K771" i="61"/>
  <c r="K749" i="61"/>
  <c r="K731" i="61"/>
  <c r="K709" i="61"/>
  <c r="K701" i="61"/>
  <c r="AJ164" i="32"/>
  <c r="AJ52" i="32"/>
  <c r="AJ12" i="32"/>
  <c r="K876" i="61"/>
  <c r="K854" i="61"/>
  <c r="K834" i="61"/>
  <c r="K816" i="61"/>
  <c r="K778" i="61"/>
  <c r="K748" i="61"/>
  <c r="K730" i="61"/>
  <c r="K708" i="61"/>
  <c r="K692" i="61"/>
  <c r="AJ115" i="32"/>
  <c r="AJ19" i="32"/>
  <c r="AJ50" i="32"/>
  <c r="AJ114" i="32"/>
  <c r="AJ26" i="32"/>
  <c r="AM6" i="34"/>
  <c r="AM12" i="34"/>
  <c r="AM35" i="34"/>
  <c r="AM10" i="34"/>
  <c r="AM4" i="34"/>
  <c r="AM81" i="34"/>
  <c r="AM65" i="34"/>
  <c r="AM9" i="34"/>
  <c r="K614" i="61"/>
  <c r="K604" i="61"/>
  <c r="K596" i="61"/>
  <c r="AM67" i="34"/>
  <c r="AM27" i="34"/>
  <c r="AM83" i="34"/>
  <c r="K666" i="61"/>
  <c r="K644" i="61"/>
  <c r="K634" i="61"/>
  <c r="K626" i="61"/>
  <c r="K616" i="61"/>
  <c r="K606" i="61"/>
  <c r="K598" i="61"/>
  <c r="AM8" i="34"/>
  <c r="AM51" i="34"/>
  <c r="AM19" i="34"/>
  <c r="AM59" i="34"/>
  <c r="K675" i="61"/>
  <c r="K665" i="61"/>
  <c r="K653" i="61"/>
  <c r="K643" i="61"/>
  <c r="K633" i="61"/>
  <c r="K625" i="61"/>
  <c r="K615" i="61"/>
  <c r="K605" i="61"/>
  <c r="K597" i="61"/>
  <c r="K679" i="61"/>
  <c r="K667" i="61"/>
  <c r="K657" i="61"/>
  <c r="K645" i="61"/>
  <c r="K635" i="61"/>
  <c r="K627" i="61"/>
  <c r="K617" i="61"/>
  <c r="K607" i="61"/>
  <c r="K599" i="61"/>
  <c r="AM43" i="34"/>
  <c r="AL26" i="39"/>
  <c r="AL89" i="39"/>
  <c r="K543" i="61"/>
  <c r="K467" i="61"/>
  <c r="AL73" i="39"/>
  <c r="AL9" i="39"/>
  <c r="AL90" i="39"/>
  <c r="AL112" i="39"/>
  <c r="AL25" i="39"/>
  <c r="K554" i="61"/>
  <c r="K536" i="61"/>
  <c r="K486" i="61"/>
  <c r="K476" i="61"/>
  <c r="K458" i="61"/>
  <c r="AL130" i="39"/>
  <c r="AL66" i="39"/>
  <c r="AL129" i="39"/>
  <c r="AL121" i="39"/>
  <c r="AL57" i="39"/>
  <c r="AL114" i="39"/>
  <c r="AL50" i="39"/>
  <c r="AL72" i="39"/>
  <c r="AL8" i="39"/>
  <c r="K588" i="61"/>
  <c r="K568" i="61"/>
  <c r="K546" i="61"/>
  <c r="K528" i="61"/>
  <c r="K498" i="61"/>
  <c r="K460" i="61"/>
  <c r="K442" i="61"/>
  <c r="AL126" i="39"/>
  <c r="AL102" i="39"/>
  <c r="AL98" i="39"/>
  <c r="AL80" i="39"/>
  <c r="AL34" i="39"/>
  <c r="AL16" i="39"/>
  <c r="AL23" i="39"/>
  <c r="AL120" i="39"/>
  <c r="AL97" i="39"/>
  <c r="AL74" i="39"/>
  <c r="AL56" i="39"/>
  <c r="AL33" i="39"/>
  <c r="AL10" i="39"/>
  <c r="AL96" i="39"/>
  <c r="AL32" i="39"/>
  <c r="K556" i="61"/>
  <c r="K518" i="61"/>
  <c r="K488" i="61"/>
  <c r="K450" i="61"/>
  <c r="AL118" i="39"/>
  <c r="AL70" i="39"/>
  <c r="K587" i="61"/>
  <c r="K577" i="61"/>
  <c r="K555" i="61"/>
  <c r="K537" i="61"/>
  <c r="K517" i="61"/>
  <c r="K497" i="61"/>
  <c r="K477" i="61"/>
  <c r="K459" i="61"/>
  <c r="K441" i="61"/>
  <c r="AL85" i="39"/>
  <c r="AL106" i="39"/>
  <c r="AL88" i="39"/>
  <c r="AL24" i="39"/>
  <c r="AL76" i="39"/>
  <c r="AL52" i="39"/>
  <c r="AL28" i="39"/>
  <c r="AL128" i="39"/>
  <c r="AL105" i="39"/>
  <c r="AL82" i="39"/>
  <c r="AL64" i="39"/>
  <c r="AL41" i="39"/>
  <c r="AL18" i="39"/>
  <c r="K578" i="61"/>
  <c r="K538" i="61"/>
  <c r="K508" i="61"/>
  <c r="K470" i="61"/>
  <c r="AL48" i="39"/>
  <c r="K567" i="61"/>
  <c r="K545" i="61"/>
  <c r="K527" i="61"/>
  <c r="K487" i="61"/>
  <c r="K469" i="61"/>
  <c r="K449" i="61"/>
  <c r="K581" i="61"/>
  <c r="K571" i="61"/>
  <c r="K561" i="61"/>
  <c r="K549" i="61"/>
  <c r="K541" i="61"/>
  <c r="K523" i="61"/>
  <c r="K511" i="61"/>
  <c r="K501" i="61"/>
  <c r="K493" i="61"/>
  <c r="K483" i="61"/>
  <c r="K473" i="61"/>
  <c r="K465" i="61"/>
  <c r="K453" i="61"/>
  <c r="K445" i="61"/>
  <c r="K437" i="61"/>
  <c r="AL107" i="39"/>
  <c r="AL122" i="39"/>
  <c r="AL104" i="39"/>
  <c r="AL81" i="39"/>
  <c r="AL58" i="39"/>
  <c r="AL40" i="39"/>
  <c r="AL17" i="39"/>
  <c r="K408" i="61"/>
  <c r="K398" i="61"/>
  <c r="K378" i="61"/>
  <c r="K369" i="61"/>
  <c r="K359" i="61"/>
  <c r="K351" i="61"/>
  <c r="K343" i="61"/>
  <c r="K333" i="61"/>
  <c r="K325" i="61"/>
  <c r="K315" i="61"/>
  <c r="K305" i="61"/>
  <c r="K285" i="61"/>
  <c r="K275" i="61"/>
  <c r="K257" i="61"/>
  <c r="K247" i="61"/>
  <c r="K240" i="61"/>
  <c r="K230" i="61"/>
  <c r="K220" i="61"/>
  <c r="K202" i="61"/>
  <c r="K194" i="61"/>
  <c r="K186" i="61"/>
  <c r="K397" i="61"/>
  <c r="K385" i="61"/>
  <c r="K377" i="61"/>
  <c r="K358" i="61"/>
  <c r="K350" i="61"/>
  <c r="K342" i="61"/>
  <c r="K324" i="61"/>
  <c r="K314" i="61"/>
  <c r="K304" i="61"/>
  <c r="K284" i="61"/>
  <c r="K274" i="61"/>
  <c r="K264" i="61"/>
  <c r="K246" i="61"/>
  <c r="K239" i="61"/>
  <c r="K229" i="61"/>
  <c r="K209" i="61"/>
  <c r="K201" i="61"/>
  <c r="K193" i="61"/>
  <c r="K406" i="61"/>
  <c r="K367" i="61"/>
  <c r="K331" i="61"/>
  <c r="K293" i="61"/>
  <c r="K253" i="61"/>
  <c r="K218" i="61"/>
  <c r="K184" i="61"/>
  <c r="K413" i="61"/>
  <c r="K403" i="61"/>
  <c r="K391" i="61"/>
  <c r="K381" i="61"/>
  <c r="K374" i="61"/>
  <c r="K364" i="61"/>
  <c r="K354" i="61"/>
  <c r="K346" i="61"/>
  <c r="K336" i="61"/>
  <c r="K328" i="61"/>
  <c r="K318" i="61"/>
  <c r="K308" i="61"/>
  <c r="K300" i="61"/>
  <c r="K288" i="61"/>
  <c r="K278" i="61"/>
  <c r="K270" i="61"/>
  <c r="K260" i="61"/>
  <c r="K250" i="61"/>
  <c r="K243" i="61"/>
  <c r="K233" i="61"/>
  <c r="K215" i="61"/>
  <c r="K205" i="61"/>
  <c r="K197" i="61"/>
  <c r="K189" i="61"/>
  <c r="K430" i="61"/>
  <c r="K415" i="61"/>
  <c r="K405" i="61"/>
  <c r="K383" i="61"/>
  <c r="K375" i="61"/>
  <c r="K366" i="61"/>
  <c r="K356" i="61"/>
  <c r="K348" i="61"/>
  <c r="K330" i="61"/>
  <c r="K320" i="61"/>
  <c r="K312" i="61"/>
  <c r="K302" i="61"/>
  <c r="K292" i="61"/>
  <c r="K280" i="61"/>
  <c r="K272" i="61"/>
  <c r="K262" i="61"/>
  <c r="K252" i="61"/>
  <c r="K244" i="61"/>
  <c r="K235" i="61"/>
  <c r="K227" i="61"/>
  <c r="K217" i="61"/>
  <c r="K207" i="61"/>
  <c r="K199" i="61"/>
  <c r="K191" i="61"/>
  <c r="K183" i="61"/>
  <c r="K402" i="61"/>
  <c r="K390" i="61"/>
  <c r="K380" i="61"/>
  <c r="K363" i="61"/>
  <c r="K353" i="61"/>
  <c r="K345" i="61"/>
  <c r="K335" i="61"/>
  <c r="K327" i="61"/>
  <c r="K317" i="61"/>
  <c r="K307" i="61"/>
  <c r="K299" i="61"/>
  <c r="K287" i="61"/>
  <c r="K277" i="61"/>
  <c r="K269" i="61"/>
  <c r="K259" i="61"/>
  <c r="K249" i="61"/>
  <c r="K242" i="61"/>
  <c r="K232" i="61"/>
  <c r="K222" i="61"/>
  <c r="K214" i="61"/>
  <c r="K204" i="61"/>
  <c r="K196" i="61"/>
  <c r="K188" i="61"/>
  <c r="K429" i="61"/>
  <c r="K414" i="61"/>
  <c r="K404" i="61"/>
  <c r="K392" i="61"/>
  <c r="K382" i="61"/>
  <c r="K365" i="61"/>
  <c r="K355" i="61"/>
  <c r="K347" i="61"/>
  <c r="K337" i="61"/>
  <c r="K329" i="61"/>
  <c r="K319" i="61"/>
  <c r="K301" i="61"/>
  <c r="K279" i="61"/>
  <c r="K271" i="61"/>
  <c r="K261" i="61"/>
  <c r="K251" i="61"/>
  <c r="K234" i="61"/>
  <c r="K226" i="61"/>
  <c r="K216" i="61"/>
  <c r="K206" i="61"/>
  <c r="K198" i="61"/>
  <c r="K190" i="61"/>
  <c r="K1058" i="61"/>
  <c r="K1048" i="61"/>
  <c r="K1038" i="61"/>
  <c r="K1028" i="61"/>
  <c r="K1020" i="61"/>
  <c r="K1012" i="61"/>
  <c r="K1002" i="61"/>
  <c r="K994" i="61"/>
  <c r="K984" i="61"/>
  <c r="K974" i="61"/>
  <c r="K966" i="61"/>
  <c r="K956" i="61"/>
  <c r="K946" i="61"/>
  <c r="K938" i="61"/>
  <c r="K928" i="61"/>
  <c r="K910" i="61"/>
  <c r="K902" i="61"/>
  <c r="K894" i="61"/>
  <c r="AP29" i="30"/>
  <c r="AP128" i="30"/>
  <c r="AP82" i="30"/>
  <c r="K1052" i="61"/>
  <c r="K1034" i="61"/>
  <c r="K1016" i="61"/>
  <c r="K998" i="61"/>
  <c r="K980" i="61"/>
  <c r="K962" i="61"/>
  <c r="AP89" i="30"/>
  <c r="AP18" i="30"/>
  <c r="K1051" i="61"/>
  <c r="K1033" i="61"/>
  <c r="K1015" i="61"/>
  <c r="K997" i="61"/>
  <c r="K979" i="61"/>
  <c r="K951" i="61"/>
  <c r="K941" i="61"/>
  <c r="K933" i="61"/>
  <c r="K923" i="61"/>
  <c r="K905" i="61"/>
  <c r="AP145" i="30"/>
  <c r="AP122" i="30"/>
  <c r="AP104" i="30"/>
  <c r="AP81" i="30"/>
  <c r="AP58" i="30"/>
  <c r="AP40" i="30"/>
  <c r="AP17" i="30"/>
  <c r="K952" i="61"/>
  <c r="K942" i="61"/>
  <c r="K934" i="61"/>
  <c r="K924" i="61"/>
  <c r="K914" i="61"/>
  <c r="K906" i="61"/>
  <c r="K898" i="61"/>
  <c r="AP151" i="30"/>
  <c r="AP135" i="30"/>
  <c r="AP79" i="30"/>
  <c r="AP55" i="30"/>
  <c r="AP144" i="30"/>
  <c r="AP121" i="30"/>
  <c r="AP98" i="30"/>
  <c r="AP80" i="30"/>
  <c r="AP57" i="30"/>
  <c r="AP34" i="30"/>
  <c r="AP16" i="30"/>
  <c r="AP105" i="30"/>
  <c r="AP41" i="30"/>
  <c r="AP138" i="30"/>
  <c r="AP120" i="30"/>
  <c r="AP97" i="30"/>
  <c r="AP56" i="30"/>
  <c r="AP33" i="30"/>
  <c r="AP10" i="30"/>
  <c r="AP137" i="30"/>
  <c r="AP114" i="30"/>
  <c r="AP96" i="30"/>
  <c r="AP73" i="30"/>
  <c r="AP50" i="30"/>
  <c r="AP32" i="30"/>
  <c r="AP9" i="30"/>
  <c r="AP74" i="30"/>
  <c r="AP126" i="30"/>
  <c r="AP38" i="30"/>
  <c r="AP154" i="30"/>
  <c r="AP136" i="30"/>
  <c r="AP113" i="30"/>
  <c r="AP90" i="30"/>
  <c r="AP72" i="30"/>
  <c r="AP49" i="30"/>
  <c r="AP26" i="30"/>
  <c r="AP8" i="30"/>
  <c r="AP153" i="30"/>
  <c r="AP130" i="30"/>
  <c r="AP112" i="30"/>
  <c r="AP66" i="30"/>
  <c r="AP48" i="30"/>
  <c r="AP25" i="30"/>
  <c r="AP152" i="30"/>
  <c r="AP129" i="30"/>
  <c r="AP106" i="30"/>
  <c r="AP88" i="30"/>
  <c r="AP65" i="30"/>
  <c r="AP42" i="30"/>
  <c r="AP24" i="30"/>
  <c r="R1059" i="61"/>
  <c r="Q1059" i="61"/>
  <c r="AP143" i="30"/>
  <c r="AP127" i="30"/>
  <c r="AP119" i="30"/>
  <c r="AP111" i="30"/>
  <c r="AP103" i="30"/>
  <c r="AP95" i="30"/>
  <c r="AP87" i="30"/>
  <c r="AP71" i="30"/>
  <c r="AP63" i="30"/>
  <c r="AP47" i="30"/>
  <c r="AP39" i="30"/>
  <c r="AP31" i="30"/>
  <c r="AP23" i="30"/>
  <c r="AP15" i="30"/>
  <c r="AP7" i="30"/>
  <c r="AP150" i="30"/>
  <c r="AP142" i="30"/>
  <c r="AP134" i="30"/>
  <c r="AP118" i="30"/>
  <c r="AP110" i="30"/>
  <c r="AP102" i="30"/>
  <c r="AP94" i="30"/>
  <c r="AP86" i="30"/>
  <c r="AP78" i="30"/>
  <c r="AP70" i="30"/>
  <c r="AP62" i="30"/>
  <c r="AP54" i="30"/>
  <c r="AP46" i="30"/>
  <c r="AP30" i="30"/>
  <c r="AP22" i="30"/>
  <c r="AP14" i="30"/>
  <c r="AP6" i="30"/>
  <c r="AP149" i="30"/>
  <c r="AP133" i="30"/>
  <c r="AP117" i="30"/>
  <c r="AP101" i="30"/>
  <c r="AP85" i="30"/>
  <c r="AP69" i="30"/>
  <c r="AP37" i="30"/>
  <c r="AP148" i="30"/>
  <c r="AP140" i="30"/>
  <c r="AP132" i="30"/>
  <c r="AP124" i="30"/>
  <c r="AP116" i="30"/>
  <c r="AP100" i="30"/>
  <c r="AP92" i="30"/>
  <c r="AP84" i="30"/>
  <c r="AP76" i="30"/>
  <c r="AP68" i="30"/>
  <c r="AP60" i="30"/>
  <c r="AP52" i="30"/>
  <c r="AP44" i="30"/>
  <c r="AP36" i="30"/>
  <c r="AP28" i="30"/>
  <c r="AP20" i="30"/>
  <c r="AP12" i="30"/>
  <c r="AP141" i="30"/>
  <c r="AP125" i="30"/>
  <c r="AP109" i="30"/>
  <c r="AP93" i="30"/>
  <c r="AP77" i="30"/>
  <c r="AP61" i="30"/>
  <c r="AP53" i="30"/>
  <c r="AP45" i="30"/>
  <c r="AP21" i="30"/>
  <c r="AP13" i="30"/>
  <c r="AP5" i="30"/>
  <c r="K957" i="61"/>
  <c r="AP147" i="30"/>
  <c r="AP139" i="30"/>
  <c r="AP131" i="30"/>
  <c r="AP123" i="30"/>
  <c r="AP115" i="30"/>
  <c r="AP107" i="30"/>
  <c r="AP99" i="30"/>
  <c r="AP91" i="30"/>
  <c r="AP83" i="30"/>
  <c r="AP75" i="30"/>
  <c r="AP67" i="30"/>
  <c r="AP59" i="30"/>
  <c r="AP51" i="30"/>
  <c r="AP43" i="30"/>
  <c r="AP35" i="30"/>
  <c r="AP27" i="30"/>
  <c r="AP19" i="30"/>
  <c r="AP11" i="30"/>
  <c r="AJ129" i="32"/>
  <c r="AJ33" i="32"/>
  <c r="AJ185" i="32"/>
  <c r="AJ25" i="32"/>
  <c r="AE3" i="32"/>
  <c r="AJ125" i="32"/>
  <c r="AJ109" i="32"/>
  <c r="AJ21" i="32"/>
  <c r="AJ13" i="32"/>
  <c r="AJ5" i="32"/>
  <c r="AJ177" i="32"/>
  <c r="AJ145" i="32"/>
  <c r="AJ113" i="32"/>
  <c r="AJ81" i="32"/>
  <c r="AJ49" i="32"/>
  <c r="AJ97" i="32"/>
  <c r="AJ153" i="32"/>
  <c r="AJ137" i="32"/>
  <c r="AJ105" i="32"/>
  <c r="AJ73" i="32"/>
  <c r="AJ41" i="32"/>
  <c r="AJ161" i="32"/>
  <c r="AJ65" i="32"/>
  <c r="AJ121" i="32"/>
  <c r="AJ89" i="32"/>
  <c r="K885" i="61"/>
  <c r="K875" i="61"/>
  <c r="K865" i="61"/>
  <c r="K853" i="61"/>
  <c r="K841" i="61"/>
  <c r="K833" i="61"/>
  <c r="K825" i="61"/>
  <c r="K815" i="61"/>
  <c r="K805" i="61"/>
  <c r="K795" i="61"/>
  <c r="K785" i="61"/>
  <c r="K777" i="61"/>
  <c r="K767" i="61"/>
  <c r="K757" i="61"/>
  <c r="K747" i="61"/>
  <c r="K737" i="61"/>
  <c r="K729" i="61"/>
  <c r="K717" i="61"/>
  <c r="K707" i="61"/>
  <c r="K699" i="61"/>
  <c r="K691" i="61"/>
  <c r="AJ162" i="32"/>
  <c r="AJ130" i="32"/>
  <c r="AJ98" i="32"/>
  <c r="AJ66" i="32"/>
  <c r="AJ34" i="32"/>
  <c r="AJ176" i="32"/>
  <c r="AJ152" i="32"/>
  <c r="AJ128" i="32"/>
  <c r="AJ104" i="32"/>
  <c r="AJ88" i="32"/>
  <c r="AJ64" i="32"/>
  <c r="AJ48" i="32"/>
  <c r="AJ40" i="32"/>
  <c r="AJ32" i="32"/>
  <c r="AJ183" i="32"/>
  <c r="AJ167" i="32"/>
  <c r="AJ159" i="32"/>
  <c r="AJ151" i="32"/>
  <c r="AJ143" i="32"/>
  <c r="AJ135" i="32"/>
  <c r="AJ127" i="32"/>
  <c r="AJ119" i="32"/>
  <c r="AJ111" i="32"/>
  <c r="AJ103" i="32"/>
  <c r="AJ95" i="32"/>
  <c r="AJ79" i="32"/>
  <c r="AJ63" i="32"/>
  <c r="AJ55" i="32"/>
  <c r="AJ47" i="32"/>
  <c r="AJ39" i="32"/>
  <c r="AJ31" i="32"/>
  <c r="AJ23" i="32"/>
  <c r="AJ174" i="32"/>
  <c r="AJ166" i="32"/>
  <c r="AJ158" i="32"/>
  <c r="AJ150" i="32"/>
  <c r="AJ142" i="32"/>
  <c r="AJ134" i="32"/>
  <c r="AJ126" i="32"/>
  <c r="AJ118" i="32"/>
  <c r="AJ110" i="32"/>
  <c r="AJ102" i="32"/>
  <c r="AJ94" i="32"/>
  <c r="AJ86" i="32"/>
  <c r="AJ70" i="32"/>
  <c r="AJ62" i="32"/>
  <c r="AJ54" i="32"/>
  <c r="AJ38" i="32"/>
  <c r="AJ30" i="32"/>
  <c r="AJ168" i="32"/>
  <c r="AJ144" i="32"/>
  <c r="AJ120" i="32"/>
  <c r="AJ96" i="32"/>
  <c r="AJ72" i="32"/>
  <c r="AJ181" i="32"/>
  <c r="AJ165" i="32"/>
  <c r="AJ141" i="32"/>
  <c r="AJ93" i="32"/>
  <c r="AJ77" i="32"/>
  <c r="AJ61" i="32"/>
  <c r="AJ45" i="32"/>
  <c r="AJ188" i="32"/>
  <c r="AJ180" i="32"/>
  <c r="AJ172" i="32"/>
  <c r="AJ148" i="32"/>
  <c r="AJ140" i="32"/>
  <c r="AJ132" i="32"/>
  <c r="AJ124" i="32"/>
  <c r="AJ116" i="32"/>
  <c r="AJ108" i="32"/>
  <c r="AJ100" i="32"/>
  <c r="AJ92" i="32"/>
  <c r="AJ84" i="32"/>
  <c r="AJ76" i="32"/>
  <c r="AJ68" i="32"/>
  <c r="AJ60" i="32"/>
  <c r="AJ44" i="32"/>
  <c r="AJ36" i="32"/>
  <c r="AJ28" i="32"/>
  <c r="AJ184" i="32"/>
  <c r="AJ112" i="32"/>
  <c r="AJ80" i="32"/>
  <c r="AJ56" i="32"/>
  <c r="AJ24" i="32"/>
  <c r="AJ189" i="32"/>
  <c r="AJ173" i="32"/>
  <c r="AJ157" i="32"/>
  <c r="AJ149" i="32"/>
  <c r="AJ133" i="32"/>
  <c r="AJ117" i="32"/>
  <c r="AJ101" i="32"/>
  <c r="AJ85" i="32"/>
  <c r="AJ69" i="32"/>
  <c r="AJ53" i="32"/>
  <c r="AJ37" i="32"/>
  <c r="AJ29" i="32"/>
  <c r="AJ187" i="32"/>
  <c r="AJ179" i="32"/>
  <c r="AJ171" i="32"/>
  <c r="AJ163" i="32"/>
  <c r="AJ155" i="32"/>
  <c r="AJ147" i="32"/>
  <c r="AJ139" i="32"/>
  <c r="AJ131" i="32"/>
  <c r="AJ123" i="32"/>
  <c r="AJ107" i="32"/>
  <c r="AJ99" i="32"/>
  <c r="AJ83" i="32"/>
  <c r="AJ75" i="32"/>
  <c r="AJ67" i="32"/>
  <c r="AJ59" i="32"/>
  <c r="AJ51" i="32"/>
  <c r="AJ43" i="32"/>
  <c r="AJ35" i="32"/>
  <c r="AJ27" i="32"/>
  <c r="AM82" i="34"/>
  <c r="AM74" i="34"/>
  <c r="AM66" i="34"/>
  <c r="AM58" i="34"/>
  <c r="AM50" i="34"/>
  <c r="AM42" i="34"/>
  <c r="AM34" i="34"/>
  <c r="AM26" i="34"/>
  <c r="AM18" i="34"/>
  <c r="AM73" i="34"/>
  <c r="AM57" i="34"/>
  <c r="AM49" i="34"/>
  <c r="AM41" i="34"/>
  <c r="AM33" i="34"/>
  <c r="AM25" i="34"/>
  <c r="AM17" i="34"/>
  <c r="L681" i="61"/>
  <c r="AM84" i="34"/>
  <c r="AM80" i="34"/>
  <c r="AM72" i="34"/>
  <c r="AM64" i="34"/>
  <c r="AM56" i="34"/>
  <c r="AM48" i="34"/>
  <c r="AM40" i="34"/>
  <c r="AM32" i="34"/>
  <c r="AM24" i="34"/>
  <c r="AM16" i="34"/>
  <c r="AM79" i="34"/>
  <c r="AM71" i="34"/>
  <c r="AM63" i="34"/>
  <c r="AM55" i="34"/>
  <c r="AM47" i="34"/>
  <c r="AM31" i="34"/>
  <c r="AM23" i="34"/>
  <c r="AM15" i="34"/>
  <c r="AM78" i="34"/>
  <c r="AM70" i="34"/>
  <c r="AM62" i="34"/>
  <c r="AM46" i="34"/>
  <c r="AM38" i="34"/>
  <c r="AM30" i="34"/>
  <c r="AM22" i="34"/>
  <c r="AM77" i="34"/>
  <c r="AM69" i="34"/>
  <c r="AM61" i="34"/>
  <c r="AM53" i="34"/>
  <c r="AM45" i="34"/>
  <c r="AM37" i="34"/>
  <c r="AM21" i="34"/>
  <c r="AM13" i="34"/>
  <c r="AM14" i="34"/>
  <c r="AM85" i="34"/>
  <c r="AM76" i="34"/>
  <c r="AM52" i="34"/>
  <c r="AM44" i="34"/>
  <c r="AM36" i="34"/>
  <c r="AM28" i="34"/>
  <c r="AM20" i="34"/>
  <c r="AK3" i="39"/>
  <c r="AL127" i="39"/>
  <c r="AL119" i="39"/>
  <c r="AL111" i="39"/>
  <c r="AL103" i="39"/>
  <c r="AL95" i="39"/>
  <c r="AL87" i="39"/>
  <c r="AL79" i="39"/>
  <c r="AL71" i="39"/>
  <c r="AL63" i="39"/>
  <c r="AL55" i="39"/>
  <c r="AL47" i="39"/>
  <c r="AL39" i="39"/>
  <c r="AL31" i="39"/>
  <c r="AL15" i="39"/>
  <c r="AL7" i="39"/>
  <c r="AL110" i="39"/>
  <c r="AL94" i="39"/>
  <c r="AL86" i="39"/>
  <c r="AL78" i="39"/>
  <c r="AL62" i="39"/>
  <c r="AL54" i="39"/>
  <c r="AL46" i="39"/>
  <c r="AL38" i="39"/>
  <c r="AL30" i="39"/>
  <c r="AL22" i="39"/>
  <c r="AL14" i="39"/>
  <c r="AL6" i="39"/>
  <c r="AL117" i="39"/>
  <c r="AL101" i="39"/>
  <c r="AL69" i="39"/>
  <c r="AL53" i="39"/>
  <c r="AL37" i="39"/>
  <c r="AL13" i="39"/>
  <c r="AH3" i="39"/>
  <c r="AL124" i="39"/>
  <c r="AL116" i="39"/>
  <c r="AL108" i="39"/>
  <c r="AL100" i="39"/>
  <c r="AL92" i="39"/>
  <c r="AL84" i="39"/>
  <c r="AL68" i="39"/>
  <c r="AL60" i="39"/>
  <c r="AL44" i="39"/>
  <c r="AL36" i="39"/>
  <c r="AL20" i="39"/>
  <c r="AL12" i="39"/>
  <c r="AL125" i="39"/>
  <c r="AL109" i="39"/>
  <c r="AL93" i="39"/>
  <c r="AL77" i="39"/>
  <c r="AL61" i="39"/>
  <c r="AL45" i="39"/>
  <c r="AL29" i="39"/>
  <c r="AL21" i="39"/>
  <c r="AL5" i="39"/>
  <c r="AL123" i="39"/>
  <c r="AL115" i="39"/>
  <c r="AL99" i="39"/>
  <c r="AL91" i="39"/>
  <c r="AL83" i="39"/>
  <c r="AL75" i="39"/>
  <c r="AL67" i="39"/>
  <c r="AL59" i="39"/>
  <c r="AL51" i="39"/>
  <c r="AL43" i="39"/>
  <c r="AL35" i="39"/>
  <c r="AL27" i="39"/>
  <c r="AL19" i="39"/>
  <c r="AL11" i="39"/>
  <c r="AL3" i="15"/>
  <c r="J6" i="61"/>
  <c r="J20" i="61" s="1"/>
  <c r="K6" i="61"/>
  <c r="K20" i="61" s="1"/>
  <c r="AI3" i="39" l="1"/>
  <c r="AM4" i="19"/>
  <c r="AN4" i="15"/>
  <c r="H1066" i="61"/>
  <c r="H1060" i="61"/>
  <c r="H1053" i="61"/>
  <c r="H1040" i="61"/>
  <c r="H1029" i="61"/>
  <c r="H1009" i="61"/>
  <c r="H988" i="61"/>
  <c r="H976" i="61"/>
  <c r="H959" i="61"/>
  <c r="H948" i="61"/>
  <c r="H929" i="61"/>
  <c r="H918" i="61"/>
  <c r="H889" i="61"/>
  <c r="H879" i="61"/>
  <c r="H870" i="61"/>
  <c r="H862" i="61"/>
  <c r="H855" i="61"/>
  <c r="H849" i="61"/>
  <c r="H843" i="61"/>
  <c r="H821" i="61"/>
  <c r="H808" i="61"/>
  <c r="H796" i="61"/>
  <c r="H788" i="61"/>
  <c r="H768" i="61"/>
  <c r="H762" i="61"/>
  <c r="H751" i="61"/>
  <c r="H742" i="61"/>
  <c r="H726" i="61"/>
  <c r="H719" i="61"/>
  <c r="H711" i="61"/>
  <c r="H683" i="61"/>
  <c r="H676" i="61"/>
  <c r="H668" i="61"/>
  <c r="H659" i="61"/>
  <c r="H654" i="61"/>
  <c r="H647" i="61"/>
  <c r="H639" i="61"/>
  <c r="H622" i="61"/>
  <c r="H610" i="61"/>
  <c r="H589" i="61"/>
  <c r="H582" i="61"/>
  <c r="H572" i="61"/>
  <c r="H564" i="61"/>
  <c r="H557" i="61"/>
  <c r="H550" i="61"/>
  <c r="H531" i="61"/>
  <c r="H520" i="61"/>
  <c r="H512" i="61"/>
  <c r="H505" i="61"/>
  <c r="H490" i="61"/>
  <c r="H478" i="61"/>
  <c r="H462" i="61"/>
  <c r="H455" i="61"/>
  <c r="H432" i="61"/>
  <c r="H410" i="61"/>
  <c r="H399" i="61"/>
  <c r="H393" i="61"/>
  <c r="H386" i="61"/>
  <c r="H371" i="61"/>
  <c r="H360" i="61"/>
  <c r="H338" i="61"/>
  <c r="H321" i="61"/>
  <c r="H309" i="61"/>
  <c r="H295" i="61"/>
  <c r="H289" i="61"/>
  <c r="H281" i="61"/>
  <c r="H254" i="61"/>
  <c r="H265" i="61" s="1"/>
  <c r="H223" i="61"/>
  <c r="H210" i="61"/>
  <c r="H178" i="61"/>
  <c r="H169" i="61"/>
  <c r="H154" i="61"/>
  <c r="H135" i="61"/>
  <c r="H119" i="61"/>
  <c r="H105" i="61"/>
  <c r="H81" i="61"/>
  <c r="H74" i="61"/>
  <c r="H66" i="61"/>
  <c r="H58" i="61"/>
  <c r="H52" i="61"/>
  <c r="H47" i="61"/>
  <c r="H34" i="61"/>
  <c r="H20" i="61"/>
  <c r="H590" i="61" l="1"/>
  <c r="H684" i="61"/>
  <c r="H82" i="61"/>
  <c r="H890" i="61"/>
  <c r="H179" i="61"/>
  <c r="H433" i="61"/>
  <c r="H1067" i="61"/>
  <c r="H1069" i="61" l="1"/>
  <c r="J422" i="61" l="1"/>
  <c r="J423" i="61"/>
  <c r="J424" i="61"/>
  <c r="J425" i="61"/>
  <c r="J388" i="61"/>
  <c r="J393" i="61" s="1"/>
  <c r="J76" i="61" l="1"/>
  <c r="J81" i="61" s="1"/>
  <c r="J68" i="61"/>
  <c r="J74" i="61" s="1"/>
  <c r="J60" i="61"/>
  <c r="J66" i="61" s="1"/>
  <c r="J54" i="61"/>
  <c r="J58" i="61" s="1"/>
  <c r="J49" i="61"/>
  <c r="J52" i="61" s="1"/>
  <c r="J36" i="61"/>
  <c r="J47" i="61" s="1"/>
  <c r="J22" i="61"/>
  <c r="J34" i="61" s="1"/>
  <c r="AP4" i="30"/>
  <c r="J82" i="61" l="1"/>
  <c r="AL4" i="39"/>
  <c r="M422" i="61" l="1"/>
  <c r="M423" i="61"/>
  <c r="M424" i="61"/>
  <c r="M425" i="61"/>
  <c r="AQ10" i="16"/>
  <c r="AQ49" i="16"/>
  <c r="AQ77" i="16"/>
  <c r="AQ208" i="16"/>
  <c r="L423" i="61"/>
  <c r="L425" i="61"/>
  <c r="AQ217" i="16"/>
  <c r="AQ221" i="16"/>
  <c r="AQ12" i="16"/>
  <c r="AQ16" i="16"/>
  <c r="AQ20" i="16"/>
  <c r="AQ24" i="16"/>
  <c r="AQ28" i="16"/>
  <c r="AQ32" i="16"/>
  <c r="AQ36" i="16"/>
  <c r="AQ40" i="16"/>
  <c r="AQ44" i="16"/>
  <c r="AQ48" i="16"/>
  <c r="AQ52" i="16"/>
  <c r="AQ56" i="16"/>
  <c r="AQ60" i="16"/>
  <c r="AQ64" i="16"/>
  <c r="AQ68" i="16"/>
  <c r="AQ72" i="16"/>
  <c r="AQ76" i="16"/>
  <c r="AQ80" i="16"/>
  <c r="AQ84" i="16"/>
  <c r="AQ88" i="16"/>
  <c r="AQ92" i="16"/>
  <c r="AQ96" i="16"/>
  <c r="AQ100" i="16"/>
  <c r="AQ104" i="16"/>
  <c r="AQ108" i="16"/>
  <c r="AQ112" i="16"/>
  <c r="AQ116" i="16"/>
  <c r="AQ120" i="16"/>
  <c r="AQ124" i="16"/>
  <c r="AQ128" i="16"/>
  <c r="AQ132" i="16"/>
  <c r="AQ136" i="16"/>
  <c r="AQ140" i="16"/>
  <c r="AQ144" i="16"/>
  <c r="AQ148" i="16"/>
  <c r="AQ152" i="16"/>
  <c r="AQ156" i="16"/>
  <c r="AQ160" i="16"/>
  <c r="AQ164" i="16"/>
  <c r="AQ168" i="16"/>
  <c r="AQ172" i="16"/>
  <c r="AQ176" i="16"/>
  <c r="AQ180" i="16"/>
  <c r="AQ188" i="16"/>
  <c r="AQ196" i="16"/>
  <c r="AQ204" i="16"/>
  <c r="AQ212" i="16"/>
  <c r="AN11" i="15"/>
  <c r="AN27" i="15"/>
  <c r="AN43" i="15"/>
  <c r="AN59" i="15"/>
  <c r="AN75" i="15"/>
  <c r="AN24" i="15"/>
  <c r="AN36" i="15"/>
  <c r="AN50" i="15"/>
  <c r="AN67" i="15"/>
  <c r="AN80" i="15"/>
  <c r="AQ220" i="16" l="1"/>
  <c r="K423" i="61"/>
  <c r="AQ192" i="16"/>
  <c r="AQ216" i="16"/>
  <c r="AQ200" i="16"/>
  <c r="AQ184" i="16"/>
  <c r="AQ7" i="16"/>
  <c r="AQ9" i="16"/>
  <c r="AQ5" i="16"/>
  <c r="AQ209" i="16"/>
  <c r="AQ4" i="16"/>
  <c r="AQ6" i="16"/>
  <c r="AQ177" i="16"/>
  <c r="AQ199" i="16"/>
  <c r="AQ195" i="16"/>
  <c r="AQ179" i="16"/>
  <c r="AQ167" i="16"/>
  <c r="AQ147" i="16"/>
  <c r="K422" i="61"/>
  <c r="AQ113" i="16"/>
  <c r="K425" i="61"/>
  <c r="AQ81" i="16"/>
  <c r="AQ145" i="16"/>
  <c r="AQ17" i="16"/>
  <c r="K424" i="61"/>
  <c r="AN71" i="15"/>
  <c r="AN55" i="15"/>
  <c r="AN39" i="15"/>
  <c r="AN23" i="15"/>
  <c r="AN7" i="15"/>
  <c r="AN83" i="15"/>
  <c r="AN51" i="15"/>
  <c r="AN35" i="15"/>
  <c r="AN19" i="15"/>
  <c r="AN79" i="15"/>
  <c r="AN63" i="15"/>
  <c r="AN47" i="15"/>
  <c r="AN31" i="15"/>
  <c r="AN15" i="15"/>
  <c r="AQ197" i="16"/>
  <c r="AQ173" i="16"/>
  <c r="AQ165" i="16"/>
  <c r="AQ149" i="16"/>
  <c r="AQ61" i="16"/>
  <c r="AQ53" i="16"/>
  <c r="AQ37" i="16"/>
  <c r="AQ21" i="16"/>
  <c r="AQ13" i="16"/>
  <c r="AQ8" i="16"/>
  <c r="AQ185" i="16"/>
  <c r="AQ153" i="16"/>
  <c r="AQ121" i="16"/>
  <c r="AQ89" i="16"/>
  <c r="AQ57" i="16"/>
  <c r="AQ25" i="16"/>
  <c r="L422" i="61"/>
  <c r="AQ213" i="16"/>
  <c r="AQ205" i="16"/>
  <c r="AQ189" i="16"/>
  <c r="AQ181" i="16"/>
  <c r="AQ157" i="16"/>
  <c r="AQ141" i="16"/>
  <c r="AQ133" i="16"/>
  <c r="AQ125" i="16"/>
  <c r="AQ117" i="16"/>
  <c r="AQ109" i="16"/>
  <c r="AQ101" i="16"/>
  <c r="AQ93" i="16"/>
  <c r="AQ85" i="16"/>
  <c r="AQ69" i="16"/>
  <c r="AQ45" i="16"/>
  <c r="AQ29" i="16"/>
  <c r="AQ193" i="16"/>
  <c r="AQ161" i="16"/>
  <c r="AQ129" i="16"/>
  <c r="AQ97" i="16"/>
  <c r="AQ65" i="16"/>
  <c r="AQ33" i="16"/>
  <c r="AQ201" i="16"/>
  <c r="AQ169" i="16"/>
  <c r="AQ137" i="16"/>
  <c r="AQ105" i="16"/>
  <c r="AQ73" i="16"/>
  <c r="AQ41" i="16"/>
  <c r="AQ219" i="16"/>
  <c r="AQ215" i="16"/>
  <c r="L424" i="61"/>
  <c r="AQ211" i="16"/>
  <c r="AQ207" i="16"/>
  <c r="AQ203" i="16"/>
  <c r="AQ191" i="16"/>
  <c r="AQ187" i="16"/>
  <c r="AQ183" i="16"/>
  <c r="AQ175" i="16"/>
  <c r="AQ171" i="16"/>
  <c r="AQ163" i="16"/>
  <c r="AQ159" i="16"/>
  <c r="AQ155" i="16"/>
  <c r="AQ151" i="16"/>
  <c r="AQ143" i="16"/>
  <c r="AQ139" i="16"/>
  <c r="AQ135" i="16"/>
  <c r="AQ131" i="16"/>
  <c r="AQ127" i="16"/>
  <c r="AQ123" i="16"/>
  <c r="AQ119" i="16"/>
  <c r="AQ115" i="16"/>
  <c r="AQ111" i="16"/>
  <c r="AQ107" i="16"/>
  <c r="AQ103" i="16"/>
  <c r="AQ99" i="16"/>
  <c r="AQ95" i="16"/>
  <c r="AQ91" i="16"/>
  <c r="AQ87" i="16"/>
  <c r="AQ83" i="16"/>
  <c r="AQ79" i="16"/>
  <c r="AQ75" i="16"/>
  <c r="AQ71" i="16"/>
  <c r="AQ67" i="16"/>
  <c r="AQ63" i="16"/>
  <c r="AQ59" i="16"/>
  <c r="AQ55" i="16"/>
  <c r="AQ51" i="16"/>
  <c r="AQ47" i="16"/>
  <c r="AQ43" i="16"/>
  <c r="AQ39" i="16"/>
  <c r="AQ35" i="16"/>
  <c r="AQ31" i="16"/>
  <c r="AQ27" i="16"/>
  <c r="AQ23" i="16"/>
  <c r="AQ19" i="16"/>
  <c r="AQ15" i="16"/>
  <c r="AQ11" i="16"/>
  <c r="AN86" i="15"/>
  <c r="AN82" i="15"/>
  <c r="AN78" i="15"/>
  <c r="AN74" i="15"/>
  <c r="AN70" i="15"/>
  <c r="AN66" i="15"/>
  <c r="AN62" i="15"/>
  <c r="AN58" i="15"/>
  <c r="AN54" i="15"/>
  <c r="AN46" i="15"/>
  <c r="AN42" i="15"/>
  <c r="AN38" i="15"/>
  <c r="AN34" i="15"/>
  <c r="AN30" i="15"/>
  <c r="AN26" i="15"/>
  <c r="AN22" i="15"/>
  <c r="AN18" i="15"/>
  <c r="AN14" i="15"/>
  <c r="AN10" i="15"/>
  <c r="AN6" i="15"/>
  <c r="AN85" i="15"/>
  <c r="AN81" i="15"/>
  <c r="AN77" i="15"/>
  <c r="AN73" i="15"/>
  <c r="AN69" i="15"/>
  <c r="AN65" i="15"/>
  <c r="AN61" i="15"/>
  <c r="AN57" i="15"/>
  <c r="AN53" i="15"/>
  <c r="AN49" i="15"/>
  <c r="AN45" i="15"/>
  <c r="AN41" i="15"/>
  <c r="AN37" i="15"/>
  <c r="AN33" i="15"/>
  <c r="AN29" i="15"/>
  <c r="AN25" i="15"/>
  <c r="AN21" i="15"/>
  <c r="AN17" i="15"/>
  <c r="AN13" i="15"/>
  <c r="AN9" i="15"/>
  <c r="AN5" i="15"/>
  <c r="AN84" i="15"/>
  <c r="AN76" i="15"/>
  <c r="AN72" i="15"/>
  <c r="AN68" i="15"/>
  <c r="AN64" i="15"/>
  <c r="AN60" i="15"/>
  <c r="AN56" i="15"/>
  <c r="AN52" i="15"/>
  <c r="AN48" i="15"/>
  <c r="AN44" i="15"/>
  <c r="AN40" i="15"/>
  <c r="AN32" i="15"/>
  <c r="AN28" i="15"/>
  <c r="AN20" i="15"/>
  <c r="AN16" i="15"/>
  <c r="AN12" i="15"/>
  <c r="AN8" i="15"/>
  <c r="AQ222" i="16"/>
  <c r="AQ218" i="16"/>
  <c r="AQ214" i="16"/>
  <c r="AQ210" i="16"/>
  <c r="AQ206" i="16"/>
  <c r="AQ202" i="16"/>
  <c r="AQ198" i="16"/>
  <c r="AQ194" i="16"/>
  <c r="AQ190" i="16"/>
  <c r="AQ186" i="16"/>
  <c r="AQ182" i="16"/>
  <c r="AQ178" i="16"/>
  <c r="AQ174" i="16"/>
  <c r="AQ170" i="16"/>
  <c r="AQ166" i="16"/>
  <c r="AQ162" i="16"/>
  <c r="AQ158" i="16"/>
  <c r="AQ154" i="16"/>
  <c r="AQ150" i="16"/>
  <c r="AQ146" i="16"/>
  <c r="AQ142" i="16"/>
  <c r="AQ138" i="16"/>
  <c r="AQ134" i="16"/>
  <c r="AQ130" i="16"/>
  <c r="AQ126" i="16"/>
  <c r="AQ122" i="16"/>
  <c r="AQ118" i="16"/>
  <c r="AQ114" i="16"/>
  <c r="AQ110" i="16"/>
  <c r="AQ106" i="16"/>
  <c r="AQ102" i="16"/>
  <c r="AQ98" i="16"/>
  <c r="AQ94" i="16"/>
  <c r="AQ90" i="16"/>
  <c r="AQ86" i="16"/>
  <c r="AQ82" i="16"/>
  <c r="AQ78" i="16"/>
  <c r="AQ74" i="16"/>
  <c r="AQ70" i="16"/>
  <c r="AQ66" i="16"/>
  <c r="AQ62" i="16"/>
  <c r="AQ58" i="16"/>
  <c r="AQ54" i="16"/>
  <c r="AQ50" i="16"/>
  <c r="AQ46" i="16"/>
  <c r="AQ42" i="16"/>
  <c r="AQ38" i="16"/>
  <c r="AQ34" i="16"/>
  <c r="AQ30" i="16"/>
  <c r="AQ26" i="16"/>
  <c r="AQ22" i="16"/>
  <c r="AQ18" i="16"/>
  <c r="AQ14" i="16"/>
  <c r="M6" i="61"/>
  <c r="M20" i="61" s="1"/>
  <c r="M36" i="61"/>
  <c r="M47" i="61" s="1"/>
  <c r="M49" i="61"/>
  <c r="M52" i="61" s="1"/>
  <c r="M54" i="61"/>
  <c r="M58" i="61" s="1"/>
  <c r="M60" i="61"/>
  <c r="M66" i="61" s="1"/>
  <c r="M68" i="61"/>
  <c r="M74" i="61" s="1"/>
  <c r="M76" i="61"/>
  <c r="M81" i="61" s="1"/>
  <c r="L6" i="61"/>
  <c r="L20" i="61" s="1"/>
  <c r="L22" i="61"/>
  <c r="L34" i="61" s="1"/>
  <c r="L36" i="61"/>
  <c r="L47" i="61" s="1"/>
  <c r="L49" i="61"/>
  <c r="L52" i="61" s="1"/>
  <c r="L54" i="61"/>
  <c r="L58" i="61" s="1"/>
  <c r="L60" i="61"/>
  <c r="L66" i="61" s="1"/>
  <c r="L68" i="61"/>
  <c r="L74" i="61" s="1"/>
  <c r="L76" i="61"/>
  <c r="L81" i="61" s="1"/>
  <c r="K54" i="61"/>
  <c r="K58" i="61" s="1"/>
  <c r="K60" i="61"/>
  <c r="K66" i="61" s="1"/>
  <c r="K76" i="61"/>
  <c r="K81" i="61" s="1"/>
  <c r="Q74" i="61" l="1"/>
  <c r="AN3" i="15"/>
  <c r="K22" i="61"/>
  <c r="K34" i="61" s="1"/>
  <c r="K68" i="61"/>
  <c r="K74" i="61" s="1"/>
  <c r="K36" i="61"/>
  <c r="K47" i="61" s="1"/>
  <c r="K49" i="61"/>
  <c r="K52" i="61" s="1"/>
  <c r="M22" i="61"/>
  <c r="M34" i="61" s="1"/>
  <c r="K82" i="61" l="1"/>
  <c r="J584" i="61" l="1"/>
  <c r="J589" i="61" s="1"/>
  <c r="J574" i="61"/>
  <c r="J582" i="61" s="1"/>
  <c r="J566" i="61"/>
  <c r="J572" i="61" s="1"/>
  <c r="J559" i="61"/>
  <c r="J564" i="61" s="1"/>
  <c r="J552" i="61"/>
  <c r="J557" i="61" s="1"/>
  <c r="J533" i="61"/>
  <c r="J550" i="61" s="1"/>
  <c r="J522" i="61"/>
  <c r="J531" i="61" s="1"/>
  <c r="J514" i="61"/>
  <c r="J520" i="61" s="1"/>
  <c r="J507" i="61"/>
  <c r="J512" i="61" s="1"/>
  <c r="J492" i="61"/>
  <c r="J505" i="61" s="1"/>
  <c r="J480" i="61"/>
  <c r="J490" i="61" s="1"/>
  <c r="J464" i="61"/>
  <c r="J478" i="61" s="1"/>
  <c r="J457" i="61"/>
  <c r="J462" i="61" s="1"/>
  <c r="J436" i="61"/>
  <c r="J455" i="61" s="1"/>
  <c r="J212" i="61" l="1"/>
  <c r="J223" i="61" s="1"/>
  <c r="J182" i="61"/>
  <c r="AI3" i="32" l="1"/>
  <c r="AJ3" i="32"/>
  <c r="J1062" i="61" l="1"/>
  <c r="J1066" i="61" s="1"/>
  <c r="J1055" i="61"/>
  <c r="J1042" i="61"/>
  <c r="J1031" i="61"/>
  <c r="J1040" i="61" s="1"/>
  <c r="J1011" i="61"/>
  <c r="J990" i="61"/>
  <c r="J1009" i="61" s="1"/>
  <c r="J978" i="61"/>
  <c r="J988" i="61" s="1"/>
  <c r="J961" i="61"/>
  <c r="J976" i="61" s="1"/>
  <c r="J950" i="61"/>
  <c r="J959" i="61" s="1"/>
  <c r="J931" i="61"/>
  <c r="J948" i="61" s="1"/>
  <c r="J920" i="61"/>
  <c r="J929" i="61" s="1"/>
  <c r="J893" i="61"/>
  <c r="J881" i="61"/>
  <c r="J889" i="61" s="1"/>
  <c r="J872" i="61"/>
  <c r="J879" i="61" s="1"/>
  <c r="J864" i="61"/>
  <c r="J870" i="61" s="1"/>
  <c r="J857" i="61"/>
  <c r="J855" i="61"/>
  <c r="J845" i="61"/>
  <c r="J849" i="61" s="1"/>
  <c r="J823" i="61"/>
  <c r="J843" i="61" s="1"/>
  <c r="J810" i="61"/>
  <c r="J821" i="61" s="1"/>
  <c r="J798" i="61"/>
  <c r="J808" i="61" s="1"/>
  <c r="J790" i="61"/>
  <c r="J796" i="61" s="1"/>
  <c r="J770" i="61"/>
  <c r="J788" i="61" s="1"/>
  <c r="J764" i="61"/>
  <c r="J768" i="61" s="1"/>
  <c r="J753" i="61"/>
  <c r="J762" i="61" s="1"/>
  <c r="J744" i="61"/>
  <c r="J751" i="61" s="1"/>
  <c r="J728" i="61"/>
  <c r="J742" i="61" s="1"/>
  <c r="J721" i="61"/>
  <c r="J726" i="61" s="1"/>
  <c r="J713" i="61"/>
  <c r="J719" i="61" s="1"/>
  <c r="J687" i="61"/>
  <c r="J711" i="61" s="1"/>
  <c r="J683" i="61"/>
  <c r="J676" i="61"/>
  <c r="J668" i="61"/>
  <c r="J659" i="61"/>
  <c r="J647" i="61"/>
  <c r="J639" i="61"/>
  <c r="J622" i="61"/>
  <c r="J428" i="61" l="1"/>
  <c r="J432" i="61" s="1"/>
  <c r="J421" i="61"/>
  <c r="J412" i="61"/>
  <c r="J416" i="61" s="1"/>
  <c r="J401" i="61"/>
  <c r="J410" i="61" s="1"/>
  <c r="J395" i="61"/>
  <c r="J399" i="61" s="1"/>
  <c r="J373" i="61"/>
  <c r="J386" i="61" s="1"/>
  <c r="J362" i="61"/>
  <c r="J371" i="61" s="1"/>
  <c r="J340" i="61"/>
  <c r="J360" i="61" s="1"/>
  <c r="J323" i="61"/>
  <c r="J338" i="61" s="1"/>
  <c r="J311" i="61"/>
  <c r="J321" i="61" s="1"/>
  <c r="J297" i="61"/>
  <c r="J309" i="61" s="1"/>
  <c r="J291" i="61"/>
  <c r="J295" i="61" s="1"/>
  <c r="J283" i="61"/>
  <c r="J289" i="61" s="1"/>
  <c r="J267" i="61"/>
  <c r="J281" i="61" s="1"/>
  <c r="J256" i="61"/>
  <c r="J265" i="61" s="1"/>
  <c r="J238" i="61"/>
  <c r="J254" i="61" s="1"/>
  <c r="J225" i="61"/>
  <c r="J236" i="61" s="1"/>
  <c r="J171" i="61"/>
  <c r="J178" i="61" s="1"/>
  <c r="J156" i="61"/>
  <c r="J169" i="61" s="1"/>
  <c r="J137" i="61"/>
  <c r="J121" i="61"/>
  <c r="J107" i="61"/>
  <c r="J85" i="61"/>
  <c r="AO3" i="30" l="1"/>
  <c r="R376" i="61" l="1"/>
  <c r="Q376" i="61"/>
  <c r="Q384" i="61"/>
  <c r="R384" i="61"/>
  <c r="R379" i="61"/>
  <c r="Q379" i="61"/>
  <c r="R375" i="61"/>
  <c r="Q375" i="61"/>
  <c r="R750" i="61"/>
  <c r="Q750" i="61"/>
  <c r="R741" i="61"/>
  <c r="Q741" i="61"/>
  <c r="R381" i="61"/>
  <c r="Q381" i="61"/>
  <c r="R383" i="61"/>
  <c r="Q383" i="61"/>
  <c r="R378" i="61"/>
  <c r="Q378" i="61"/>
  <c r="R374" i="61"/>
  <c r="Q374" i="61"/>
  <c r="R747" i="61"/>
  <c r="R745" i="61"/>
  <c r="Q745" i="61"/>
  <c r="R382" i="61"/>
  <c r="Q382" i="61"/>
  <c r="R377" i="61"/>
  <c r="Q377" i="61"/>
  <c r="R682" i="61"/>
  <c r="Q682" i="61"/>
  <c r="R746" i="61"/>
  <c r="Q746" i="61"/>
  <c r="AL3" i="30"/>
  <c r="Q747" i="61"/>
  <c r="AH3" i="32"/>
  <c r="R748" i="61" l="1"/>
  <c r="Q748" i="61"/>
  <c r="R380" i="61"/>
  <c r="Q380" i="61"/>
  <c r="R749" i="61"/>
  <c r="Q749" i="61"/>
  <c r="R385" i="61"/>
  <c r="Q385" i="61"/>
  <c r="P622" i="61"/>
  <c r="N1067" i="61" l="1"/>
  <c r="N433" i="61" l="1"/>
  <c r="O1067" i="61" l="1"/>
  <c r="P1066" i="61"/>
  <c r="P1060" i="61"/>
  <c r="P1053" i="61"/>
  <c r="P1040" i="61"/>
  <c r="P1029" i="61"/>
  <c r="P1009" i="61"/>
  <c r="P988" i="61"/>
  <c r="P976" i="61"/>
  <c r="P959" i="61"/>
  <c r="P948" i="61"/>
  <c r="P929" i="61"/>
  <c r="P918" i="61"/>
  <c r="O890" i="61"/>
  <c r="N890" i="61"/>
  <c r="P889" i="61"/>
  <c r="P879" i="61"/>
  <c r="P870" i="61"/>
  <c r="P862" i="61"/>
  <c r="P855" i="61"/>
  <c r="P849" i="61"/>
  <c r="P843" i="61"/>
  <c r="P821" i="61"/>
  <c r="P808" i="61"/>
  <c r="P796" i="61"/>
  <c r="P788" i="61"/>
  <c r="P768" i="61"/>
  <c r="P762" i="61"/>
  <c r="P751" i="61"/>
  <c r="P742" i="61"/>
  <c r="P726" i="61"/>
  <c r="P719" i="61"/>
  <c r="P711" i="61"/>
  <c r="O684" i="61"/>
  <c r="N684" i="61"/>
  <c r="P676" i="61"/>
  <c r="P668" i="61"/>
  <c r="P659" i="61"/>
  <c r="P654" i="61"/>
  <c r="P647" i="61"/>
  <c r="P639" i="61"/>
  <c r="P610" i="61"/>
  <c r="O590" i="61"/>
  <c r="N590" i="61"/>
  <c r="P589" i="61"/>
  <c r="P582" i="61"/>
  <c r="P572" i="61"/>
  <c r="P564" i="61"/>
  <c r="P557" i="61"/>
  <c r="P550" i="61"/>
  <c r="P531" i="61"/>
  <c r="P520" i="61"/>
  <c r="P512" i="61"/>
  <c r="P505" i="61"/>
  <c r="P490" i="61"/>
  <c r="P478" i="61"/>
  <c r="P462" i="61"/>
  <c r="P455" i="61"/>
  <c r="P432" i="61"/>
  <c r="P426" i="61"/>
  <c r="P416" i="61"/>
  <c r="P399" i="61"/>
  <c r="P393" i="61"/>
  <c r="P386" i="61"/>
  <c r="P371" i="61"/>
  <c r="P360" i="61"/>
  <c r="P338" i="61"/>
  <c r="P321" i="61"/>
  <c r="P309" i="61"/>
  <c r="P295" i="61"/>
  <c r="P289" i="61"/>
  <c r="P281" i="61"/>
  <c r="P265" i="61"/>
  <c r="P254" i="61"/>
  <c r="P223" i="61"/>
  <c r="P210" i="61"/>
  <c r="O179" i="61"/>
  <c r="N179" i="61"/>
  <c r="P178" i="61"/>
  <c r="P169" i="61"/>
  <c r="P154" i="61"/>
  <c r="P135" i="61"/>
  <c r="P119" i="61"/>
  <c r="P105" i="61"/>
  <c r="O82" i="61"/>
  <c r="J83" i="61" s="1"/>
  <c r="N82" i="61"/>
  <c r="P81" i="61"/>
  <c r="P74" i="61"/>
  <c r="P66" i="61"/>
  <c r="P58" i="61"/>
  <c r="P52" i="61"/>
  <c r="P47" i="61"/>
  <c r="P34" i="61"/>
  <c r="P20" i="61"/>
  <c r="N1069" i="61" l="1"/>
  <c r="P433" i="61"/>
  <c r="O1069" i="61"/>
  <c r="P1067" i="61"/>
  <c r="P684" i="61"/>
  <c r="P890" i="61"/>
  <c r="P590" i="61"/>
  <c r="P179" i="61"/>
  <c r="P82" i="61"/>
  <c r="J105" i="61"/>
  <c r="J210" i="61"/>
  <c r="J862" i="61"/>
  <c r="J135" i="61"/>
  <c r="J154" i="61"/>
  <c r="J426" i="61"/>
  <c r="J1053" i="61"/>
  <c r="J1060" i="61"/>
  <c r="J119" i="61"/>
  <c r="J1029" i="61"/>
  <c r="J654" i="61"/>
  <c r="J918" i="61"/>
  <c r="J433" i="61" l="1"/>
  <c r="J434" i="61" s="1"/>
  <c r="J1067" i="61"/>
  <c r="J1068" i="61" s="1"/>
  <c r="P1069" i="61"/>
  <c r="J179" i="61"/>
  <c r="J180" i="61" s="1"/>
  <c r="J684" i="61"/>
  <c r="J685" i="61" s="1"/>
  <c r="J890" i="61"/>
  <c r="J891" i="61" s="1"/>
  <c r="K687" i="61" l="1"/>
  <c r="K711" i="61" s="1"/>
  <c r="K713" i="61"/>
  <c r="K719" i="61" s="1"/>
  <c r="K744" i="61"/>
  <c r="K751" i="61" s="1"/>
  <c r="K764" i="61"/>
  <c r="K768" i="61" s="1"/>
  <c r="K770" i="61"/>
  <c r="K788" i="61" s="1"/>
  <c r="K798" i="61"/>
  <c r="K808" i="61" s="1"/>
  <c r="K872" i="61"/>
  <c r="K879" i="61" s="1"/>
  <c r="AG3" i="32"/>
  <c r="K881" i="61" l="1"/>
  <c r="K889" i="61" s="1"/>
  <c r="K753" i="61"/>
  <c r="K762" i="61" s="1"/>
  <c r="L881" i="61"/>
  <c r="L889" i="61" s="1"/>
  <c r="K864" i="61"/>
  <c r="K870" i="61" s="1"/>
  <c r="K810" i="61"/>
  <c r="K821" i="61" s="1"/>
  <c r="K790" i="61"/>
  <c r="K796" i="61" s="1"/>
  <c r="K721" i="61"/>
  <c r="K726" i="61" s="1"/>
  <c r="L851" i="61"/>
  <c r="L855" i="61" s="1"/>
  <c r="L770" i="61"/>
  <c r="L788" i="61" s="1"/>
  <c r="L753" i="61"/>
  <c r="L762" i="61" s="1"/>
  <c r="L1042" i="61"/>
  <c r="R1042" i="61" s="1"/>
  <c r="M1031" i="61"/>
  <c r="M1040" i="61" s="1"/>
  <c r="M1011" i="61"/>
  <c r="M1062" i="61"/>
  <c r="K857" i="61"/>
  <c r="K851" i="61"/>
  <c r="K855" i="61" s="1"/>
  <c r="K845" i="61"/>
  <c r="K849" i="61" s="1"/>
  <c r="K823" i="61"/>
  <c r="K843" i="61" s="1"/>
  <c r="M713" i="61"/>
  <c r="M719" i="61" s="1"/>
  <c r="L893" i="61"/>
  <c r="L823" i="61"/>
  <c r="L843" i="61" s="1"/>
  <c r="L798" i="61"/>
  <c r="L808" i="61" s="1"/>
  <c r="K728" i="61"/>
  <c r="K742" i="61" s="1"/>
  <c r="M864" i="61"/>
  <c r="M870" i="61" s="1"/>
  <c r="L961" i="61"/>
  <c r="L976" i="61" s="1"/>
  <c r="M857" i="61"/>
  <c r="M764" i="61"/>
  <c r="M768" i="61" s="1"/>
  <c r="M744" i="61"/>
  <c r="M751" i="61" s="1"/>
  <c r="M728" i="61"/>
  <c r="M742" i="61" s="1"/>
  <c r="L1031" i="61"/>
  <c r="L1040" i="61" s="1"/>
  <c r="L1011" i="61"/>
  <c r="L1062" i="61"/>
  <c r="M950" i="61"/>
  <c r="M959" i="61" s="1"/>
  <c r="M931" i="61"/>
  <c r="M948" i="61" s="1"/>
  <c r="M721" i="61"/>
  <c r="M726" i="61" s="1"/>
  <c r="M687" i="61"/>
  <c r="M711" i="61" s="1"/>
  <c r="L872" i="61"/>
  <c r="L879" i="61" s="1"/>
  <c r="L857" i="61"/>
  <c r="L845" i="61"/>
  <c r="L849" i="61" s="1"/>
  <c r="M810" i="61"/>
  <c r="M821" i="61" s="1"/>
  <c r="M790" i="61"/>
  <c r="M796" i="61" s="1"/>
  <c r="L764" i="61"/>
  <c r="L768" i="61" s="1"/>
  <c r="L744" i="61"/>
  <c r="L751" i="61" s="1"/>
  <c r="L728" i="61"/>
  <c r="L742" i="61" s="1"/>
  <c r="M1055" i="61"/>
  <c r="L990" i="61"/>
  <c r="L1009" i="61" s="1"/>
  <c r="M978" i="61"/>
  <c r="M988" i="61" s="1"/>
  <c r="L950" i="61"/>
  <c r="L959" i="61" s="1"/>
  <c r="L931" i="61"/>
  <c r="L948" i="61" s="1"/>
  <c r="M920" i="61"/>
  <c r="L721" i="61"/>
  <c r="L726" i="61" s="1"/>
  <c r="L687" i="61"/>
  <c r="L711" i="61" s="1"/>
  <c r="M881" i="61"/>
  <c r="M889" i="61" s="1"/>
  <c r="M851" i="61"/>
  <c r="M855" i="61" s="1"/>
  <c r="M823" i="61"/>
  <c r="M843" i="61" s="1"/>
  <c r="L810" i="61"/>
  <c r="L821" i="61" s="1"/>
  <c r="M798" i="61"/>
  <c r="M808" i="61" s="1"/>
  <c r="L790" i="61"/>
  <c r="L796" i="61" s="1"/>
  <c r="M770" i="61"/>
  <c r="M788" i="61" s="1"/>
  <c r="M753" i="61"/>
  <c r="M762" i="61" s="1"/>
  <c r="L1055" i="61"/>
  <c r="M1042" i="61"/>
  <c r="L978" i="61"/>
  <c r="L988" i="61" s="1"/>
  <c r="M961" i="61"/>
  <c r="M976" i="61" s="1"/>
  <c r="L920" i="61"/>
  <c r="L713" i="61"/>
  <c r="L719" i="61" s="1"/>
  <c r="M872" i="61"/>
  <c r="M879" i="61" s="1"/>
  <c r="L864" i="61"/>
  <c r="L870" i="61" s="1"/>
  <c r="M845" i="61"/>
  <c r="M849" i="61" s="1"/>
  <c r="M893" i="61"/>
  <c r="M990" i="61"/>
  <c r="M1009" i="61" s="1"/>
  <c r="AP3" i="30"/>
  <c r="R1005" i="61" l="1"/>
  <c r="Q1005" i="61"/>
  <c r="R832" i="61"/>
  <c r="Q832" i="61"/>
  <c r="R968" i="61"/>
  <c r="Q968" i="61"/>
  <c r="R1048" i="61"/>
  <c r="Q1048" i="61"/>
  <c r="R760" i="61"/>
  <c r="Q760" i="61"/>
  <c r="R780" i="61"/>
  <c r="Q780" i="61"/>
  <c r="R800" i="61"/>
  <c r="Q800" i="61"/>
  <c r="R818" i="61"/>
  <c r="Q818" i="61"/>
  <c r="R846" i="61"/>
  <c r="Q846" i="61"/>
  <c r="R868" i="61"/>
  <c r="Q868" i="61"/>
  <c r="R888" i="61"/>
  <c r="Q888" i="61"/>
  <c r="R701" i="61"/>
  <c r="Q701" i="61"/>
  <c r="R708" i="61"/>
  <c r="Q708" i="61"/>
  <c r="R895" i="61"/>
  <c r="Q895" i="61"/>
  <c r="R925" i="61"/>
  <c r="Q925" i="61"/>
  <c r="R931" i="61"/>
  <c r="Q931" i="61"/>
  <c r="R935" i="61"/>
  <c r="Q935" i="61"/>
  <c r="R939" i="61"/>
  <c r="Q939" i="61"/>
  <c r="R943" i="61"/>
  <c r="Q943" i="61"/>
  <c r="R947" i="61"/>
  <c r="Q947" i="61"/>
  <c r="R953" i="61"/>
  <c r="Q953" i="61"/>
  <c r="R908" i="61"/>
  <c r="Q908" i="61"/>
  <c r="R954" i="61"/>
  <c r="Q954" i="61"/>
  <c r="R1002" i="61"/>
  <c r="Q1002" i="61"/>
  <c r="R874" i="61"/>
  <c r="Q874" i="61"/>
  <c r="R801" i="61"/>
  <c r="Q801" i="61"/>
  <c r="R994" i="61"/>
  <c r="Q994" i="61"/>
  <c r="R1003" i="61"/>
  <c r="Q1003" i="61"/>
  <c r="R1065" i="61"/>
  <c r="Q1065" i="61"/>
  <c r="R1018" i="61"/>
  <c r="Q1018" i="61"/>
  <c r="R1027" i="61"/>
  <c r="Q1027" i="61"/>
  <c r="R840" i="61"/>
  <c r="Q840" i="61"/>
  <c r="R713" i="61"/>
  <c r="Q713" i="61"/>
  <c r="R921" i="61"/>
  <c r="Q921" i="61"/>
  <c r="R963" i="61"/>
  <c r="Q963" i="61"/>
  <c r="R967" i="61"/>
  <c r="Q967" i="61"/>
  <c r="R971" i="61"/>
  <c r="Q971" i="61"/>
  <c r="R975" i="61"/>
  <c r="Q975" i="61"/>
  <c r="R981" i="61"/>
  <c r="Q981" i="61"/>
  <c r="R1047" i="61"/>
  <c r="Q1047" i="61"/>
  <c r="Q1051" i="61"/>
  <c r="R1051" i="61"/>
  <c r="R1057" i="61"/>
  <c r="Q1057" i="61"/>
  <c r="R731" i="61"/>
  <c r="Q731" i="61"/>
  <c r="R739" i="61"/>
  <c r="Q739" i="61"/>
  <c r="R894" i="61"/>
  <c r="Q894" i="61"/>
  <c r="Q924" i="61"/>
  <c r="R924" i="61"/>
  <c r="R928" i="61"/>
  <c r="Q928" i="61"/>
  <c r="R934" i="61"/>
  <c r="Q934" i="61"/>
  <c r="R938" i="61"/>
  <c r="Q938" i="61"/>
  <c r="Q942" i="61"/>
  <c r="R942" i="61"/>
  <c r="R946" i="61"/>
  <c r="Q946" i="61"/>
  <c r="R952" i="61"/>
  <c r="Q952" i="61"/>
  <c r="R982" i="61"/>
  <c r="Q982" i="61"/>
  <c r="R986" i="61"/>
  <c r="Q986" i="61"/>
  <c r="R759" i="61"/>
  <c r="Q759" i="61"/>
  <c r="R771" i="61"/>
  <c r="Q771" i="61"/>
  <c r="R779" i="61"/>
  <c r="Q779" i="61"/>
  <c r="R787" i="61"/>
  <c r="Q787" i="61"/>
  <c r="R799" i="61"/>
  <c r="Q799" i="61"/>
  <c r="R807" i="61"/>
  <c r="Q807" i="61"/>
  <c r="R817" i="61"/>
  <c r="Q817" i="61"/>
  <c r="R827" i="61"/>
  <c r="Q827" i="61"/>
  <c r="R835" i="61"/>
  <c r="Q835" i="61"/>
  <c r="R845" i="61"/>
  <c r="Q845" i="61"/>
  <c r="R857" i="61"/>
  <c r="Q857" i="61"/>
  <c r="R867" i="61"/>
  <c r="Q867" i="61"/>
  <c r="R877" i="61"/>
  <c r="Q877" i="61"/>
  <c r="R887" i="61"/>
  <c r="Q887" i="61"/>
  <c r="R691" i="61"/>
  <c r="Q691" i="61"/>
  <c r="Q698" i="61"/>
  <c r="R698" i="61"/>
  <c r="R707" i="61"/>
  <c r="Q707" i="61"/>
  <c r="R716" i="61"/>
  <c r="Q716" i="61"/>
  <c r="R899" i="61"/>
  <c r="Q899" i="61"/>
  <c r="R903" i="61"/>
  <c r="Q903" i="61"/>
  <c r="R907" i="61"/>
  <c r="Q907" i="61"/>
  <c r="R911" i="61"/>
  <c r="Q911" i="61"/>
  <c r="R993" i="61"/>
  <c r="Q993" i="61"/>
  <c r="R1000" i="61"/>
  <c r="Q1000" i="61"/>
  <c r="R1008" i="61"/>
  <c r="Q1008" i="61"/>
  <c r="R1014" i="61"/>
  <c r="Q1014" i="61"/>
  <c r="R1020" i="61"/>
  <c r="Q1020" i="61"/>
  <c r="R1028" i="61"/>
  <c r="Q1028" i="61"/>
  <c r="R1036" i="61"/>
  <c r="Q1036" i="61"/>
  <c r="R784" i="61"/>
  <c r="Q784" i="61"/>
  <c r="R695" i="61"/>
  <c r="Q695" i="61"/>
  <c r="R709" i="61"/>
  <c r="Q709" i="61"/>
  <c r="Q961" i="61"/>
  <c r="R961" i="61"/>
  <c r="R690" i="61"/>
  <c r="Q690" i="61"/>
  <c r="R737" i="61"/>
  <c r="Q737" i="61"/>
  <c r="R765" i="61"/>
  <c r="Q765" i="61"/>
  <c r="R798" i="61"/>
  <c r="Q798" i="61"/>
  <c r="R819" i="61"/>
  <c r="Q819" i="61"/>
  <c r="R839" i="61"/>
  <c r="Q839" i="61"/>
  <c r="R876" i="61"/>
  <c r="Q876" i="61"/>
  <c r="R914" i="61"/>
  <c r="Q914" i="61"/>
  <c r="R729" i="61"/>
  <c r="Q729" i="61"/>
  <c r="Q755" i="61"/>
  <c r="R755" i="61"/>
  <c r="R786" i="61"/>
  <c r="Q786" i="61"/>
  <c r="R811" i="61"/>
  <c r="Q811" i="61"/>
  <c r="Q831" i="61"/>
  <c r="R831" i="61"/>
  <c r="Q866" i="61"/>
  <c r="R866" i="61"/>
  <c r="Q697" i="61"/>
  <c r="R697" i="61"/>
  <c r="R881" i="61"/>
  <c r="Q881" i="61"/>
  <c r="R996" i="61"/>
  <c r="Q996" i="61"/>
  <c r="R1021" i="61"/>
  <c r="Q1021" i="61"/>
  <c r="R916" i="61"/>
  <c r="Q916" i="61"/>
  <c r="R964" i="61"/>
  <c r="Q964" i="61"/>
  <c r="R978" i="61"/>
  <c r="Q978" i="61"/>
  <c r="R1044" i="61"/>
  <c r="Q1044" i="61"/>
  <c r="R1058" i="61"/>
  <c r="Q1058" i="61"/>
  <c r="R772" i="61"/>
  <c r="Q772" i="61"/>
  <c r="R790" i="61"/>
  <c r="Q790" i="61"/>
  <c r="R810" i="61"/>
  <c r="Q810" i="61"/>
  <c r="R836" i="61"/>
  <c r="Q836" i="61"/>
  <c r="R858" i="61"/>
  <c r="Q858" i="61"/>
  <c r="R878" i="61"/>
  <c r="Q878" i="61"/>
  <c r="R692" i="61"/>
  <c r="Q692" i="61"/>
  <c r="R721" i="61"/>
  <c r="Q721" i="61"/>
  <c r="R733" i="61"/>
  <c r="Q733" i="61"/>
  <c r="R900" i="61"/>
  <c r="Q900" i="61"/>
  <c r="R1062" i="61"/>
  <c r="Q1062" i="61"/>
  <c r="R1031" i="61"/>
  <c r="Q1031" i="61"/>
  <c r="R724" i="61"/>
  <c r="Q724" i="61"/>
  <c r="R740" i="61"/>
  <c r="Q740" i="61"/>
  <c r="R854" i="61"/>
  <c r="Q854" i="61"/>
  <c r="R915" i="61"/>
  <c r="Q915" i="61"/>
  <c r="Q1043" i="61"/>
  <c r="R1043" i="61"/>
  <c r="R732" i="61"/>
  <c r="Q732" i="61"/>
  <c r="R770" i="61"/>
  <c r="Q770" i="61"/>
  <c r="R791" i="61"/>
  <c r="Q791" i="61"/>
  <c r="Q813" i="61"/>
  <c r="R813" i="61"/>
  <c r="Q842" i="61"/>
  <c r="R842" i="61"/>
  <c r="R869" i="61"/>
  <c r="Q869" i="61"/>
  <c r="R699" i="61"/>
  <c r="Q699" i="61"/>
  <c r="R956" i="61"/>
  <c r="Q956" i="61"/>
  <c r="R1023" i="61"/>
  <c r="Q1023" i="61"/>
  <c r="R804" i="61"/>
  <c r="Q804" i="61"/>
  <c r="R722" i="61"/>
  <c r="Q722" i="61"/>
  <c r="R917" i="61"/>
  <c r="Q917" i="61"/>
  <c r="R965" i="61"/>
  <c r="Q965" i="61"/>
  <c r="R969" i="61"/>
  <c r="Q969" i="61"/>
  <c r="R973" i="61"/>
  <c r="Q973" i="61"/>
  <c r="R979" i="61"/>
  <c r="Q979" i="61"/>
  <c r="R1045" i="61"/>
  <c r="Q1045" i="61"/>
  <c r="R1049" i="61"/>
  <c r="Q1049" i="61"/>
  <c r="R1055" i="61"/>
  <c r="Q1055" i="61"/>
  <c r="R687" i="61"/>
  <c r="Q687" i="61"/>
  <c r="R694" i="61"/>
  <c r="Q694" i="61"/>
  <c r="R703" i="61"/>
  <c r="Q703" i="61"/>
  <c r="R710" i="61"/>
  <c r="Q710" i="61"/>
  <c r="R723" i="61"/>
  <c r="Q723" i="61"/>
  <c r="R922" i="61"/>
  <c r="Q922" i="61"/>
  <c r="R926" i="61"/>
  <c r="Q926" i="61"/>
  <c r="R932" i="61"/>
  <c r="Q932" i="61"/>
  <c r="R936" i="61"/>
  <c r="Q936" i="61"/>
  <c r="R940" i="61"/>
  <c r="Q940" i="61"/>
  <c r="R944" i="61"/>
  <c r="Q944" i="61"/>
  <c r="R950" i="61"/>
  <c r="Q950" i="61"/>
  <c r="R984" i="61"/>
  <c r="Q984" i="61"/>
  <c r="R990" i="61"/>
  <c r="Q990" i="61"/>
  <c r="R728" i="61"/>
  <c r="Q728" i="61"/>
  <c r="Q736" i="61"/>
  <c r="R736" i="61"/>
  <c r="R754" i="61"/>
  <c r="Q754" i="61"/>
  <c r="R764" i="61"/>
  <c r="Q764" i="61"/>
  <c r="R774" i="61"/>
  <c r="Q774" i="61"/>
  <c r="R782" i="61"/>
  <c r="Q782" i="61"/>
  <c r="R792" i="61"/>
  <c r="Q792" i="61"/>
  <c r="R802" i="61"/>
  <c r="Q802" i="61"/>
  <c r="R812" i="61"/>
  <c r="Q812" i="61"/>
  <c r="R820" i="61"/>
  <c r="Q820" i="61"/>
  <c r="R830" i="61"/>
  <c r="Q830" i="61"/>
  <c r="R838" i="61"/>
  <c r="Q838" i="61"/>
  <c r="R848" i="61"/>
  <c r="Q848" i="61"/>
  <c r="R860" i="61"/>
  <c r="Q860" i="61"/>
  <c r="R872" i="61"/>
  <c r="Q872" i="61"/>
  <c r="R882" i="61"/>
  <c r="Q882" i="61"/>
  <c r="R897" i="61"/>
  <c r="Q897" i="61"/>
  <c r="R901" i="61"/>
  <c r="Q901" i="61"/>
  <c r="R905" i="61"/>
  <c r="Q905" i="61"/>
  <c r="R909" i="61"/>
  <c r="Q909" i="61"/>
  <c r="Q913" i="61"/>
  <c r="R913" i="61"/>
  <c r="R955" i="61"/>
  <c r="Q955" i="61"/>
  <c r="Q997" i="61"/>
  <c r="R997" i="61"/>
  <c r="R1004" i="61"/>
  <c r="Q1004" i="61"/>
  <c r="R1064" i="61"/>
  <c r="Q1064" i="61"/>
  <c r="R1017" i="61"/>
  <c r="Q1017" i="61"/>
  <c r="R1024" i="61"/>
  <c r="Q1024" i="61"/>
  <c r="R1033" i="61"/>
  <c r="Q1033" i="61"/>
  <c r="R794" i="61"/>
  <c r="Q794" i="61"/>
  <c r="R702" i="61"/>
  <c r="Q702" i="61"/>
  <c r="R718" i="61"/>
  <c r="Q718" i="61"/>
  <c r="R758" i="61"/>
  <c r="Q758" i="61"/>
  <c r="R781" i="61"/>
  <c r="Q781" i="61"/>
  <c r="R803" i="61"/>
  <c r="Q803" i="61"/>
  <c r="R834" i="61"/>
  <c r="Q834" i="61"/>
  <c r="R859" i="61"/>
  <c r="Q859" i="61"/>
  <c r="R715" i="61"/>
  <c r="Q715" i="61"/>
  <c r="R893" i="61"/>
  <c r="Q893" i="61"/>
  <c r="R706" i="61"/>
  <c r="Q706" i="61"/>
  <c r="R1038" i="61"/>
  <c r="Q1038" i="61"/>
  <c r="R734" i="61"/>
  <c r="Q734" i="61"/>
  <c r="R773" i="61"/>
  <c r="Q773" i="61"/>
  <c r="R793" i="61"/>
  <c r="Q793" i="61"/>
  <c r="R826" i="61"/>
  <c r="Q826" i="61"/>
  <c r="R847" i="61"/>
  <c r="Q847" i="61"/>
  <c r="R873" i="61"/>
  <c r="Q873" i="61"/>
  <c r="R1012" i="61"/>
  <c r="Q1012" i="61"/>
  <c r="R1032" i="61"/>
  <c r="Q1032" i="61"/>
  <c r="R766" i="61"/>
  <c r="Q766" i="61"/>
  <c r="R972" i="61"/>
  <c r="Q972" i="61"/>
  <c r="R1052" i="61"/>
  <c r="Q1052" i="61"/>
  <c r="R828" i="61"/>
  <c r="Q828" i="61"/>
  <c r="R983" i="61"/>
  <c r="Q983" i="61"/>
  <c r="R987" i="61"/>
  <c r="Q987" i="61"/>
  <c r="R744" i="61"/>
  <c r="Q744" i="61"/>
  <c r="R896" i="61"/>
  <c r="Q896" i="61"/>
  <c r="R904" i="61"/>
  <c r="Q904" i="61"/>
  <c r="R912" i="61"/>
  <c r="Q912" i="61"/>
  <c r="R995" i="61"/>
  <c r="Q995" i="61"/>
  <c r="Q1016" i="61"/>
  <c r="R1016" i="61"/>
  <c r="R1022" i="61"/>
  <c r="Q1022" i="61"/>
  <c r="R725" i="61"/>
  <c r="Q725" i="61"/>
  <c r="R778" i="61"/>
  <c r="Q778" i="61"/>
  <c r="R823" i="61"/>
  <c r="Q823" i="61"/>
  <c r="R883" i="61"/>
  <c r="Q883" i="61"/>
  <c r="R704" i="61"/>
  <c r="Q704" i="61"/>
  <c r="Q998" i="61"/>
  <c r="R998" i="61"/>
  <c r="R1007" i="61"/>
  <c r="Q1007" i="61"/>
  <c r="R1013" i="61"/>
  <c r="Q1013" i="61"/>
  <c r="Q1034" i="61"/>
  <c r="R1034" i="61"/>
  <c r="Q735" i="61"/>
  <c r="R735" i="61"/>
  <c r="Q776" i="61"/>
  <c r="R776" i="61"/>
  <c r="R852" i="61"/>
  <c r="Q852" i="61"/>
  <c r="R700" i="61"/>
  <c r="Q700" i="61"/>
  <c r="R992" i="61"/>
  <c r="Q992" i="61"/>
  <c r="R1001" i="61"/>
  <c r="Q1001" i="61"/>
  <c r="Q1063" i="61"/>
  <c r="R1063" i="61"/>
  <c r="Q1015" i="61"/>
  <c r="R1015" i="61"/>
  <c r="R1025" i="61"/>
  <c r="Q1025" i="61"/>
  <c r="R1037" i="61"/>
  <c r="Q1037" i="61"/>
  <c r="R814" i="61"/>
  <c r="Q814" i="61"/>
  <c r="R864" i="61"/>
  <c r="Q864" i="61"/>
  <c r="R884" i="61"/>
  <c r="Q884" i="61"/>
  <c r="R920" i="61"/>
  <c r="Q920" i="61"/>
  <c r="Q962" i="61"/>
  <c r="R962" i="61"/>
  <c r="R966" i="61"/>
  <c r="Q966" i="61"/>
  <c r="R970" i="61"/>
  <c r="Q970" i="61"/>
  <c r="R974" i="61"/>
  <c r="Q974" i="61"/>
  <c r="Q980" i="61"/>
  <c r="R980" i="61"/>
  <c r="R1046" i="61"/>
  <c r="Q1046" i="61"/>
  <c r="R1050" i="61"/>
  <c r="Q1050" i="61"/>
  <c r="R1056" i="61"/>
  <c r="Q1056" i="61"/>
  <c r="R923" i="61"/>
  <c r="Q923" i="61"/>
  <c r="R927" i="61"/>
  <c r="Q927" i="61"/>
  <c r="R933" i="61"/>
  <c r="Q933" i="61"/>
  <c r="R937" i="61"/>
  <c r="Q937" i="61"/>
  <c r="Q941" i="61"/>
  <c r="R941" i="61"/>
  <c r="R945" i="61"/>
  <c r="Q945" i="61"/>
  <c r="R951" i="61"/>
  <c r="Q951" i="61"/>
  <c r="R985" i="61"/>
  <c r="Q985" i="61"/>
  <c r="R991" i="61"/>
  <c r="Q991" i="61"/>
  <c r="R730" i="61"/>
  <c r="Q730" i="61"/>
  <c r="R738" i="61"/>
  <c r="Q738" i="61"/>
  <c r="R757" i="61"/>
  <c r="Q757" i="61"/>
  <c r="R767" i="61"/>
  <c r="Q767" i="61"/>
  <c r="R777" i="61"/>
  <c r="Q777" i="61"/>
  <c r="R785" i="61"/>
  <c r="Q785" i="61"/>
  <c r="R795" i="61"/>
  <c r="Q795" i="61"/>
  <c r="R805" i="61"/>
  <c r="Q805" i="61"/>
  <c r="R815" i="61"/>
  <c r="Q815" i="61"/>
  <c r="R825" i="61"/>
  <c r="Q825" i="61"/>
  <c r="R833" i="61"/>
  <c r="Q833" i="61"/>
  <c r="R841" i="61"/>
  <c r="Q841" i="61"/>
  <c r="R853" i="61"/>
  <c r="Q853" i="61"/>
  <c r="R865" i="61"/>
  <c r="Q865" i="61"/>
  <c r="R875" i="61"/>
  <c r="Q875" i="61"/>
  <c r="R885" i="61"/>
  <c r="Q885" i="61"/>
  <c r="R689" i="61"/>
  <c r="Q689" i="61"/>
  <c r="R696" i="61"/>
  <c r="Q696" i="61"/>
  <c r="R705" i="61"/>
  <c r="Q705" i="61"/>
  <c r="R714" i="61"/>
  <c r="Q714" i="61"/>
  <c r="R898" i="61"/>
  <c r="Q898" i="61"/>
  <c r="R902" i="61"/>
  <c r="Q902" i="61"/>
  <c r="Q906" i="61"/>
  <c r="R906" i="61"/>
  <c r="R910" i="61"/>
  <c r="Q910" i="61"/>
  <c r="R957" i="61"/>
  <c r="Q957" i="61"/>
  <c r="R999" i="61"/>
  <c r="Q999" i="61"/>
  <c r="R1006" i="61"/>
  <c r="Q1006" i="61"/>
  <c r="R1011" i="61"/>
  <c r="Q1011" i="61"/>
  <c r="R1019" i="61"/>
  <c r="Q1019" i="61"/>
  <c r="R1026" i="61"/>
  <c r="Q1026" i="61"/>
  <c r="R1035" i="61"/>
  <c r="Q1035" i="61"/>
  <c r="R756" i="61"/>
  <c r="Q756" i="61"/>
  <c r="R824" i="61"/>
  <c r="Q824" i="61"/>
  <c r="R693" i="61"/>
  <c r="Q693" i="61"/>
  <c r="R958" i="61"/>
  <c r="Q958" i="61"/>
  <c r="R688" i="61"/>
  <c r="Q688" i="61"/>
  <c r="R761" i="61"/>
  <c r="Q761" i="61"/>
  <c r="R783" i="61"/>
  <c r="Q783" i="61"/>
  <c r="R816" i="61"/>
  <c r="Q816" i="61"/>
  <c r="R837" i="61"/>
  <c r="Q837" i="61"/>
  <c r="R861" i="61"/>
  <c r="Q861" i="61"/>
  <c r="R717" i="61"/>
  <c r="Q717" i="61"/>
  <c r="R1039" i="61"/>
  <c r="Q1039" i="61"/>
  <c r="R753" i="61"/>
  <c r="Q753" i="61"/>
  <c r="Q775" i="61"/>
  <c r="R775" i="61"/>
  <c r="R806" i="61"/>
  <c r="Q806" i="61"/>
  <c r="R829" i="61"/>
  <c r="Q829" i="61"/>
  <c r="R851" i="61"/>
  <c r="Q851" i="61"/>
  <c r="Q886" i="61"/>
  <c r="R886" i="61"/>
  <c r="AM3" i="30"/>
  <c r="L929" i="61"/>
  <c r="R929" i="61" s="1"/>
  <c r="R959" i="61"/>
  <c r="M918" i="61"/>
  <c r="R870" i="61"/>
  <c r="K678" i="61"/>
  <c r="K683" i="61" s="1"/>
  <c r="K641" i="61"/>
  <c r="K647" i="61" s="1"/>
  <c r="K593" i="61"/>
  <c r="K610" i="61" s="1"/>
  <c r="L593" i="61"/>
  <c r="L610" i="61" s="1"/>
  <c r="M624" i="61"/>
  <c r="M639" i="61" s="1"/>
  <c r="K612" i="61"/>
  <c r="K622" i="61" s="1"/>
  <c r="L656" i="61"/>
  <c r="L659" i="61" s="1"/>
  <c r="L641" i="61"/>
  <c r="L647" i="61" s="1"/>
  <c r="M661" i="61"/>
  <c r="M668" i="61" s="1"/>
  <c r="M649" i="61"/>
  <c r="L670" i="61"/>
  <c r="L676" i="61" s="1"/>
  <c r="L678" i="61"/>
  <c r="L683" i="61" s="1"/>
  <c r="M612" i="61"/>
  <c r="M622" i="61" s="1"/>
  <c r="K961" i="61"/>
  <c r="K976" i="61" s="1"/>
  <c r="K1011" i="61"/>
  <c r="K920" i="61"/>
  <c r="R1009" i="61"/>
  <c r="L1066" i="61"/>
  <c r="R1066" i="61" s="1"/>
  <c r="L1029" i="61"/>
  <c r="R1029" i="61" s="1"/>
  <c r="R1040" i="61"/>
  <c r="R762" i="61"/>
  <c r="L612" i="61"/>
  <c r="L622" i="61" s="1"/>
  <c r="M656" i="61"/>
  <c r="M659" i="61" s="1"/>
  <c r="M641" i="61"/>
  <c r="M647" i="61" s="1"/>
  <c r="M593" i="61"/>
  <c r="M610" i="61" s="1"/>
  <c r="K1055" i="61"/>
  <c r="K990" i="61"/>
  <c r="K1009" i="61" s="1"/>
  <c r="R719" i="61"/>
  <c r="L1060" i="61"/>
  <c r="R1060" i="61" s="1"/>
  <c r="R796" i="61"/>
  <c r="R711" i="61"/>
  <c r="R726" i="61"/>
  <c r="M929" i="61"/>
  <c r="R849" i="61"/>
  <c r="R879" i="61"/>
  <c r="M862" i="61"/>
  <c r="L918" i="61"/>
  <c r="R918" i="61" s="1"/>
  <c r="K862" i="61"/>
  <c r="M1066" i="61"/>
  <c r="M1029" i="61"/>
  <c r="L1053" i="61"/>
  <c r="R1053" i="61" s="1"/>
  <c r="R855" i="61"/>
  <c r="R889" i="61"/>
  <c r="K1062" i="61"/>
  <c r="R821" i="61"/>
  <c r="R742" i="61"/>
  <c r="R976" i="61"/>
  <c r="R808" i="61"/>
  <c r="R843" i="61"/>
  <c r="R788" i="61"/>
  <c r="L661" i="61"/>
  <c r="L668" i="61" s="1"/>
  <c r="L649" i="61"/>
  <c r="L624" i="61"/>
  <c r="L639" i="61" s="1"/>
  <c r="M670" i="61"/>
  <c r="M676" i="61" s="1"/>
  <c r="M678" i="61"/>
  <c r="M683" i="61" s="1"/>
  <c r="K1031" i="61"/>
  <c r="K1040" i="61" s="1"/>
  <c r="K893" i="61"/>
  <c r="K931" i="61"/>
  <c r="K948" i="61" s="1"/>
  <c r="K978" i="61"/>
  <c r="K988" i="61" s="1"/>
  <c r="K1042" i="61"/>
  <c r="K950" i="61"/>
  <c r="K959" i="61" s="1"/>
  <c r="R988" i="61"/>
  <c r="M1053" i="61"/>
  <c r="R948" i="61"/>
  <c r="M1060" i="61"/>
  <c r="R751" i="61"/>
  <c r="R768" i="61"/>
  <c r="L862" i="61"/>
  <c r="R862" i="61" s="1"/>
  <c r="AI3" i="34"/>
  <c r="AK3" i="34"/>
  <c r="R604" i="61" l="1"/>
  <c r="Q604" i="61"/>
  <c r="R642" i="61"/>
  <c r="Q642" i="61"/>
  <c r="R678" i="61"/>
  <c r="Q678" i="61"/>
  <c r="R600" i="61"/>
  <c r="Q600" i="61"/>
  <c r="R618" i="61"/>
  <c r="Q618" i="61"/>
  <c r="R636" i="61"/>
  <c r="Q636" i="61"/>
  <c r="Q653" i="61"/>
  <c r="R653" i="61"/>
  <c r="R645" i="61"/>
  <c r="Q645" i="61"/>
  <c r="R602" i="61"/>
  <c r="Q602" i="61"/>
  <c r="R620" i="61"/>
  <c r="Q620" i="61"/>
  <c r="R638" i="61"/>
  <c r="Q638" i="61"/>
  <c r="R657" i="61"/>
  <c r="Q657" i="61"/>
  <c r="R599" i="61"/>
  <c r="Q599" i="61"/>
  <c r="R617" i="61"/>
  <c r="Q617" i="61"/>
  <c r="R635" i="61"/>
  <c r="Q635" i="61"/>
  <c r="R658" i="61"/>
  <c r="Q658" i="61"/>
  <c r="Q675" i="61"/>
  <c r="R675" i="61"/>
  <c r="R597" i="61"/>
  <c r="Q597" i="61"/>
  <c r="R629" i="61"/>
  <c r="Q629" i="61"/>
  <c r="Q656" i="61"/>
  <c r="R656" i="61"/>
  <c r="R601" i="61"/>
  <c r="Q601" i="61"/>
  <c r="R680" i="61"/>
  <c r="Q680" i="61"/>
  <c r="R626" i="61"/>
  <c r="Q626" i="61"/>
  <c r="R621" i="61"/>
  <c r="Q621" i="61"/>
  <c r="R664" i="61"/>
  <c r="Q664" i="61"/>
  <c r="R633" i="61"/>
  <c r="Q633" i="61"/>
  <c r="R666" i="61"/>
  <c r="Q666" i="61"/>
  <c r="R615" i="61"/>
  <c r="Q615" i="61"/>
  <c r="R662" i="61"/>
  <c r="Q662" i="61"/>
  <c r="R608" i="61"/>
  <c r="Q608" i="61"/>
  <c r="R594" i="61"/>
  <c r="Q594" i="61"/>
  <c r="R612" i="61"/>
  <c r="Q612" i="61"/>
  <c r="R630" i="61"/>
  <c r="Q630" i="61"/>
  <c r="R681" i="61"/>
  <c r="Q681" i="61"/>
  <c r="R667" i="61"/>
  <c r="Q667" i="61"/>
  <c r="R607" i="61"/>
  <c r="Q607" i="61"/>
  <c r="R627" i="61"/>
  <c r="Q627" i="61"/>
  <c r="R643" i="61"/>
  <c r="Q643" i="61"/>
  <c r="R670" i="61"/>
  <c r="Q670" i="61"/>
  <c r="R609" i="61"/>
  <c r="Q609" i="61"/>
  <c r="R641" i="61"/>
  <c r="Q641" i="61"/>
  <c r="R646" i="61"/>
  <c r="Q646" i="61"/>
  <c r="R625" i="61"/>
  <c r="Q625" i="61"/>
  <c r="R672" i="61"/>
  <c r="Q672" i="61"/>
  <c r="R624" i="61"/>
  <c r="Q624" i="61"/>
  <c r="R679" i="61"/>
  <c r="Q679" i="61"/>
  <c r="R661" i="61"/>
  <c r="Q661" i="61"/>
  <c r="R606" i="61"/>
  <c r="Q606" i="61"/>
  <c r="R663" i="61"/>
  <c r="Q663" i="61"/>
  <c r="Q603" i="61"/>
  <c r="R603" i="61"/>
  <c r="R605" i="61"/>
  <c r="Q605" i="61"/>
  <c r="R628" i="61"/>
  <c r="Q628" i="61"/>
  <c r="R644" i="61"/>
  <c r="Q644" i="61"/>
  <c r="R665" i="61"/>
  <c r="Q665" i="61"/>
  <c r="R596" i="61"/>
  <c r="Q596" i="61"/>
  <c r="R614" i="61"/>
  <c r="Q614" i="61"/>
  <c r="R632" i="61"/>
  <c r="Q632" i="61"/>
  <c r="R649" i="61"/>
  <c r="Q649" i="61"/>
  <c r="R671" i="61"/>
  <c r="Q671" i="61"/>
  <c r="R598" i="61"/>
  <c r="Q598" i="61"/>
  <c r="R616" i="61"/>
  <c r="Q616" i="61"/>
  <c r="R634" i="61"/>
  <c r="Q634" i="61"/>
  <c r="R651" i="61"/>
  <c r="Q651" i="61"/>
  <c r="R673" i="61"/>
  <c r="Q673" i="61"/>
  <c r="R595" i="61"/>
  <c r="Q595" i="61"/>
  <c r="R613" i="61"/>
  <c r="Q613" i="61"/>
  <c r="R631" i="61"/>
  <c r="Q631" i="61"/>
  <c r="R652" i="61"/>
  <c r="Q652" i="61"/>
  <c r="R674" i="61"/>
  <c r="Q674" i="61"/>
  <c r="R619" i="61"/>
  <c r="Q619" i="61"/>
  <c r="R650" i="61"/>
  <c r="Q650" i="61"/>
  <c r="R593" i="61"/>
  <c r="Q593" i="61"/>
  <c r="R637" i="61"/>
  <c r="Q637" i="61"/>
  <c r="Q796" i="61"/>
  <c r="Q948" i="61"/>
  <c r="Q988" i="61"/>
  <c r="Q808" i="61"/>
  <c r="Q1066" i="61"/>
  <c r="Q1009" i="61"/>
  <c r="Q959" i="61"/>
  <c r="Q843" i="61"/>
  <c r="Q849" i="61"/>
  <c r="Q768" i="61"/>
  <c r="Q976" i="61"/>
  <c r="Q821" i="61"/>
  <c r="Q855" i="61"/>
  <c r="Q726" i="61"/>
  <c r="Q1060" i="61"/>
  <c r="Q762" i="61"/>
  <c r="Q870" i="61"/>
  <c r="Q929" i="61"/>
  <c r="Q742" i="61"/>
  <c r="Q918" i="61"/>
  <c r="Q1029" i="61"/>
  <c r="Q862" i="61"/>
  <c r="Q751" i="61"/>
  <c r="Q788" i="61"/>
  <c r="Q889" i="61"/>
  <c r="Q1053" i="61"/>
  <c r="Q879" i="61"/>
  <c r="Q711" i="61"/>
  <c r="Q719" i="61"/>
  <c r="Q1040" i="61"/>
  <c r="M1067" i="61"/>
  <c r="M1068" i="61" s="1"/>
  <c r="K1066" i="61"/>
  <c r="L1067" i="61"/>
  <c r="K890" i="61"/>
  <c r="K891" i="61" s="1"/>
  <c r="R659" i="61"/>
  <c r="K624" i="61"/>
  <c r="K639" i="61" s="1"/>
  <c r="R676" i="61"/>
  <c r="K670" i="61"/>
  <c r="K676" i="61" s="1"/>
  <c r="K656" i="61"/>
  <c r="K659" i="61" s="1"/>
  <c r="K1053" i="61"/>
  <c r="K918" i="61"/>
  <c r="R639" i="61"/>
  <c r="L654" i="61"/>
  <c r="R654" i="61" s="1"/>
  <c r="R668" i="61"/>
  <c r="K929" i="61"/>
  <c r="K1029" i="61"/>
  <c r="K649" i="61"/>
  <c r="L890" i="61"/>
  <c r="R890" i="61" s="1"/>
  <c r="K1060" i="61"/>
  <c r="R622" i="61"/>
  <c r="M654" i="61"/>
  <c r="R610" i="61"/>
  <c r="R647" i="61"/>
  <c r="K661" i="61"/>
  <c r="K668" i="61" s="1"/>
  <c r="M890" i="61"/>
  <c r="M891" i="61" s="1"/>
  <c r="R683" i="61"/>
  <c r="J590" i="61"/>
  <c r="J1069" i="61" s="1"/>
  <c r="J1070" i="61" s="1"/>
  <c r="AM3" i="34"/>
  <c r="AJ3" i="34"/>
  <c r="L1068" i="61" l="1"/>
  <c r="R1067" i="61"/>
  <c r="Q1067" i="61"/>
  <c r="Q683" i="61"/>
  <c r="Q610" i="61"/>
  <c r="Q622" i="61"/>
  <c r="Q639" i="61"/>
  <c r="Q659" i="61"/>
  <c r="Q668" i="61"/>
  <c r="Q676" i="61"/>
  <c r="Q647" i="61"/>
  <c r="L891" i="61"/>
  <c r="Q890" i="61"/>
  <c r="Q654" i="61"/>
  <c r="K1067" i="61"/>
  <c r="K1068" i="61" s="1"/>
  <c r="M684" i="61"/>
  <c r="M685" i="61" s="1"/>
  <c r="K654" i="61"/>
  <c r="L684" i="61"/>
  <c r="R684" i="61" s="1"/>
  <c r="J591" i="61"/>
  <c r="Q891" i="61" l="1"/>
  <c r="L685" i="61"/>
  <c r="Q684" i="61"/>
  <c r="Q1068" i="61"/>
  <c r="K684" i="61"/>
  <c r="K685" i="61" s="1"/>
  <c r="M457" i="61"/>
  <c r="M462" i="61" s="1"/>
  <c r="L507" i="61"/>
  <c r="L512" i="61" s="1"/>
  <c r="M436" i="61"/>
  <c r="M455" i="61" s="1"/>
  <c r="R581" i="61" l="1"/>
  <c r="R517" i="61"/>
  <c r="R487" i="61"/>
  <c r="R567" i="61"/>
  <c r="R477" i="61"/>
  <c r="R511" i="61"/>
  <c r="R555" i="61"/>
  <c r="R493" i="61"/>
  <c r="R561" i="61"/>
  <c r="R449" i="61"/>
  <c r="R527" i="61"/>
  <c r="R587" i="61"/>
  <c r="R441" i="61"/>
  <c r="R497" i="61"/>
  <c r="R523" i="61"/>
  <c r="R577" i="61"/>
  <c r="R507" i="61"/>
  <c r="R469" i="61"/>
  <c r="R545" i="61"/>
  <c r="R453" i="61"/>
  <c r="R501" i="61"/>
  <c r="R541" i="61"/>
  <c r="Q685" i="61"/>
  <c r="M559" i="61"/>
  <c r="M564" i="61" s="1"/>
  <c r="L533" i="61"/>
  <c r="L550" i="61" s="1"/>
  <c r="M492" i="61"/>
  <c r="M505" i="61" s="1"/>
  <c r="L514" i="61"/>
  <c r="L520" i="61" s="1"/>
  <c r="L552" i="61"/>
  <c r="L557" i="61" s="1"/>
  <c r="L574" i="61"/>
  <c r="L582" i="61" s="1"/>
  <c r="Q453" i="61"/>
  <c r="Q493" i="61"/>
  <c r="Q511" i="61"/>
  <c r="M533" i="61"/>
  <c r="M550" i="61" s="1"/>
  <c r="L457" i="61"/>
  <c r="L462" i="61" s="1"/>
  <c r="M514" i="61"/>
  <c r="M520" i="61" s="1"/>
  <c r="M552" i="61"/>
  <c r="M557" i="61" s="1"/>
  <c r="M574" i="61"/>
  <c r="M582" i="61" s="1"/>
  <c r="L480" i="61"/>
  <c r="L490" i="61" s="1"/>
  <c r="Q441" i="61"/>
  <c r="Q477" i="61"/>
  <c r="Q497" i="61"/>
  <c r="Q517" i="61"/>
  <c r="Q555" i="61"/>
  <c r="Q577" i="61"/>
  <c r="L559" i="61"/>
  <c r="L564" i="61" s="1"/>
  <c r="M480" i="61"/>
  <c r="M490" i="61" s="1"/>
  <c r="L464" i="61"/>
  <c r="L478" i="61" s="1"/>
  <c r="L522" i="61"/>
  <c r="L531" i="61" s="1"/>
  <c r="M464" i="61"/>
  <c r="M478" i="61" s="1"/>
  <c r="M522" i="61"/>
  <c r="M531" i="61" s="1"/>
  <c r="L584" i="61"/>
  <c r="L589" i="61" s="1"/>
  <c r="Q501" i="61"/>
  <c r="Q523" i="61"/>
  <c r="Q541" i="61"/>
  <c r="Q561" i="61"/>
  <c r="Q581" i="61"/>
  <c r="M584" i="61"/>
  <c r="M589" i="61" s="1"/>
  <c r="L566" i="61"/>
  <c r="L572" i="61" s="1"/>
  <c r="M566" i="61"/>
  <c r="M572" i="61" s="1"/>
  <c r="Q449" i="61"/>
  <c r="Q469" i="61"/>
  <c r="Q487" i="61"/>
  <c r="M507" i="61"/>
  <c r="Q527" i="61"/>
  <c r="Q545" i="61"/>
  <c r="Q567" i="61"/>
  <c r="Q587" i="61"/>
  <c r="L436" i="61"/>
  <c r="L455" i="61" s="1"/>
  <c r="L492" i="61"/>
  <c r="L505" i="61" s="1"/>
  <c r="Q507" i="61" l="1"/>
  <c r="M512" i="61"/>
  <c r="R548" i="61"/>
  <c r="Q548" i="61"/>
  <c r="R489" i="61"/>
  <c r="Q489" i="61"/>
  <c r="R488" i="61"/>
  <c r="Q488" i="61"/>
  <c r="R504" i="61"/>
  <c r="Q504" i="61"/>
  <c r="R503" i="61"/>
  <c r="Q503" i="61"/>
  <c r="R502" i="61"/>
  <c r="Q502" i="61"/>
  <c r="R500" i="61"/>
  <c r="Q500" i="61"/>
  <c r="R499" i="61"/>
  <c r="Q499" i="61"/>
  <c r="R576" i="61"/>
  <c r="Q576" i="61"/>
  <c r="R495" i="61"/>
  <c r="Q495" i="61"/>
  <c r="R494" i="61"/>
  <c r="Q494" i="61"/>
  <c r="R549" i="61"/>
  <c r="Q549" i="61"/>
  <c r="R459" i="61"/>
  <c r="Q459" i="61"/>
  <c r="R465" i="61"/>
  <c r="Q465" i="61"/>
  <c r="R530" i="61"/>
  <c r="Q530" i="61"/>
  <c r="R452" i="61"/>
  <c r="Q452" i="61"/>
  <c r="R547" i="61"/>
  <c r="Q547" i="61"/>
  <c r="R471" i="61"/>
  <c r="Q471" i="61"/>
  <c r="R546" i="61"/>
  <c r="Q546" i="61"/>
  <c r="R470" i="61"/>
  <c r="Q470" i="61"/>
  <c r="R566" i="61"/>
  <c r="Q566" i="61"/>
  <c r="R486" i="61"/>
  <c r="Q486" i="61"/>
  <c r="R563" i="61"/>
  <c r="Q563" i="61"/>
  <c r="R485" i="61"/>
  <c r="Q485" i="61"/>
  <c r="R562" i="61"/>
  <c r="Q562" i="61"/>
  <c r="R484" i="61"/>
  <c r="Q484" i="61"/>
  <c r="Q560" i="61"/>
  <c r="R482" i="61"/>
  <c r="Q482" i="61"/>
  <c r="R559" i="61"/>
  <c r="Q559" i="61"/>
  <c r="R481" i="61"/>
  <c r="Q481" i="61"/>
  <c r="R556" i="61"/>
  <c r="Q556" i="61"/>
  <c r="R480" i="61"/>
  <c r="Q480" i="61"/>
  <c r="R554" i="61"/>
  <c r="Q554" i="61"/>
  <c r="R476" i="61"/>
  <c r="Q476" i="61"/>
  <c r="R553" i="61"/>
  <c r="Q553" i="61"/>
  <c r="R475" i="61"/>
  <c r="Q475" i="61"/>
  <c r="R552" i="61"/>
  <c r="Q552" i="61"/>
  <c r="R474" i="61"/>
  <c r="Q474" i="61"/>
  <c r="R533" i="61"/>
  <c r="Q533" i="61"/>
  <c r="Q445" i="61"/>
  <c r="R445" i="61"/>
  <c r="R472" i="61"/>
  <c r="Q472" i="61"/>
  <c r="R569" i="61"/>
  <c r="Q569" i="61"/>
  <c r="R586" i="61"/>
  <c r="Q586" i="61"/>
  <c r="R584" i="61"/>
  <c r="Q584" i="61"/>
  <c r="R580" i="61"/>
  <c r="Q580" i="61"/>
  <c r="R578" i="61"/>
  <c r="Q578" i="61"/>
  <c r="R574" i="61"/>
  <c r="Q574" i="61"/>
  <c r="R510" i="61"/>
  <c r="Q510" i="61"/>
  <c r="R529" i="61"/>
  <c r="Q529" i="61"/>
  <c r="R451" i="61"/>
  <c r="Q451" i="61"/>
  <c r="R528" i="61"/>
  <c r="Q528" i="61"/>
  <c r="R450" i="61"/>
  <c r="Q450" i="61"/>
  <c r="R544" i="61"/>
  <c r="Q544" i="61"/>
  <c r="R468" i="61"/>
  <c r="Q468" i="61"/>
  <c r="R543" i="61"/>
  <c r="Q543" i="61"/>
  <c r="R467" i="61"/>
  <c r="Q467" i="61"/>
  <c r="R542" i="61"/>
  <c r="Q542" i="61"/>
  <c r="R466" i="61"/>
  <c r="Q466" i="61"/>
  <c r="R540" i="61"/>
  <c r="Q540" i="61"/>
  <c r="R464" i="61"/>
  <c r="Q464" i="61"/>
  <c r="R539" i="61"/>
  <c r="Q539" i="61"/>
  <c r="R461" i="61"/>
  <c r="Q461" i="61"/>
  <c r="R538" i="61"/>
  <c r="Q538" i="61"/>
  <c r="R460" i="61"/>
  <c r="Q460" i="61"/>
  <c r="R536" i="61"/>
  <c r="Q536" i="61"/>
  <c r="R458" i="61"/>
  <c r="Q458" i="61"/>
  <c r="R535" i="61"/>
  <c r="Q535" i="61"/>
  <c r="R457" i="61"/>
  <c r="Q457" i="61"/>
  <c r="R534" i="61"/>
  <c r="Q534" i="61"/>
  <c r="R454" i="61"/>
  <c r="Q454" i="61"/>
  <c r="R473" i="61"/>
  <c r="Q473" i="61"/>
  <c r="R537" i="61"/>
  <c r="Q537" i="61"/>
  <c r="R568" i="61"/>
  <c r="Q568" i="61"/>
  <c r="R585" i="61"/>
  <c r="Q585" i="61"/>
  <c r="R579" i="61"/>
  <c r="Q579" i="61"/>
  <c r="R498" i="61"/>
  <c r="Q498" i="61"/>
  <c r="R496" i="61"/>
  <c r="Q496" i="61"/>
  <c r="R575" i="61"/>
  <c r="Q575" i="61"/>
  <c r="R570" i="61"/>
  <c r="Q570" i="61"/>
  <c r="R492" i="61"/>
  <c r="Q492" i="61"/>
  <c r="R436" i="61"/>
  <c r="Q436" i="61"/>
  <c r="R509" i="61"/>
  <c r="Q509" i="61"/>
  <c r="R588" i="61"/>
  <c r="Q588" i="61"/>
  <c r="R508" i="61"/>
  <c r="Q508" i="61"/>
  <c r="R526" i="61"/>
  <c r="Q526" i="61"/>
  <c r="R448" i="61"/>
  <c r="Q448" i="61"/>
  <c r="R525" i="61"/>
  <c r="Q525" i="61"/>
  <c r="R447" i="61"/>
  <c r="Q447" i="61"/>
  <c r="R524" i="61"/>
  <c r="Q524" i="61"/>
  <c r="R446" i="61"/>
  <c r="Q446" i="61"/>
  <c r="R522" i="61"/>
  <c r="Q522" i="61"/>
  <c r="R444" i="61"/>
  <c r="Q444" i="61"/>
  <c r="R519" i="61"/>
  <c r="Q519" i="61"/>
  <c r="R443" i="61"/>
  <c r="Q443" i="61"/>
  <c r="R518" i="61"/>
  <c r="Q518" i="61"/>
  <c r="R442" i="61"/>
  <c r="Q442" i="61"/>
  <c r="R516" i="61"/>
  <c r="Q516" i="61"/>
  <c r="R440" i="61"/>
  <c r="Q440" i="61"/>
  <c r="R515" i="61"/>
  <c r="Q515" i="61"/>
  <c r="R439" i="61"/>
  <c r="Q439" i="61"/>
  <c r="R514" i="61"/>
  <c r="Q514" i="61"/>
  <c r="R438" i="61"/>
  <c r="Q438" i="61"/>
  <c r="R571" i="61"/>
  <c r="Q571" i="61"/>
  <c r="R437" i="61"/>
  <c r="Q437" i="61"/>
  <c r="Q483" i="61"/>
  <c r="R483" i="61"/>
  <c r="K533" i="61"/>
  <c r="K550" i="61" s="1"/>
  <c r="L412" i="61"/>
  <c r="L416" i="61" s="1"/>
  <c r="L388" i="61"/>
  <c r="L393" i="61" s="1"/>
  <c r="L362" i="61"/>
  <c r="L371" i="61" s="1"/>
  <c r="L323" i="61"/>
  <c r="L338" i="61" s="1"/>
  <c r="L311" i="61"/>
  <c r="L321" i="61" s="1"/>
  <c r="L283" i="61"/>
  <c r="L289" i="61" s="1"/>
  <c r="L428" i="61"/>
  <c r="L432" i="61" s="1"/>
  <c r="L212" i="61"/>
  <c r="L223" i="61" s="1"/>
  <c r="L182" i="61"/>
  <c r="M421" i="61"/>
  <c r="M401" i="61"/>
  <c r="M410" i="61" s="1"/>
  <c r="M395" i="61"/>
  <c r="M399" i="61" s="1"/>
  <c r="M373" i="61"/>
  <c r="M386" i="61" s="1"/>
  <c r="M340" i="61"/>
  <c r="M360" i="61" s="1"/>
  <c r="M297" i="61"/>
  <c r="M309" i="61" s="1"/>
  <c r="M291" i="61"/>
  <c r="M295" i="61" s="1"/>
  <c r="M267" i="61"/>
  <c r="M281" i="61" s="1"/>
  <c r="M256" i="61"/>
  <c r="M265" i="61" s="1"/>
  <c r="M238" i="61"/>
  <c r="M254" i="61" s="1"/>
  <c r="M225" i="61"/>
  <c r="M236" i="61" s="1"/>
  <c r="L421" i="61"/>
  <c r="L401" i="61"/>
  <c r="L410" i="61" s="1"/>
  <c r="L395" i="61"/>
  <c r="L399" i="61" s="1"/>
  <c r="L373" i="61"/>
  <c r="L386" i="61" s="1"/>
  <c r="L340" i="61"/>
  <c r="L360" i="61" s="1"/>
  <c r="L297" i="61"/>
  <c r="L309" i="61" s="1"/>
  <c r="L291" i="61"/>
  <c r="L295" i="61" s="1"/>
  <c r="L267" i="61"/>
  <c r="L281" i="61" s="1"/>
  <c r="L256" i="61"/>
  <c r="L265" i="61" s="1"/>
  <c r="L238" i="61"/>
  <c r="L254" i="61" s="1"/>
  <c r="L225" i="61"/>
  <c r="L236" i="61" s="1"/>
  <c r="M412" i="61"/>
  <c r="M416" i="61" s="1"/>
  <c r="M388" i="61"/>
  <c r="M393" i="61" s="1"/>
  <c r="M362" i="61"/>
  <c r="M371" i="61" s="1"/>
  <c r="M323" i="61"/>
  <c r="M338" i="61" s="1"/>
  <c r="M311" i="61"/>
  <c r="M321" i="61" s="1"/>
  <c r="M283" i="61"/>
  <c r="M289" i="61" s="1"/>
  <c r="M428" i="61"/>
  <c r="M432" i="61" s="1"/>
  <c r="M212" i="61"/>
  <c r="M223" i="61" s="1"/>
  <c r="M182" i="61"/>
  <c r="R589" i="61"/>
  <c r="R550" i="61"/>
  <c r="R505" i="61"/>
  <c r="R512" i="61"/>
  <c r="K559" i="61"/>
  <c r="K564" i="61" s="1"/>
  <c r="K566" i="61"/>
  <c r="K572" i="61" s="1"/>
  <c r="K464" i="61"/>
  <c r="K478" i="61" s="1"/>
  <c r="K522" i="61"/>
  <c r="K531" i="61" s="1"/>
  <c r="AL3" i="39"/>
  <c r="R531" i="61"/>
  <c r="R582" i="61"/>
  <c r="K492" i="61"/>
  <c r="K505" i="61" s="1"/>
  <c r="R564" i="61"/>
  <c r="R462" i="61"/>
  <c r="R520" i="61"/>
  <c r="R478" i="61"/>
  <c r="R455" i="61"/>
  <c r="R572" i="61"/>
  <c r="R490" i="61"/>
  <c r="R557" i="61"/>
  <c r="AP3" i="16"/>
  <c r="AM3" i="16"/>
  <c r="R185" i="61" l="1"/>
  <c r="Q185" i="61"/>
  <c r="R201" i="61"/>
  <c r="Q201" i="61"/>
  <c r="R246" i="61"/>
  <c r="Q246" i="61"/>
  <c r="R286" i="61"/>
  <c r="Q286" i="61"/>
  <c r="R332" i="61"/>
  <c r="Q332" i="61"/>
  <c r="R389" i="61"/>
  <c r="Q389" i="61"/>
  <c r="R288" i="61"/>
  <c r="Q288" i="61"/>
  <c r="R196" i="61"/>
  <c r="Q196" i="61"/>
  <c r="R232" i="61"/>
  <c r="Q232" i="61"/>
  <c r="R259" i="61"/>
  <c r="Q259" i="61"/>
  <c r="R302" i="61"/>
  <c r="Q302" i="61"/>
  <c r="R345" i="61"/>
  <c r="Q345" i="61"/>
  <c r="R404" i="61"/>
  <c r="Q404" i="61"/>
  <c r="R308" i="61"/>
  <c r="Q308" i="61"/>
  <c r="R55" i="61"/>
  <c r="Q55" i="61"/>
  <c r="R187" i="61"/>
  <c r="Q187" i="61"/>
  <c r="R195" i="61"/>
  <c r="Q195" i="61"/>
  <c r="R203" i="61"/>
  <c r="Q203" i="61"/>
  <c r="R217" i="61"/>
  <c r="Q217" i="61"/>
  <c r="R231" i="61"/>
  <c r="Q231" i="61"/>
  <c r="R243" i="61"/>
  <c r="Q243" i="61"/>
  <c r="R247" i="61"/>
  <c r="Q247" i="61"/>
  <c r="R258" i="61"/>
  <c r="Q258" i="61"/>
  <c r="R269" i="61"/>
  <c r="Q269" i="61"/>
  <c r="R277" i="61"/>
  <c r="Q277" i="61"/>
  <c r="R291" i="61"/>
  <c r="Q291" i="61"/>
  <c r="R301" i="61"/>
  <c r="Q301" i="61"/>
  <c r="R314" i="61"/>
  <c r="Q314" i="61"/>
  <c r="R326" i="61"/>
  <c r="Q326" i="61"/>
  <c r="R334" i="61"/>
  <c r="Q334" i="61"/>
  <c r="R344" i="61"/>
  <c r="Q344" i="61"/>
  <c r="R352" i="61"/>
  <c r="Q352" i="61"/>
  <c r="R365" i="61"/>
  <c r="Q365" i="61"/>
  <c r="R391" i="61"/>
  <c r="Q391" i="61"/>
  <c r="R403" i="61"/>
  <c r="Q403" i="61"/>
  <c r="R421" i="61"/>
  <c r="Q421" i="61"/>
  <c r="R220" i="61"/>
  <c r="Q220" i="61"/>
  <c r="R307" i="61"/>
  <c r="Q307" i="61"/>
  <c r="R415" i="61"/>
  <c r="R209" i="61"/>
  <c r="Q209" i="61"/>
  <c r="R182" i="61"/>
  <c r="Q182" i="61"/>
  <c r="R190" i="61"/>
  <c r="Q190" i="61"/>
  <c r="R198" i="61"/>
  <c r="Q198" i="61"/>
  <c r="R212" i="61"/>
  <c r="Q212" i="61"/>
  <c r="R226" i="61"/>
  <c r="Q226" i="61"/>
  <c r="R239" i="61"/>
  <c r="Q239" i="61"/>
  <c r="R430" i="61"/>
  <c r="Q430" i="61"/>
  <c r="R250" i="61"/>
  <c r="Q250" i="61"/>
  <c r="R261" i="61"/>
  <c r="Q261" i="61"/>
  <c r="R272" i="61"/>
  <c r="Q272" i="61"/>
  <c r="R283" i="61"/>
  <c r="Q283" i="61"/>
  <c r="R294" i="61"/>
  <c r="Q294" i="61"/>
  <c r="R304" i="61"/>
  <c r="Q304" i="61"/>
  <c r="R317" i="61"/>
  <c r="Q317" i="61"/>
  <c r="R329" i="61"/>
  <c r="Q329" i="61"/>
  <c r="R337" i="61"/>
  <c r="Q337" i="61"/>
  <c r="R347" i="61"/>
  <c r="Q347" i="61"/>
  <c r="R355" i="61"/>
  <c r="Q355" i="61"/>
  <c r="R368" i="61"/>
  <c r="Q368" i="61"/>
  <c r="R396" i="61"/>
  <c r="Q396" i="61"/>
  <c r="R406" i="61"/>
  <c r="Q406" i="61"/>
  <c r="R424" i="61"/>
  <c r="Q424" i="61"/>
  <c r="Q235" i="61"/>
  <c r="R235" i="61"/>
  <c r="R369" i="61"/>
  <c r="Q369" i="61"/>
  <c r="R370" i="61"/>
  <c r="Q370" i="61"/>
  <c r="R6" i="61"/>
  <c r="Q6" i="61"/>
  <c r="R71" i="61"/>
  <c r="Q71" i="61"/>
  <c r="R27" i="61"/>
  <c r="Q27" i="61"/>
  <c r="R77" i="61"/>
  <c r="Q77" i="61"/>
  <c r="R15" i="61"/>
  <c r="Q15" i="61"/>
  <c r="R43" i="61"/>
  <c r="Q43" i="61"/>
  <c r="R63" i="61"/>
  <c r="Q63" i="61"/>
  <c r="R65" i="61"/>
  <c r="Q65" i="61"/>
  <c r="R12" i="61"/>
  <c r="Q12" i="61"/>
  <c r="R40" i="61"/>
  <c r="Q40" i="61"/>
  <c r="R60" i="61"/>
  <c r="Q60" i="61"/>
  <c r="R46" i="61"/>
  <c r="Q46" i="61"/>
  <c r="R17" i="61"/>
  <c r="Q17" i="61"/>
  <c r="R45" i="61"/>
  <c r="Q45" i="61"/>
  <c r="R54" i="61"/>
  <c r="Q54" i="61"/>
  <c r="R73" i="61"/>
  <c r="Q73" i="61"/>
  <c r="R229" i="61"/>
  <c r="Q229" i="61"/>
  <c r="R256" i="61"/>
  <c r="Q256" i="61"/>
  <c r="R275" i="61"/>
  <c r="Q275" i="61"/>
  <c r="R324" i="61"/>
  <c r="Q324" i="61"/>
  <c r="R350" i="61"/>
  <c r="Q350" i="61"/>
  <c r="R413" i="61"/>
  <c r="Q413" i="61"/>
  <c r="R359" i="61"/>
  <c r="Q359" i="61"/>
  <c r="R204" i="61"/>
  <c r="Q204" i="61"/>
  <c r="R248" i="61"/>
  <c r="Q248" i="61"/>
  <c r="R278" i="61"/>
  <c r="Q278" i="61"/>
  <c r="R327" i="61"/>
  <c r="Q327" i="61"/>
  <c r="R366" i="61"/>
  <c r="Q366" i="61"/>
  <c r="R233" i="61"/>
  <c r="Q233" i="61"/>
  <c r="R23" i="61"/>
  <c r="Q23" i="61"/>
  <c r="R11" i="61"/>
  <c r="Q11" i="61"/>
  <c r="R32" i="61"/>
  <c r="Q32" i="61"/>
  <c r="R8" i="61"/>
  <c r="Q8" i="61"/>
  <c r="R29" i="61"/>
  <c r="Q29" i="61"/>
  <c r="R79" i="61"/>
  <c r="Q79" i="61"/>
  <c r="R13" i="61"/>
  <c r="Q13" i="61"/>
  <c r="R61" i="61"/>
  <c r="Q61" i="61"/>
  <c r="R189" i="61"/>
  <c r="Q189" i="61"/>
  <c r="R197" i="61"/>
  <c r="Q197" i="61"/>
  <c r="R205" i="61"/>
  <c r="Q205" i="61"/>
  <c r="R225" i="61"/>
  <c r="Q225" i="61"/>
  <c r="R238" i="61"/>
  <c r="Q238" i="61"/>
  <c r="R429" i="61"/>
  <c r="Q429" i="61"/>
  <c r="R249" i="61"/>
  <c r="Q249" i="61"/>
  <c r="R260" i="61"/>
  <c r="Q260" i="61"/>
  <c r="R271" i="61"/>
  <c r="Q271" i="61"/>
  <c r="R279" i="61"/>
  <c r="Q279" i="61"/>
  <c r="R293" i="61"/>
  <c r="Q293" i="61"/>
  <c r="R303" i="61"/>
  <c r="Q303" i="61"/>
  <c r="R316" i="61"/>
  <c r="Q316" i="61"/>
  <c r="R328" i="61"/>
  <c r="Q328" i="61"/>
  <c r="R336" i="61"/>
  <c r="Q336" i="61"/>
  <c r="R346" i="61"/>
  <c r="Q346" i="61"/>
  <c r="R354" i="61"/>
  <c r="Q354" i="61"/>
  <c r="R367" i="61"/>
  <c r="Q367" i="61"/>
  <c r="R395" i="61"/>
  <c r="Q395" i="61"/>
  <c r="R405" i="61"/>
  <c r="Q405" i="61"/>
  <c r="R423" i="61"/>
  <c r="Q423" i="61"/>
  <c r="R234" i="61"/>
  <c r="Q234" i="61"/>
  <c r="R320" i="61"/>
  <c r="Q320" i="61"/>
  <c r="R358" i="61"/>
  <c r="Q358" i="61"/>
  <c r="R184" i="61"/>
  <c r="Q184" i="61"/>
  <c r="R192" i="61"/>
  <c r="Q192" i="61"/>
  <c r="R200" i="61"/>
  <c r="Q200" i="61"/>
  <c r="R214" i="61"/>
  <c r="Q214" i="61"/>
  <c r="R228" i="61"/>
  <c r="Q228" i="61"/>
  <c r="R241" i="61"/>
  <c r="Q241" i="61"/>
  <c r="R245" i="61"/>
  <c r="Q245" i="61"/>
  <c r="R252" i="61"/>
  <c r="Q252" i="61"/>
  <c r="R263" i="61"/>
  <c r="Q263" i="61"/>
  <c r="R274" i="61"/>
  <c r="Q274" i="61"/>
  <c r="R285" i="61"/>
  <c r="Q285" i="61"/>
  <c r="R298" i="61"/>
  <c r="Q298" i="61"/>
  <c r="R311" i="61"/>
  <c r="Q311" i="61"/>
  <c r="R323" i="61"/>
  <c r="Q323" i="61"/>
  <c r="R331" i="61"/>
  <c r="Q331" i="61"/>
  <c r="R341" i="61"/>
  <c r="Q341" i="61"/>
  <c r="R349" i="61"/>
  <c r="Q349" i="61"/>
  <c r="R362" i="61"/>
  <c r="Q362" i="61"/>
  <c r="R388" i="61"/>
  <c r="Q388" i="61"/>
  <c r="R398" i="61"/>
  <c r="Q398" i="61"/>
  <c r="R412" i="61"/>
  <c r="Q412" i="61"/>
  <c r="R207" i="61"/>
  <c r="Q207" i="61"/>
  <c r="R280" i="61"/>
  <c r="Q280" i="61"/>
  <c r="R425" i="61"/>
  <c r="Q425" i="61"/>
  <c r="R409" i="61"/>
  <c r="Q409" i="61"/>
  <c r="R10" i="61"/>
  <c r="Q10" i="61"/>
  <c r="R38" i="61"/>
  <c r="Q38" i="61"/>
  <c r="R31" i="61"/>
  <c r="Q31" i="61"/>
  <c r="R49" i="61"/>
  <c r="Q49" i="61"/>
  <c r="R68" i="61"/>
  <c r="Q68" i="61"/>
  <c r="R24" i="61"/>
  <c r="Q24" i="61"/>
  <c r="R56" i="61"/>
  <c r="Q56" i="61"/>
  <c r="R16" i="61"/>
  <c r="Q16" i="61"/>
  <c r="R44" i="61"/>
  <c r="Q44" i="61"/>
  <c r="R64" i="61"/>
  <c r="Q64" i="61"/>
  <c r="R51" i="61"/>
  <c r="Q51" i="61"/>
  <c r="R70" i="61"/>
  <c r="Q70" i="61"/>
  <c r="R26" i="61"/>
  <c r="Q26" i="61"/>
  <c r="R76" i="61"/>
  <c r="Q76" i="61"/>
  <c r="R193" i="61"/>
  <c r="Q193" i="61"/>
  <c r="R215" i="61"/>
  <c r="Q215" i="61"/>
  <c r="R242" i="61"/>
  <c r="Q242" i="61"/>
  <c r="R267" i="61"/>
  <c r="Q267" i="61"/>
  <c r="R299" i="61"/>
  <c r="Q299" i="61"/>
  <c r="Q312" i="61"/>
  <c r="R312" i="61"/>
  <c r="R342" i="61"/>
  <c r="Q342" i="61"/>
  <c r="R363" i="61"/>
  <c r="Q363" i="61"/>
  <c r="R401" i="61"/>
  <c r="Q401" i="61"/>
  <c r="R208" i="61"/>
  <c r="Q208" i="61"/>
  <c r="R357" i="61"/>
  <c r="Q357" i="61"/>
  <c r="R188" i="61"/>
  <c r="Q188" i="61"/>
  <c r="R218" i="61"/>
  <c r="Q218" i="61"/>
  <c r="R270" i="61"/>
  <c r="Q270" i="61"/>
  <c r="R292" i="61"/>
  <c r="Q292" i="61"/>
  <c r="R315" i="61"/>
  <c r="Q315" i="61"/>
  <c r="R335" i="61"/>
  <c r="Q335" i="61"/>
  <c r="R353" i="61"/>
  <c r="Q353" i="61"/>
  <c r="R392" i="61"/>
  <c r="Q392" i="61"/>
  <c r="R422" i="61"/>
  <c r="Q422" i="61"/>
  <c r="R319" i="61"/>
  <c r="Q319" i="61"/>
  <c r="R18" i="61"/>
  <c r="Q18" i="61"/>
  <c r="R39" i="61"/>
  <c r="Q39" i="61"/>
  <c r="R50" i="61"/>
  <c r="Q50" i="61"/>
  <c r="R36" i="61"/>
  <c r="Q36" i="61"/>
  <c r="R41" i="61"/>
  <c r="Q41" i="61"/>
  <c r="R33" i="61"/>
  <c r="Q33" i="61"/>
  <c r="R183" i="61"/>
  <c r="Q183" i="61"/>
  <c r="R191" i="61"/>
  <c r="Q191" i="61"/>
  <c r="R199" i="61"/>
  <c r="Q199" i="61"/>
  <c r="R213" i="61"/>
  <c r="Q213" i="61"/>
  <c r="R227" i="61"/>
  <c r="Q227" i="61"/>
  <c r="R240" i="61"/>
  <c r="Q240" i="61"/>
  <c r="R244" i="61"/>
  <c r="Q244" i="61"/>
  <c r="R251" i="61"/>
  <c r="Q251" i="61"/>
  <c r="R262" i="61"/>
  <c r="Q262" i="61"/>
  <c r="R273" i="61"/>
  <c r="Q273" i="61"/>
  <c r="R284" i="61"/>
  <c r="Q284" i="61"/>
  <c r="R297" i="61"/>
  <c r="Q297" i="61"/>
  <c r="R305" i="61"/>
  <c r="Q305" i="61"/>
  <c r="R318" i="61"/>
  <c r="Q318" i="61"/>
  <c r="R330" i="61"/>
  <c r="Q330" i="61"/>
  <c r="R340" i="61"/>
  <c r="Q340" i="61"/>
  <c r="R348" i="61"/>
  <c r="Q348" i="61"/>
  <c r="R356" i="61"/>
  <c r="Q356" i="61"/>
  <c r="R373" i="61"/>
  <c r="Q373" i="61"/>
  <c r="R397" i="61"/>
  <c r="Q397" i="61"/>
  <c r="R407" i="61"/>
  <c r="Q407" i="61"/>
  <c r="R206" i="61"/>
  <c r="Q206" i="61"/>
  <c r="R264" i="61"/>
  <c r="Q264" i="61"/>
  <c r="R408" i="61"/>
  <c r="Q408" i="61"/>
  <c r="R253" i="61"/>
  <c r="Q253" i="61"/>
  <c r="R186" i="61"/>
  <c r="Q186" i="61"/>
  <c r="R194" i="61"/>
  <c r="Q194" i="61"/>
  <c r="R202" i="61"/>
  <c r="Q202" i="61"/>
  <c r="R216" i="61"/>
  <c r="Q216" i="61"/>
  <c r="R230" i="61"/>
  <c r="Q230" i="61"/>
  <c r="R428" i="61"/>
  <c r="Q428" i="61"/>
  <c r="R431" i="61"/>
  <c r="Q431" i="61"/>
  <c r="R257" i="61"/>
  <c r="Q257" i="61"/>
  <c r="R268" i="61"/>
  <c r="Q268" i="61"/>
  <c r="R276" i="61"/>
  <c r="Q276" i="61"/>
  <c r="R287" i="61"/>
  <c r="Q287" i="61"/>
  <c r="R300" i="61"/>
  <c r="Q300" i="61"/>
  <c r="R313" i="61"/>
  <c r="Q313" i="61"/>
  <c r="R325" i="61"/>
  <c r="Q325" i="61"/>
  <c r="R333" i="61"/>
  <c r="Q333" i="61"/>
  <c r="R343" i="61"/>
  <c r="Q343" i="61"/>
  <c r="R351" i="61"/>
  <c r="Q351" i="61"/>
  <c r="R364" i="61"/>
  <c r="Q364" i="61"/>
  <c r="R390" i="61"/>
  <c r="Q390" i="61"/>
  <c r="R402" i="61"/>
  <c r="Q402" i="61"/>
  <c r="R414" i="61"/>
  <c r="Q414" i="61"/>
  <c r="R219" i="61"/>
  <c r="Q219" i="61"/>
  <c r="R306" i="61"/>
  <c r="Q306" i="61"/>
  <c r="R221" i="61"/>
  <c r="Q221" i="61"/>
  <c r="R222" i="61"/>
  <c r="Q222" i="61"/>
  <c r="R14" i="61"/>
  <c r="Q14" i="61"/>
  <c r="R42" i="61"/>
  <c r="Q42" i="61"/>
  <c r="R62" i="61"/>
  <c r="Q62" i="61"/>
  <c r="R19" i="61"/>
  <c r="Q19" i="61"/>
  <c r="Q7" i="61"/>
  <c r="R7" i="61"/>
  <c r="R72" i="61"/>
  <c r="Q72" i="61"/>
  <c r="R28" i="61"/>
  <c r="Q28" i="61"/>
  <c r="R78" i="61"/>
  <c r="Q78" i="61"/>
  <c r="R69" i="61"/>
  <c r="Q69" i="61"/>
  <c r="R25" i="61"/>
  <c r="Q25" i="61"/>
  <c r="R57" i="61"/>
  <c r="Q57" i="61"/>
  <c r="R22" i="61"/>
  <c r="Q22" i="61"/>
  <c r="R9" i="61"/>
  <c r="Q9" i="61"/>
  <c r="R37" i="61"/>
  <c r="Q37" i="61"/>
  <c r="R30" i="61"/>
  <c r="Q30" i="61"/>
  <c r="R80" i="61"/>
  <c r="Q80" i="61"/>
  <c r="R177" i="61"/>
  <c r="Q177" i="61"/>
  <c r="Q557" i="61"/>
  <c r="Q490" i="61"/>
  <c r="Q478" i="61"/>
  <c r="Q582" i="61"/>
  <c r="Q505" i="61"/>
  <c r="Q462" i="61"/>
  <c r="Q455" i="61"/>
  <c r="Q531" i="61"/>
  <c r="Q512" i="61"/>
  <c r="Q550" i="61"/>
  <c r="Q572" i="61"/>
  <c r="Q520" i="61"/>
  <c r="Q564" i="61"/>
  <c r="Q589" i="61"/>
  <c r="K507" i="61"/>
  <c r="K512" i="61" s="1"/>
  <c r="M590" i="61"/>
  <c r="M591" i="61" s="1"/>
  <c r="L137" i="61"/>
  <c r="L154" i="61" s="1"/>
  <c r="M171" i="61"/>
  <c r="M178" i="61" s="1"/>
  <c r="M121" i="61"/>
  <c r="M135" i="61" s="1"/>
  <c r="M107" i="61"/>
  <c r="M119" i="61" s="1"/>
  <c r="M156" i="61"/>
  <c r="M169" i="61" s="1"/>
  <c r="L85" i="61"/>
  <c r="L105" i="61" s="1"/>
  <c r="L171" i="61"/>
  <c r="L178" i="61" s="1"/>
  <c r="L121" i="61"/>
  <c r="L135" i="61" s="1"/>
  <c r="L107" i="61"/>
  <c r="L119" i="61" s="1"/>
  <c r="M85" i="61"/>
  <c r="M105" i="61" s="1"/>
  <c r="M137" i="61"/>
  <c r="M154" i="61" s="1"/>
  <c r="L156" i="61"/>
  <c r="L169" i="61" s="1"/>
  <c r="R74" i="61"/>
  <c r="R52" i="61"/>
  <c r="R47" i="61"/>
  <c r="R81" i="61"/>
  <c r="R20" i="61"/>
  <c r="R66" i="61"/>
  <c r="R34" i="61"/>
  <c r="R58" i="61"/>
  <c r="R236" i="61"/>
  <c r="R254" i="61"/>
  <c r="R265" i="61"/>
  <c r="R281" i="61"/>
  <c r="L426" i="61"/>
  <c r="R426" i="61" s="1"/>
  <c r="K421" i="61"/>
  <c r="K238" i="61"/>
  <c r="K254" i="61" s="1"/>
  <c r="K225" i="61"/>
  <c r="K236" i="61" s="1"/>
  <c r="R321" i="61"/>
  <c r="R371" i="61"/>
  <c r="K362" i="61"/>
  <c r="K371" i="61" s="1"/>
  <c r="K323" i="61"/>
  <c r="K338" i="61" s="1"/>
  <c r="K401" i="61"/>
  <c r="K410" i="61" s="1"/>
  <c r="K395" i="61"/>
  <c r="K399" i="61" s="1"/>
  <c r="K373" i="61"/>
  <c r="K386" i="61" s="1"/>
  <c r="K340" i="61"/>
  <c r="K360" i="61" s="1"/>
  <c r="K297" i="61"/>
  <c r="K309" i="61" s="1"/>
  <c r="K291" i="61"/>
  <c r="K295" i="61" s="1"/>
  <c r="K212" i="61"/>
  <c r="K223" i="61" s="1"/>
  <c r="M210" i="61"/>
  <c r="R295" i="61"/>
  <c r="R309" i="61"/>
  <c r="R360" i="61"/>
  <c r="R386" i="61"/>
  <c r="R399" i="61"/>
  <c r="R410" i="61"/>
  <c r="M426" i="61"/>
  <c r="L210" i="61"/>
  <c r="R210" i="61" s="1"/>
  <c r="R223" i="61"/>
  <c r="R432" i="61"/>
  <c r="R289" i="61"/>
  <c r="R393" i="61"/>
  <c r="R416" i="61"/>
  <c r="K267" i="61"/>
  <c r="K281" i="61" s="1"/>
  <c r="K256" i="61"/>
  <c r="K265" i="61" s="1"/>
  <c r="R338" i="61"/>
  <c r="K311" i="61"/>
  <c r="K321" i="61" s="1"/>
  <c r="K412" i="61"/>
  <c r="K416" i="61" s="1"/>
  <c r="K388" i="61"/>
  <c r="K393" i="61" s="1"/>
  <c r="K428" i="61"/>
  <c r="K432" i="61" s="1"/>
  <c r="K552" i="61"/>
  <c r="K557" i="61" s="1"/>
  <c r="K584" i="61"/>
  <c r="K589" i="61" s="1"/>
  <c r="K457" i="61"/>
  <c r="K462" i="61" s="1"/>
  <c r="K514" i="61"/>
  <c r="K520" i="61" s="1"/>
  <c r="K480" i="61"/>
  <c r="K490" i="61" s="1"/>
  <c r="L590" i="61"/>
  <c r="R590" i="61" s="1"/>
  <c r="K574" i="61"/>
  <c r="K582" i="61" s="1"/>
  <c r="AM3" i="15"/>
  <c r="R92" i="61" l="1"/>
  <c r="Q92" i="61"/>
  <c r="R146" i="61"/>
  <c r="Q146" i="61"/>
  <c r="R107" i="61"/>
  <c r="Q107" i="61"/>
  <c r="Q161" i="61"/>
  <c r="R161" i="61"/>
  <c r="R131" i="61"/>
  <c r="Q131" i="61"/>
  <c r="R98" i="61"/>
  <c r="Q98" i="61"/>
  <c r="R152" i="61"/>
  <c r="Q152" i="61"/>
  <c r="R172" i="61"/>
  <c r="Q172" i="61"/>
  <c r="R113" i="61"/>
  <c r="Q113" i="61"/>
  <c r="R137" i="61"/>
  <c r="Q137" i="61"/>
  <c r="R96" i="61"/>
  <c r="Q96" i="61"/>
  <c r="R114" i="61"/>
  <c r="Q114" i="61"/>
  <c r="R132" i="61"/>
  <c r="Q132" i="61"/>
  <c r="R150" i="61"/>
  <c r="Q150" i="61"/>
  <c r="R168" i="61"/>
  <c r="Q168" i="61"/>
  <c r="R93" i="61"/>
  <c r="Q93" i="61"/>
  <c r="R111" i="61"/>
  <c r="Q111" i="61"/>
  <c r="R129" i="61"/>
  <c r="Q129" i="61"/>
  <c r="R147" i="61"/>
  <c r="Q147" i="61"/>
  <c r="R165" i="61"/>
  <c r="Q165" i="61"/>
  <c r="R153" i="61"/>
  <c r="Q153" i="61"/>
  <c r="R86" i="61"/>
  <c r="Q86" i="61"/>
  <c r="R102" i="61"/>
  <c r="Q102" i="61"/>
  <c r="R122" i="61"/>
  <c r="Q122" i="61"/>
  <c r="R140" i="61"/>
  <c r="Q140" i="61"/>
  <c r="R158" i="61"/>
  <c r="Q158" i="61"/>
  <c r="R176" i="61"/>
  <c r="Q176" i="61"/>
  <c r="R99" i="61"/>
  <c r="Q99" i="61"/>
  <c r="R117" i="61"/>
  <c r="Q117" i="61"/>
  <c r="R141" i="61"/>
  <c r="Q141" i="61"/>
  <c r="R167" i="61"/>
  <c r="Q167" i="61"/>
  <c r="R110" i="61"/>
  <c r="Q110" i="61"/>
  <c r="R164" i="61"/>
  <c r="Q164" i="61"/>
  <c r="R125" i="61"/>
  <c r="Q125" i="61"/>
  <c r="R116" i="61"/>
  <c r="Q116" i="61"/>
  <c r="R159" i="61"/>
  <c r="Q159" i="61"/>
  <c r="R100" i="61"/>
  <c r="Q100" i="61"/>
  <c r="R118" i="61"/>
  <c r="Q118" i="61"/>
  <c r="R138" i="61"/>
  <c r="Q138" i="61"/>
  <c r="R156" i="61"/>
  <c r="Q156" i="61"/>
  <c r="R174" i="61"/>
  <c r="Q174" i="61"/>
  <c r="R97" i="61"/>
  <c r="Q97" i="61"/>
  <c r="R115" i="61"/>
  <c r="Q115" i="61"/>
  <c r="R133" i="61"/>
  <c r="Q133" i="61"/>
  <c r="R151" i="61"/>
  <c r="Q151" i="61"/>
  <c r="R171" i="61"/>
  <c r="Q171" i="61"/>
  <c r="R163" i="61"/>
  <c r="Q163" i="61"/>
  <c r="R90" i="61"/>
  <c r="Q90" i="61"/>
  <c r="R108" i="61"/>
  <c r="Q108" i="61"/>
  <c r="R126" i="61"/>
  <c r="Q126" i="61"/>
  <c r="R144" i="61"/>
  <c r="Q144" i="61"/>
  <c r="R162" i="61"/>
  <c r="Q162" i="61"/>
  <c r="R87" i="61"/>
  <c r="Q87" i="61"/>
  <c r="R103" i="61"/>
  <c r="Q103" i="61"/>
  <c r="R123" i="61"/>
  <c r="Q123" i="61"/>
  <c r="R145" i="61"/>
  <c r="Q145" i="61"/>
  <c r="R128" i="61"/>
  <c r="Q128" i="61"/>
  <c r="Q89" i="61"/>
  <c r="R89" i="61"/>
  <c r="R143" i="61"/>
  <c r="Q143" i="61"/>
  <c r="R85" i="61"/>
  <c r="Q85" i="61"/>
  <c r="R134" i="61"/>
  <c r="Q134" i="61"/>
  <c r="R95" i="61"/>
  <c r="Q95" i="61"/>
  <c r="R88" i="61"/>
  <c r="Q88" i="61"/>
  <c r="R104" i="61"/>
  <c r="Q104" i="61"/>
  <c r="R124" i="61"/>
  <c r="Q124" i="61"/>
  <c r="R142" i="61"/>
  <c r="Q142" i="61"/>
  <c r="R160" i="61"/>
  <c r="Q160" i="61"/>
  <c r="R101" i="61"/>
  <c r="Q101" i="61"/>
  <c r="R121" i="61"/>
  <c r="Q121" i="61"/>
  <c r="R139" i="61"/>
  <c r="Q139" i="61"/>
  <c r="R157" i="61"/>
  <c r="Q157" i="61"/>
  <c r="R175" i="61"/>
  <c r="Q175" i="61"/>
  <c r="R173" i="61"/>
  <c r="Q173" i="61"/>
  <c r="R94" i="61"/>
  <c r="Q94" i="61"/>
  <c r="R112" i="61"/>
  <c r="Q112" i="61"/>
  <c r="R130" i="61"/>
  <c r="Q130" i="61"/>
  <c r="R148" i="61"/>
  <c r="Q148" i="61"/>
  <c r="R166" i="61"/>
  <c r="Q166" i="61"/>
  <c r="R91" i="61"/>
  <c r="Q91" i="61"/>
  <c r="R109" i="61"/>
  <c r="Q109" i="61"/>
  <c r="R127" i="61"/>
  <c r="Q127" i="61"/>
  <c r="R149" i="61"/>
  <c r="Q149" i="61"/>
  <c r="Q289" i="61"/>
  <c r="Q338" i="61"/>
  <c r="Q416" i="61"/>
  <c r="Q223" i="61"/>
  <c r="Q399" i="61"/>
  <c r="Q295" i="61"/>
  <c r="Q321" i="61"/>
  <c r="Q254" i="61"/>
  <c r="Q393" i="61"/>
  <c r="Q210" i="61"/>
  <c r="Q386" i="61"/>
  <c r="Q426" i="61"/>
  <c r="Q236" i="61"/>
  <c r="Q58" i="61"/>
  <c r="Q20" i="61"/>
  <c r="Q81" i="61"/>
  <c r="Q52" i="61"/>
  <c r="Q360" i="61"/>
  <c r="Q281" i="61"/>
  <c r="Q34" i="61"/>
  <c r="Q590" i="61"/>
  <c r="Q432" i="61"/>
  <c r="Q410" i="61"/>
  <c r="Q309" i="61"/>
  <c r="Q371" i="61"/>
  <c r="Q265" i="61"/>
  <c r="Q66" i="61"/>
  <c r="Q47" i="61"/>
  <c r="L82" i="61"/>
  <c r="M82" i="61"/>
  <c r="M83" i="61" s="1"/>
  <c r="R154" i="61"/>
  <c r="R119" i="61"/>
  <c r="R105" i="61"/>
  <c r="R135" i="61"/>
  <c r="R169" i="61"/>
  <c r="R178" i="61"/>
  <c r="K182" i="61"/>
  <c r="K283" i="61"/>
  <c r="K289" i="61" s="1"/>
  <c r="L433" i="61"/>
  <c r="R433" i="61" s="1"/>
  <c r="M433" i="61"/>
  <c r="K426" i="61"/>
  <c r="L591" i="61"/>
  <c r="AN3" i="16"/>
  <c r="R82" i="61" l="1"/>
  <c r="L83" i="61"/>
  <c r="Q169" i="61"/>
  <c r="Q105" i="61"/>
  <c r="Q82" i="61"/>
  <c r="L434" i="61"/>
  <c r="Q433" i="61"/>
  <c r="Q119" i="61"/>
  <c r="Q591" i="61"/>
  <c r="Q154" i="61"/>
  <c r="Q178" i="61"/>
  <c r="Q135" i="61"/>
  <c r="K83" i="61"/>
  <c r="M179" i="61"/>
  <c r="M180" i="61" s="1"/>
  <c r="L179" i="61"/>
  <c r="L1069" i="61" s="1"/>
  <c r="K210" i="61"/>
  <c r="M434" i="61"/>
  <c r="K85" i="61"/>
  <c r="K105" i="61" s="1"/>
  <c r="R1069" i="61" l="1"/>
  <c r="R179" i="61"/>
  <c r="L180" i="61"/>
  <c r="Q179" i="61"/>
  <c r="Q434" i="61"/>
  <c r="K137" i="61"/>
  <c r="K154" i="61" s="1"/>
  <c r="K107" i="61"/>
  <c r="K119" i="61" s="1"/>
  <c r="K171" i="61"/>
  <c r="K178" i="61" s="1"/>
  <c r="K121" i="61"/>
  <c r="K135" i="61" s="1"/>
  <c r="K156" i="61"/>
  <c r="K169" i="61" s="1"/>
  <c r="M1069" i="61"/>
  <c r="M1070" i="61" s="1"/>
  <c r="K433" i="61"/>
  <c r="K434" i="61" s="1"/>
  <c r="L1070" i="61" l="1"/>
  <c r="Q1070" i="61" s="1"/>
  <c r="Q1069" i="61"/>
  <c r="Q180" i="61"/>
  <c r="K179" i="61" l="1"/>
  <c r="K180" i="61" l="1"/>
  <c r="K436" i="61"/>
  <c r="K455" i="61" l="1"/>
  <c r="K590" i="61" s="1"/>
  <c r="K1069" i="61" s="1"/>
  <c r="K591" i="61" l="1"/>
  <c r="K1070" i="61"/>
  <c r="AQ3" i="16"/>
  <c r="AO3" i="16"/>
  <c r="AJ4" i="19"/>
</calcChain>
</file>

<file path=xl/sharedStrings.xml><?xml version="1.0" encoding="utf-8"?>
<sst xmlns="http://schemas.openxmlformats.org/spreadsheetml/2006/main" count="11628" uniqueCount="2347">
  <si>
    <t>รพท.หนองบัวลำภู</t>
  </si>
  <si>
    <t>รพช.นากลาง</t>
  </si>
  <si>
    <t>รพช.โนนสัง</t>
  </si>
  <si>
    <t>รพช.ศรีบุญเรือง</t>
  </si>
  <si>
    <t>รพช.สุวรรณคูหา</t>
  </si>
  <si>
    <t>รพช.นาวัง</t>
  </si>
  <si>
    <t>สินทรัพย์หมุนเวียน</t>
  </si>
  <si>
    <t>หนี้สินหมุนวียน</t>
  </si>
  <si>
    <t>ทุนสำรองสุทธิ</t>
  </si>
  <si>
    <t xml:space="preserve">รวมรายได้ </t>
  </si>
  <si>
    <t>รวมค่าใช้จ่าย</t>
  </si>
  <si>
    <t>กำไร/ขาดทุนสุทธิ</t>
  </si>
  <si>
    <t>00403 สำนักงานสาธารณสุขอำเภอทุ่งฝน</t>
  </si>
  <si>
    <t>00406 สำนักงานสาธารณสุขอำเภอวังสามหมอ</t>
  </si>
  <si>
    <t>00407 สำนักงานสำนักงานสาธารณสุขอำเภอบ้านดุง</t>
  </si>
  <si>
    <t>00408 สำนักงานสาธารณสุขอำเภอบ้านผือ</t>
  </si>
  <si>
    <t>00411 สำนักงานสาธารณสุขอำเภอสร้างคอม</t>
  </si>
  <si>
    <t>04630 เพ็ญ รพสต_บ้านธาตุ</t>
  </si>
  <si>
    <t>04631 เพ็ญ รพสต_นิคม</t>
  </si>
  <si>
    <t>04633 เพ็ญ รพสต_บ้านหลวง</t>
  </si>
  <si>
    <t>04634 เพ็ญ รพสต_เชียงหวาง</t>
  </si>
  <si>
    <t>04635 เพ็ญ รพสต_สุมเส้า</t>
  </si>
  <si>
    <t>04636 เพ็ญ รพสต_นาบัว</t>
  </si>
  <si>
    <t>04637 เพ็ญ รพสต_บ้านเหล่า</t>
  </si>
  <si>
    <t>04638 เพ็ญ รพสต_จอมศรี</t>
  </si>
  <si>
    <t>04639 เพ็ญ รพสต_บ้านคอนเลียบ</t>
  </si>
  <si>
    <t>04640 เพ็ญ  รพสต_โพนสวรค์</t>
  </si>
  <si>
    <t>04641 เพ็ญ  รพสต_สร้างแป้น</t>
  </si>
  <si>
    <t>14148 สำนักงานสาธารณสุขกิ่งอำเภอประจักษ์</t>
  </si>
  <si>
    <t>15221 เพ็ญ รพสต_บ้านด่าน</t>
  </si>
  <si>
    <t>405 สาธารณสุขอำเภอศรีธาตุ</t>
  </si>
  <si>
    <t>41-03</t>
  </si>
  <si>
    <t>รพช.หนองวัวซอ</t>
  </si>
  <si>
    <t>41-04</t>
  </si>
  <si>
    <t>รพท.กุมภวาปี</t>
  </si>
  <si>
    <t>41-05</t>
  </si>
  <si>
    <t>รพช.โนนสะอาด</t>
  </si>
  <si>
    <t>41-08</t>
  </si>
  <si>
    <t>รพช.ไชยวาน</t>
  </si>
  <si>
    <t>41-10</t>
  </si>
  <si>
    <t>รพช.วังสามหมอ</t>
  </si>
  <si>
    <t>41-23</t>
  </si>
  <si>
    <t>รพช.พิบูลย์รักษ์</t>
  </si>
  <si>
    <t>รพศ.อุดรธานี</t>
  </si>
  <si>
    <t>รพช.กุดจับ</t>
  </si>
  <si>
    <t>รพช.ประจักษ์ศิลปาคม</t>
  </si>
  <si>
    <t>รพช.หนองหาน</t>
  </si>
  <si>
    <t>รพช.ทุ่งฝน</t>
  </si>
  <si>
    <t>รพช.ศรีธาตุ</t>
  </si>
  <si>
    <t>รพร.บ้านดุง</t>
  </si>
  <si>
    <t>รพช.บ้านผือ</t>
  </si>
  <si>
    <t>รพช.น้ำโสม</t>
  </si>
  <si>
    <t>รพช.เพ็ญ</t>
  </si>
  <si>
    <t>รพช.สร้างคอม</t>
  </si>
  <si>
    <t>รพช.หนองแสง</t>
  </si>
  <si>
    <t>รพช.นายูง</t>
  </si>
  <si>
    <t>รพช.กู่แก้ว</t>
  </si>
  <si>
    <t>แม่ข่าย</t>
  </si>
  <si>
    <t>นครพนม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</si>
  <si>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</si>
  <si>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</si>
  <si>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</si>
  <si>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</si>
  <si>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</si>
  <si>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</si>
  <si>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ลำดับ</t>
  </si>
  <si>
    <t>ร้อยละ</t>
  </si>
  <si>
    <t>ไม่ส่งงบ</t>
  </si>
  <si>
    <t>เอกสารแนบ 2</t>
  </si>
  <si>
    <t>สรุปคะแนนการส่งรายงานทางการเงิน โรงพยาบาลส่งเสริมสุขภาพตำบล (รายจังหวัด) ในเขตสุขภาพที่ 8</t>
  </si>
  <si>
    <t>จังหวัดนครพนม</t>
  </si>
  <si>
    <t>จังหวัดบึงกาฬ</t>
  </si>
  <si>
    <t>จังหวัดเลย</t>
  </si>
  <si>
    <t>จังหวัดสกลนคร</t>
  </si>
  <si>
    <t>จังหวัดหนองคาย</t>
  </si>
  <si>
    <t>จังหวัดหนองบัวลำภู</t>
  </si>
  <si>
    <t>จังหวัดอุดรธานี</t>
  </si>
  <si>
    <t>CUP</t>
  </si>
  <si>
    <t>คะแนน</t>
  </si>
  <si>
    <t>ปลาปาก</t>
  </si>
  <si>
    <t>พรเจริญ</t>
  </si>
  <si>
    <t>นาด้วง</t>
  </si>
  <si>
    <t>กุสุมาลย์</t>
  </si>
  <si>
    <t>โพนพิสัย</t>
  </si>
  <si>
    <t>นากลาง</t>
  </si>
  <si>
    <t>กุดจับ</t>
  </si>
  <si>
    <t>ท่าอุเทน</t>
  </si>
  <si>
    <t>โซ่พิสัย</t>
  </si>
  <si>
    <t>เชียงคาน</t>
  </si>
  <si>
    <t>กุดบาก</t>
  </si>
  <si>
    <t>ศรีเชียงใหม่</t>
  </si>
  <si>
    <t>โนนสัง</t>
  </si>
  <si>
    <t>หนองวัวซอ</t>
  </si>
  <si>
    <t>บ้านแพง</t>
  </si>
  <si>
    <t>เซกา</t>
  </si>
  <si>
    <t>ปากชม</t>
  </si>
  <si>
    <t>พระอ.ฝั้นฯ</t>
  </si>
  <si>
    <t>สังคม</t>
  </si>
  <si>
    <t>ศรีบุญเรือง</t>
  </si>
  <si>
    <t>กุมภวาปี</t>
  </si>
  <si>
    <t>นาทม</t>
  </si>
  <si>
    <t>ปากคาด</t>
  </si>
  <si>
    <t>นาแห้ว</t>
  </si>
  <si>
    <t>พังโคน</t>
  </si>
  <si>
    <t>ท่าบ่อ</t>
  </si>
  <si>
    <t>สุวรรณคูหา</t>
  </si>
  <si>
    <t>ห้วยเกิ้ง</t>
  </si>
  <si>
    <t>เรณูนคร</t>
  </si>
  <si>
    <t>บึงโขงหลง</t>
  </si>
  <si>
    <t>ภูเรือ</t>
  </si>
  <si>
    <t>วาริชภูมิ</t>
  </si>
  <si>
    <t>สระใคร</t>
  </si>
  <si>
    <t>นาวัง</t>
  </si>
  <si>
    <t>โนนสะอาด</t>
  </si>
  <si>
    <t>นาแก</t>
  </si>
  <si>
    <t>ศรีวิไล</t>
  </si>
  <si>
    <t>ท่าลี่</t>
  </si>
  <si>
    <t>นิคมน้ำอูน</t>
  </si>
  <si>
    <t>โพธิ์ตาก</t>
  </si>
  <si>
    <t>เฉลี่ยจังหวัด</t>
  </si>
  <si>
    <t>หนองหาน</t>
  </si>
  <si>
    <t>ศรีสงคราม</t>
  </si>
  <si>
    <t>บุ่งคล้า</t>
  </si>
  <si>
    <t>วังสะพุง</t>
  </si>
  <si>
    <t>วานรนิวาส</t>
  </si>
  <si>
    <t>เฝ้าไร่</t>
  </si>
  <si>
    <t>ทุ่งฝน</t>
  </si>
  <si>
    <t>นาหว้า</t>
  </si>
  <si>
    <t>ภูกระดึง</t>
  </si>
  <si>
    <t>คำตากล้า</t>
  </si>
  <si>
    <t>รัตนวาปี</t>
  </si>
  <si>
    <t>ไชยวาน</t>
  </si>
  <si>
    <t>โพนสวรรค์</t>
  </si>
  <si>
    <t>ภูหลวง</t>
  </si>
  <si>
    <t>บ้านม่วง</t>
  </si>
  <si>
    <t>ศรีธาตุ</t>
  </si>
  <si>
    <t>ธาตุพนม</t>
  </si>
  <si>
    <t>ผาขาว</t>
  </si>
  <si>
    <t>อากาศอำนวย</t>
  </si>
  <si>
    <t>วังสามหมอ</t>
  </si>
  <si>
    <t>วังยาง</t>
  </si>
  <si>
    <t>ด่านซ้าย</t>
  </si>
  <si>
    <t>ส่องดาว</t>
  </si>
  <si>
    <t>บ้านผือ</t>
  </si>
  <si>
    <t>เอราวัณ</t>
  </si>
  <si>
    <t>เต่างอย</t>
  </si>
  <si>
    <t>น้ำโสม</t>
  </si>
  <si>
    <t>หนองหิน</t>
  </si>
  <si>
    <t>โคกศรีสุพรรณ</t>
  </si>
  <si>
    <t>เพ็ญ</t>
  </si>
  <si>
    <t>เจริญศิลป์</t>
  </si>
  <si>
    <t>สร้างคอม</t>
  </si>
  <si>
    <t>โพนนาแก้ว</t>
  </si>
  <si>
    <t>หนองแสง</t>
  </si>
  <si>
    <t>สว่างแดนดิน</t>
  </si>
  <si>
    <t>นายูง</t>
  </si>
  <si>
    <t>พระอ.แบนฯ</t>
  </si>
  <si>
    <t>พิบูลย์รักษ์</t>
  </si>
  <si>
    <t>บ้านดุง</t>
  </si>
  <si>
    <t>กู่แก้ว</t>
  </si>
  <si>
    <t>หมายเหตุ</t>
  </si>
  <si>
    <t>ประจักษ์ฯ</t>
  </si>
  <si>
    <t>2. คะแนนเต็ม 50 คะแนน</t>
  </si>
  <si>
    <t xml:space="preserve"> จังหวัด</t>
  </si>
  <si>
    <t xml:space="preserve"> รหัสอำเภอ</t>
  </si>
  <si>
    <t>อำเภอ</t>
  </si>
  <si>
    <t>ประเภทหน่วยบริการ</t>
  </si>
  <si>
    <t>ชื่อหน่วยบริการ</t>
  </si>
  <si>
    <t>ประชากร</t>
  </si>
  <si>
    <t>กลุ่มประชากร</t>
  </si>
  <si>
    <t xml:space="preserve">เงินสดและรายการที่เทียบเท่าเงินสดคงเหลือ (บาท)                                        </t>
  </si>
  <si>
    <t>ทุนสำรองสุทธิ (บาท)</t>
  </si>
  <si>
    <t>จำนวน รพ.สต.ใน CUP (แห่ง)</t>
  </si>
  <si>
    <t>จำนวนทั้งหมด</t>
  </si>
  <si>
    <t>ส่งงบ</t>
  </si>
  <si>
    <t>38-01</t>
  </si>
  <si>
    <t>รพท.บึงกาฬ</t>
  </si>
  <si>
    <t>รพท.</t>
  </si>
  <si>
    <t>11040 รพท.บึงกาฬ</t>
  </si>
  <si>
    <t>38-02</t>
  </si>
  <si>
    <t>รพ.สต.</t>
  </si>
  <si>
    <t>04809 รพ_สต_โนนสมบูรณ์</t>
  </si>
  <si>
    <t>38-03</t>
  </si>
  <si>
    <t>04810 รพ_สต_โนนสว่าง</t>
  </si>
  <si>
    <t>38-04</t>
  </si>
  <si>
    <t>04811 รพ_สต_หอคำ</t>
  </si>
  <si>
    <t>38-05</t>
  </si>
  <si>
    <t>04812 รพ_สต_โคกสะอาด</t>
  </si>
  <si>
    <t>38-06</t>
  </si>
  <si>
    <t>04813 รพ_สต_หนองเลิง</t>
  </si>
  <si>
    <t>38-07</t>
  </si>
  <si>
    <t>04814 รพ_สต_โคกก่อง</t>
  </si>
  <si>
    <t>38-08</t>
  </si>
  <si>
    <t>04815 รพ_สต_นาสวรรค์</t>
  </si>
  <si>
    <t>38-09</t>
  </si>
  <si>
    <t>04816 รพ_สต_ไคสี</t>
  </si>
  <si>
    <t>38-10</t>
  </si>
  <si>
    <t>04817 รพ_สต_ผาสวรรค์</t>
  </si>
  <si>
    <t>38-11</t>
  </si>
  <si>
    <t>04818 รพ_สต_ชัยพร</t>
  </si>
  <si>
    <t>38-12</t>
  </si>
  <si>
    <t>04820 รพ_สต_วิศิษฐ์</t>
  </si>
  <si>
    <t>38-13</t>
  </si>
  <si>
    <t>04821 รพ_สต_คำนาดี</t>
  </si>
  <si>
    <t>38-14</t>
  </si>
  <si>
    <t>04822 รพ_สต_โป่งเปือย</t>
  </si>
  <si>
    <t>38-15</t>
  </si>
  <si>
    <t>13932 รพ_สต_ดอนปอ</t>
  </si>
  <si>
    <t>รวม CUP บึงกาฬ</t>
  </si>
  <si>
    <t>รพช.เซกา</t>
  </si>
  <si>
    <t>รพช.</t>
  </si>
  <si>
    <t>11046 รพช.เซกา</t>
  </si>
  <si>
    <t>04869 รพ_สต_ซาง</t>
  </si>
  <si>
    <t>04870 รพ_สต_ท่ากกแดง</t>
  </si>
  <si>
    <t>04871 รพ_สต_บ้านโคกกระแซ</t>
  </si>
  <si>
    <t>04872 รพ_สต_ บ้านต้อง</t>
  </si>
  <si>
    <t>04873 รพ_สต_โคกโขง</t>
  </si>
  <si>
    <t>04874 รพ_สต_ป่งไฮ</t>
  </si>
  <si>
    <t>04875 รพ_สต_บ้านคำบอน</t>
  </si>
  <si>
    <t>04876 รพ_สต_น้ำจั้น</t>
  </si>
  <si>
    <t>04877 รพ_สต_ท่าสะอาด</t>
  </si>
  <si>
    <t>04878 รพ_สต_หนองทุ่ม</t>
  </si>
  <si>
    <t>04879 รพ_สต_โสกก่าม</t>
  </si>
  <si>
    <t>10243 รพ_สต_ท่าเชียงเครือ</t>
  </si>
  <si>
    <t>รวม CUP เซกา</t>
  </si>
  <si>
    <t>รพช.โซ่พิสัย</t>
  </si>
  <si>
    <t>11043 รพช.โซ่พิสัย</t>
  </si>
  <si>
    <t>04843 รพ_สต_หนองพันทา</t>
  </si>
  <si>
    <t>04844 รพ_สต_นาขาม</t>
  </si>
  <si>
    <t>04845 รพ_สต_ศรีชมภู (โซ่พิสัย)</t>
  </si>
  <si>
    <t>04846 รพ_สต_คำแก้ว</t>
  </si>
  <si>
    <t>04847 รพ_สต_บ้านโนนเค็ง</t>
  </si>
  <si>
    <t>04848 รพ_สต_บ้านนาเหว่อ</t>
  </si>
  <si>
    <t>04849 รพ_สต_บัวตูม</t>
  </si>
  <si>
    <t>04850 รพ_สต_บ้านโนนสวาง</t>
  </si>
  <si>
    <t>04851 รพ_สต_ถ้ำเจริญ</t>
  </si>
  <si>
    <t>04852 รพ_สต_เหล่าทอง</t>
  </si>
  <si>
    <t xml:space="preserve"> </t>
  </si>
  <si>
    <t>10240 รพ_สต_บ้านดอนเสียด</t>
  </si>
  <si>
    <t>รวม CUP โซ่พิสัย</t>
  </si>
  <si>
    <t>รพช.บุ่งคล้า</t>
  </si>
  <si>
    <t>11050 รพช.บุ่งคล้า</t>
  </si>
  <si>
    <t>04894 รพ_สต_หนองเดิ่น</t>
  </si>
  <si>
    <t>04895 รพ_สต_โคกกว้าง</t>
  </si>
  <si>
    <t>13935 รพ_สต_บุ่งคล้า</t>
  </si>
  <si>
    <t>รวม CUP บุ่งคล้า</t>
  </si>
  <si>
    <t>รพช.บึงโขงหลง</t>
  </si>
  <si>
    <t>11048 รพช.บึงโขงหลง</t>
  </si>
  <si>
    <t>04885 รพ_สต_โสกโพธิ์</t>
  </si>
  <si>
    <t>04886 รพ_สต_โพธิ์หมากแข้ง</t>
  </si>
  <si>
    <t>04887 รพ_สต_ดงบัง</t>
  </si>
  <si>
    <t>04888 รพ_สต_ท่าดอกคำ</t>
  </si>
  <si>
    <t>รวม CUP บึงโขงหลง</t>
  </si>
  <si>
    <t>รพช.ปากคาด</t>
  </si>
  <si>
    <t>11047 รพช.ปากคาด</t>
  </si>
  <si>
    <t>04880 รพ_สต_ห้วยก้านเหลือง</t>
  </si>
  <si>
    <t>04881 รพ_สต_หนองยอง</t>
  </si>
  <si>
    <t>04882 รพ_สต_นากั้ง</t>
  </si>
  <si>
    <t>04883 รพ_สต_สมสนุก</t>
  </si>
  <si>
    <t>04884 รพ_สต_นาดง</t>
  </si>
  <si>
    <t>13934 รพ_สต_บ้านต้าย</t>
  </si>
  <si>
    <t>รวม CUP ปากคาด</t>
  </si>
  <si>
    <t>รพช.พรเจริญ</t>
  </si>
  <si>
    <t>11041 รพช.พรเจริญ</t>
  </si>
  <si>
    <t>04823 รพ_สต_ศรีชมภู (พรเจริญ)</t>
  </si>
  <si>
    <t>04824 รพ_สต_ดอนหญ้านาง</t>
  </si>
  <si>
    <t>04825 รพ_สต_หนองหัวช้าง</t>
  </si>
  <si>
    <t>04826 รพ_สต_วังชมภู</t>
  </si>
  <si>
    <t>04827 รพ_สต_ศรีสำราญ</t>
  </si>
  <si>
    <t>14182 รพ_สต_ป่าแฝก</t>
  </si>
  <si>
    <t>รวม CUP พรเจริญ</t>
  </si>
  <si>
    <t>รพช.ศรีวิไล</t>
  </si>
  <si>
    <t>11049 รพช.ศรีวิไล</t>
  </si>
  <si>
    <t>04889 รพ_สต_ชุมภูพร</t>
  </si>
  <si>
    <t>04890 รพ_สต_นาแสง</t>
  </si>
  <si>
    <t>04891 รพ_สต_นาคำแคน</t>
  </si>
  <si>
    <t>04892 รพ_สต_นาสะแบง</t>
  </si>
  <si>
    <t>04893 รพ_สต_นาสิงห์</t>
  </si>
  <si>
    <t>รวม CUP ศรีวิไล</t>
  </si>
  <si>
    <t>รวมจังหวัดบึงกาฬ</t>
  </si>
  <si>
    <t>ค่าเฉลี่ยจังหวัดบึงกาฬ / รพ.สต. (บาท/แห่ง)</t>
  </si>
  <si>
    <t>39-01</t>
  </si>
  <si>
    <t>เมืองหนองบัวลำภู</t>
  </si>
  <si>
    <t>10704 รพท.หนองบัวลำภู</t>
  </si>
  <si>
    <t>รวม CUP หนองบัวลำภู</t>
  </si>
  <si>
    <t>39-02</t>
  </si>
  <si>
    <t>10991 รพช.นากลาง</t>
  </si>
  <si>
    <t>รวม CUP นากลาง</t>
  </si>
  <si>
    <t>39-03</t>
  </si>
  <si>
    <t>10992 รพช.โนนสัง</t>
  </si>
  <si>
    <t>รวม CUP โนนสัง</t>
  </si>
  <si>
    <t>39-04</t>
  </si>
  <si>
    <t>10993 รพช.ศรีบุญเรือง</t>
  </si>
  <si>
    <t>รวม CUP ศรีบุญเรือง</t>
  </si>
  <si>
    <t>39-05</t>
  </si>
  <si>
    <t>10994 รพช.สุวรรณคูหา</t>
  </si>
  <si>
    <t>รวม CUP สุวรรณคูหา</t>
  </si>
  <si>
    <t>39-06</t>
  </si>
  <si>
    <t>23367 รพช.นาวัง</t>
  </si>
  <si>
    <t>รวม CUP นาวัง</t>
  </si>
  <si>
    <t>รวมจังหวัดหนองบัวลำภู</t>
  </si>
  <si>
    <t>ค่าเฉลี่ยจังหวัดหนองบัวลำภู / รพ.สต. (บาท/แห่ง)</t>
  </si>
  <si>
    <t>41-01</t>
  </si>
  <si>
    <t>เมืองอุดรธานี</t>
  </si>
  <si>
    <t>รพศ.</t>
  </si>
  <si>
    <t>รวม CUP อุดรธานี</t>
  </si>
  <si>
    <t>41-02</t>
  </si>
  <si>
    <t>11013 รพช.กุดจับ</t>
  </si>
  <si>
    <t>รวม CUP กุดจับ</t>
  </si>
  <si>
    <t>11014 รพช.หนองวัวซอ</t>
  </si>
  <si>
    <t>รวม CUP หนองวัวซอ</t>
  </si>
  <si>
    <t>11015 รพท.กุมภวาปี</t>
  </si>
  <si>
    <t>รวม CUP กุมภวาปี</t>
  </si>
  <si>
    <t>11017 รพช.โนนสะอาด</t>
  </si>
  <si>
    <t>รวม CUP โนนสะอาด</t>
  </si>
  <si>
    <t>41-06</t>
  </si>
  <si>
    <t>11019 รพช.หนองหาน</t>
  </si>
  <si>
    <t>รวม CUP หนองหาน</t>
  </si>
  <si>
    <t>41-07</t>
  </si>
  <si>
    <t>11019 รพช.ทุ่งฝน</t>
  </si>
  <si>
    <t>รวม CUP ทุ่งฝน</t>
  </si>
  <si>
    <t>11020 รพช.ไชยวาน</t>
  </si>
  <si>
    <t>รวม CUP ไชยวาน</t>
  </si>
  <si>
    <t>41-09</t>
  </si>
  <si>
    <t>11021 รพช.ศรีธาตุ</t>
  </si>
  <si>
    <t>รวม CUP ศรีธาตุ</t>
  </si>
  <si>
    <t>11022 รพช.วังสามหมอ</t>
  </si>
  <si>
    <t>รวม CUP วังสามหมอ</t>
  </si>
  <si>
    <t>41-11</t>
  </si>
  <si>
    <t>รพร.</t>
  </si>
  <si>
    <t>11446 รพร.บ้านดุง</t>
  </si>
  <si>
    <t>รวม CUP บ้านดุง</t>
  </si>
  <si>
    <t>41-17</t>
  </si>
  <si>
    <t>11023 รพช.บ้านผือ</t>
  </si>
  <si>
    <t>41-18</t>
  </si>
  <si>
    <t>41-19</t>
  </si>
  <si>
    <t>41-20</t>
  </si>
  <si>
    <t>รวม CUP บ้านผือ</t>
  </si>
  <si>
    <t>11024 รพช.น้ำโสม</t>
  </si>
  <si>
    <t>รวม CUP น้ำโสม</t>
  </si>
  <si>
    <t>11025 รพช.เพ็ญ</t>
  </si>
  <si>
    <t>รวม CUP เพ็ญ</t>
  </si>
  <si>
    <t>11026 รพช.สร้างคอม</t>
  </si>
  <si>
    <t>รวม CUP สร้างคอม</t>
  </si>
  <si>
    <t>41-21</t>
  </si>
  <si>
    <t>11027 รพช.หนองแสง</t>
  </si>
  <si>
    <t>รวม CUP หนองแสง</t>
  </si>
  <si>
    <t>41-22</t>
  </si>
  <si>
    <t>11028 รพช.นายูง</t>
  </si>
  <si>
    <t>รวม CUP นายูง</t>
  </si>
  <si>
    <t>11029 รพช.พิบูลย์รักษ์</t>
  </si>
  <si>
    <t>รวม CUP พิบูลย์รักษ์</t>
  </si>
  <si>
    <t>41-26</t>
  </si>
  <si>
    <t>รพช.ห้วยเกิ้ง</t>
  </si>
  <si>
    <t>11016 รพช.ห้วยเกิ้ง</t>
  </si>
  <si>
    <t>รวม CUP ห้วยเกิ้ง</t>
  </si>
  <si>
    <t>41-27</t>
  </si>
  <si>
    <t>25058 รพช.กู่แก้ว</t>
  </si>
  <si>
    <t>รวม CUP กู่แก้ว</t>
  </si>
  <si>
    <t>41-28</t>
  </si>
  <si>
    <t>ประจักษ์ศิลปาคม</t>
  </si>
  <si>
    <t>25059 รพช.ประจักษ์ศิลปาคม</t>
  </si>
  <si>
    <t>รวม CUP ประจักษ์</t>
  </si>
  <si>
    <t>รวมจังหวัดอุดรธานี</t>
  </si>
  <si>
    <t>ค่าเฉลี่ยจังหวัดอุดรธานี / รพ.สต. (บาท/แห่ง)</t>
  </si>
  <si>
    <t>42-01</t>
  </si>
  <si>
    <t>เมืองเลย</t>
  </si>
  <si>
    <t>รพท.เลย</t>
  </si>
  <si>
    <t>10705 รพท.เลย</t>
  </si>
  <si>
    <t>รวม CUP เลย</t>
  </si>
  <si>
    <t>42-02</t>
  </si>
  <si>
    <t>รพช.นาด้วง</t>
  </si>
  <si>
    <t>11030 รพช.นาด้วง</t>
  </si>
  <si>
    <t>รวม CUP นาด้วง</t>
  </si>
  <si>
    <t>42-03</t>
  </si>
  <si>
    <t>รพช.เชียงคาน</t>
  </si>
  <si>
    <t>11031 รพช.เชียงคาน</t>
  </si>
  <si>
    <t>รวม CUP เชียงคาน</t>
  </si>
  <si>
    <t>42-04</t>
  </si>
  <si>
    <t>รพช.ปากชม</t>
  </si>
  <si>
    <t>11032 รพช.ปากชม</t>
  </si>
  <si>
    <t>รวม CUP ปากชม</t>
  </si>
  <si>
    <t>42-05</t>
  </si>
  <si>
    <t>รพร.ด่านซ้าย</t>
  </si>
  <si>
    <t>11447 รพร.ด่านซ้าย</t>
  </si>
  <si>
    <t>รวม CUP ด่านซ้าย</t>
  </si>
  <si>
    <t>42-06</t>
  </si>
  <si>
    <t>รพช.นาแห้ว</t>
  </si>
  <si>
    <t>11033 รพช.นาแห้ว</t>
  </si>
  <si>
    <t>รวม CUP นาแห้ว</t>
  </si>
  <si>
    <t>42-07</t>
  </si>
  <si>
    <t>รพช.ภูเรือ</t>
  </si>
  <si>
    <t>11034 รพช.ภูเรือ</t>
  </si>
  <si>
    <t>รวม CUP ภูเรือ</t>
  </si>
  <si>
    <t>42-08</t>
  </si>
  <si>
    <t>รพช.ท่าลี่</t>
  </si>
  <si>
    <t>11035 รพช.ท่าลี่</t>
  </si>
  <si>
    <t>รวม CUP ท่าลี่</t>
  </si>
  <si>
    <t>42-09</t>
  </si>
  <si>
    <t>รพช.วังสะพุง</t>
  </si>
  <si>
    <t>11036 รพช.วังสะพุง</t>
  </si>
  <si>
    <t>รวม CUP วังสะพุง</t>
  </si>
  <si>
    <t>42-10</t>
  </si>
  <si>
    <t>รพช.ภูกระดึง</t>
  </si>
  <si>
    <t>11037 รพช.ภูกระดึง</t>
  </si>
  <si>
    <t>รวม CUP ภูกระดึง</t>
  </si>
  <si>
    <t>42-11</t>
  </si>
  <si>
    <t>รพช.ภูหลวง</t>
  </si>
  <si>
    <t>11038 รพช.ภูหลวง</t>
  </si>
  <si>
    <t>รวม CUP ภูหลวง</t>
  </si>
  <si>
    <t>42-12</t>
  </si>
  <si>
    <t>รพช.ผาขาว</t>
  </si>
  <si>
    <t>11039 รพช.ผาขาว</t>
  </si>
  <si>
    <t>รวม CUP ผาขาว</t>
  </si>
  <si>
    <t>42-15</t>
  </si>
  <si>
    <t>รพช.เอราวัณ</t>
  </si>
  <si>
    <t>14133 รพช.เอราวัณ</t>
  </si>
  <si>
    <t>รวม CUP เอราวัณ</t>
  </si>
  <si>
    <t>42-16</t>
  </si>
  <si>
    <t>รพช.หนองหิน</t>
  </si>
  <si>
    <t>28861 รพช.หนองหิน</t>
  </si>
  <si>
    <t>รวม CUP หนองหิน</t>
  </si>
  <si>
    <t>รวมจังหวัดเลย</t>
  </si>
  <si>
    <t>ค่าเฉลี่ยจังหวัดเลย / รพ.สต. (บาท/แห่ง)</t>
  </si>
  <si>
    <t>43-01</t>
  </si>
  <si>
    <t>เมืองหนองคาย</t>
  </si>
  <si>
    <t>รพท.หนองคาย</t>
  </si>
  <si>
    <t>10706 รพท.หนองคาย</t>
  </si>
  <si>
    <t>รวม CUP หนองคาย</t>
  </si>
  <si>
    <t>43-02</t>
  </si>
  <si>
    <t>รพร.ท่าบ่อ</t>
  </si>
  <si>
    <t>11448 รพร.ท่าบ่อ</t>
  </si>
  <si>
    <t>รวม CUP ท่าบ่อ</t>
  </si>
  <si>
    <t>43-05</t>
  </si>
  <si>
    <t>รพช.โพนพิสัย</t>
  </si>
  <si>
    <t>11042 รพช.โพนพิสัย</t>
  </si>
  <si>
    <t>รวม CUP โพนพิสัย</t>
  </si>
  <si>
    <t>43-07</t>
  </si>
  <si>
    <t>รพช.ศรีเชียงใหม่</t>
  </si>
  <si>
    <t>11044 รพช.ศรีเชียงใหม่</t>
  </si>
  <si>
    <t>รวม CUP ศรีเชียงใหม่</t>
  </si>
  <si>
    <t>43-08</t>
  </si>
  <si>
    <t>รพช.สังคม</t>
  </si>
  <si>
    <t>11045 รพช.สังคม</t>
  </si>
  <si>
    <t>รวม CUP สังคม</t>
  </si>
  <si>
    <t>43-18</t>
  </si>
  <si>
    <t>รพช.สระใคร</t>
  </si>
  <si>
    <t>21356 รพช.สระใคร</t>
  </si>
  <si>
    <t>รวม CUP สระใคร</t>
  </si>
  <si>
    <t>43-19</t>
  </si>
  <si>
    <t>รพช.เฝ้าไร่</t>
  </si>
  <si>
    <t>28811 รพช.เฝ้าไร่</t>
  </si>
  <si>
    <t>รวม CUP เฝ้าไร่</t>
  </si>
  <si>
    <t>43-20</t>
  </si>
  <si>
    <t>รพช.รัตนวาปี</t>
  </si>
  <si>
    <t>28815 รพช.รัตนวาปี</t>
  </si>
  <si>
    <t>รวม CUP รัตนวาปี</t>
  </si>
  <si>
    <t>43-21</t>
  </si>
  <si>
    <t>รพช.โพธิ์ตาก</t>
  </si>
  <si>
    <t>28778 รพช.โพธิ์ตาก</t>
  </si>
  <si>
    <t>รวม CUP โพธิ์ตาก</t>
  </si>
  <si>
    <t>รวมจังหวัดหนองคาย</t>
  </si>
  <si>
    <t>ค่าเฉลี่ยจังหวัดหนองคาย / รพ.สต. (บาท/แห่ง)</t>
  </si>
  <si>
    <t>47-01</t>
  </si>
  <si>
    <t>เมืองสกลนคร</t>
  </si>
  <si>
    <t>รพศ.สกลนคร</t>
  </si>
  <si>
    <t>10710 รพศ.สกลนคร</t>
  </si>
  <si>
    <t>รวม CUP สกลนคร</t>
  </si>
  <si>
    <t>47-02</t>
  </si>
  <si>
    <t>รพช.กุสุมาลย์</t>
  </si>
  <si>
    <t>11089 รพช.กุสุมาลย์</t>
  </si>
  <si>
    <t>รวม CUP กุสุมาลย์</t>
  </si>
  <si>
    <t>47-03</t>
  </si>
  <si>
    <t>รพช.กุดบาก</t>
  </si>
  <si>
    <t>รวม CUP กุดบาก</t>
  </si>
  <si>
    <t>47-04</t>
  </si>
  <si>
    <t>พรรณานิคม</t>
  </si>
  <si>
    <t>รพช.พระอาจารย์ฝั้นฯ</t>
  </si>
  <si>
    <t>11091 รพช.พระอาจารย์ฝั้นฯ</t>
  </si>
  <si>
    <t>รวม CUP พระอาจารย์ฝั้นฯ</t>
  </si>
  <si>
    <t>47-05</t>
  </si>
  <si>
    <t>รพช.พังโคน</t>
  </si>
  <si>
    <t>11092 รพช.พังโคน</t>
  </si>
  <si>
    <t>รวม CUP พังโคน</t>
  </si>
  <si>
    <t>47-06</t>
  </si>
  <si>
    <t>รพช.วาริชภูมิ</t>
  </si>
  <si>
    <t>11093 รพช.วาริชภูมิ</t>
  </si>
  <si>
    <t>รวม CUP วาริชภูมิ</t>
  </si>
  <si>
    <t>47-07</t>
  </si>
  <si>
    <t>รพช.นิคมน้ำอูน</t>
  </si>
  <si>
    <t>11094 รพช.นิคมน้ำอูน</t>
  </si>
  <si>
    <t>รวม CUP นิคมน้ำอูน</t>
  </si>
  <si>
    <t>47-08</t>
  </si>
  <si>
    <t>รพช.วานรนิวาส</t>
  </si>
  <si>
    <t>11095 รพช.วานรนิวาส</t>
  </si>
  <si>
    <t>รวม CUP วานรนิวาส</t>
  </si>
  <si>
    <t>47-09</t>
  </si>
  <si>
    <t>รพช.คำตากล้า</t>
  </si>
  <si>
    <t>11096 รพช.คำตากล้า</t>
  </si>
  <si>
    <t>รวม CUP คำตากล้า</t>
  </si>
  <si>
    <t>47-10</t>
  </si>
  <si>
    <t>รพช.บ้านม่วง</t>
  </si>
  <si>
    <t>11097 รพช.บ้านม่วง</t>
  </si>
  <si>
    <t>รวม CUP บ้านม่วง</t>
  </si>
  <si>
    <t>47-11</t>
  </si>
  <si>
    <t>รพช.อากาศอำนวย</t>
  </si>
  <si>
    <t>11098 รพช.อากาศอำนวย</t>
  </si>
  <si>
    <t>รวม CUP อากาศอำนวย</t>
  </si>
  <si>
    <t>47-12</t>
  </si>
  <si>
    <t>รพร.สว่างแดนดิน</t>
  </si>
  <si>
    <t>11450 รพร.สว่างแดนดิน</t>
  </si>
  <si>
    <t>รวม CUP สว่างแดนดิน</t>
  </si>
  <si>
    <t>47-13</t>
  </si>
  <si>
    <t>รพช.ส่องดาว</t>
  </si>
  <si>
    <t>11099 รพช.ส่องดาว</t>
  </si>
  <si>
    <t>รวม CUP ส่องดาว</t>
  </si>
  <si>
    <t>47-14</t>
  </si>
  <si>
    <t>รพช.เต่างอย</t>
  </si>
  <si>
    <t>11100 รพช.เต่างอย</t>
  </si>
  <si>
    <t>รวม CUP เต่างอย</t>
  </si>
  <si>
    <t>47-15</t>
  </si>
  <si>
    <t>รพช.โคกศรีสุพรรณ</t>
  </si>
  <si>
    <t>11101 รพช.โคกศรีสุพรรณ</t>
  </si>
  <si>
    <t>รวม CUP โคกศรีสุพรรณ</t>
  </si>
  <si>
    <t>47-16</t>
  </si>
  <si>
    <t>รพช.เจริญศิลป์</t>
  </si>
  <si>
    <t>11102 รพช.เจริญศิลป์</t>
  </si>
  <si>
    <t>รวม CUP เจริญศิลป์</t>
  </si>
  <si>
    <t>47-17</t>
  </si>
  <si>
    <t>รพช.โพนนาแก้ว</t>
  </si>
  <si>
    <t>11103 รพช.โพนนาแก้ว</t>
  </si>
  <si>
    <t>รวม CUP โพนนาแก้ว</t>
  </si>
  <si>
    <t>47-18</t>
  </si>
  <si>
    <t>ภูพาน</t>
  </si>
  <si>
    <t>รพช.พระอาจารย์แบนฯ</t>
  </si>
  <si>
    <t>21323 รพช.พระอาจารย์แบนฯ</t>
  </si>
  <si>
    <t>รวม CUP พระอาจารย์แบนฯ</t>
  </si>
  <si>
    <t>รวมจังหวัดสกลนคร</t>
  </si>
  <si>
    <t>ค่าเฉลี่ยจังหวัดสกลนคร / รพ.สต. (บาท/แห่ง)</t>
  </si>
  <si>
    <t>48-01</t>
  </si>
  <si>
    <t>เมืองนครพนม</t>
  </si>
  <si>
    <t>รพท.นครพนม</t>
  </si>
  <si>
    <t>10711 รพท.นครพนม</t>
  </si>
  <si>
    <t>รวม CUP นครพนม</t>
  </si>
  <si>
    <t>48-02</t>
  </si>
  <si>
    <t>รพช.ปลาปาก</t>
  </si>
  <si>
    <t>11104 รพช.ปลาปาก</t>
  </si>
  <si>
    <t>รวม CUP ปลาปาก</t>
  </si>
  <si>
    <t>48-03</t>
  </si>
  <si>
    <t>รพช.ท่าอุเทน</t>
  </si>
  <si>
    <t>11105 รพช.ท่าอุเทน</t>
  </si>
  <si>
    <t>รวม CUP ท่าอุเทน</t>
  </si>
  <si>
    <t>48-04</t>
  </si>
  <si>
    <t>รพช.บ้านแพง</t>
  </si>
  <si>
    <t>11106 รพช.บ้านแพง</t>
  </si>
  <si>
    <t>รวม CUP บ้านแพง</t>
  </si>
  <si>
    <t>48-05</t>
  </si>
  <si>
    <t>รพร.ธาตุพนม</t>
  </si>
  <si>
    <t>11451 รพร.ธาตุพนม</t>
  </si>
  <si>
    <t>รวม CUP ธาตุพนม</t>
  </si>
  <si>
    <t>48-06</t>
  </si>
  <si>
    <t>รพช.เรณูนคร</t>
  </si>
  <si>
    <t>11108 รพช.เรณูนคร</t>
  </si>
  <si>
    <t>รวม CUP เรณูนคร</t>
  </si>
  <si>
    <t>48-07</t>
  </si>
  <si>
    <t>รพช.นาแก</t>
  </si>
  <si>
    <t>11109 รพช.นาแก</t>
  </si>
  <si>
    <t>รวม CUP นาแก</t>
  </si>
  <si>
    <t>48-08</t>
  </si>
  <si>
    <t>รพช.ศรีสงคราม</t>
  </si>
  <si>
    <t>11110 รพช.ศรีสงคราม</t>
  </si>
  <si>
    <t>รวม CUP ศรีสงคราม</t>
  </si>
  <si>
    <t>48-09</t>
  </si>
  <si>
    <t>รพช.นาหว้า</t>
  </si>
  <si>
    <t>11111 รพช.นาหว้า</t>
  </si>
  <si>
    <t>รวม CUP นาหว้า</t>
  </si>
  <si>
    <t>48-10</t>
  </si>
  <si>
    <t>รพช.โพนสวรรค์</t>
  </si>
  <si>
    <t>11112 รพช.โพนสวรรค์</t>
  </si>
  <si>
    <t>รวม CUP โพนสวรรค์</t>
  </si>
  <si>
    <t>48-11</t>
  </si>
  <si>
    <t>รพช.นาทม</t>
  </si>
  <si>
    <t>11107 รพช.นาทม</t>
  </si>
  <si>
    <t>48-12</t>
  </si>
  <si>
    <t>48-13</t>
  </si>
  <si>
    <t>รวม CUP นาทม</t>
  </si>
  <si>
    <t>รพช.วังยาง</t>
  </si>
  <si>
    <t>40840 รพช.วังยาง</t>
  </si>
  <si>
    <t>รวม CUP วังยาง</t>
  </si>
  <si>
    <t>รวมจังหวัดนครพนม</t>
  </si>
  <si>
    <t>ค่าเฉลี่ยจังหวัดนครพนม / รพ.สต. (บาท/แห่ง)</t>
  </si>
  <si>
    <t>CodeL3</t>
  </si>
  <si>
    <t>Name3</t>
  </si>
  <si>
    <t>รวมจังหวัด</t>
  </si>
  <si>
    <t xml:space="preserve">  </t>
  </si>
  <si>
    <t>53-08</t>
  </si>
  <si>
    <t>1. รพช.ห้วยเกิ้ง , รพช.ไม่มีลูกข่าย</t>
  </si>
  <si>
    <t>รวมรายได้</t>
  </si>
  <si>
    <t>รวมทั้งเขต</t>
  </si>
  <si>
    <t>ค่าเฉลี่ยรวมเขต</t>
  </si>
  <si>
    <t>บาท/บัตร</t>
  </si>
  <si>
    <t xml:space="preserve">                                                               สรุปเงินสดและรายการที่เทียบเท่ากับเงินสดคงเหลือ ของโรงพยาบาลส่งเสริมสุขภาพตำบล ( ราย CUP )                                                                </t>
  </si>
  <si>
    <t xml:space="preserve">    เอกสารแนบ 3</t>
  </si>
  <si>
    <t>คะแนนรวมเขต</t>
  </si>
  <si>
    <t>คะแนนรวม</t>
  </si>
  <si>
    <t>คะแนนที่ได้</t>
  </si>
  <si>
    <t>04169 - รพ.สต.บ้านดอนยานาง</t>
  </si>
  <si>
    <t>04170 - รพ.สต.บ้านห้วยลึก</t>
  </si>
  <si>
    <t>04171 - รพ.สต.บ้านหนองบัวโซม</t>
  </si>
  <si>
    <t>04172 - รพ.สต.บ้านหัวนา</t>
  </si>
  <si>
    <t>04173 - รพ.สต.บ้านโนนคูณ</t>
  </si>
  <si>
    <t>04174 - รพ.สต.บ้านข้องโป้</t>
  </si>
  <si>
    <t>04175 - รพ.สต.บ้านนามะเฟือง</t>
  </si>
  <si>
    <t>04176 - รพ.สต.บ้านพร้าว</t>
  </si>
  <si>
    <t>04177 - รพ.สต.บ้านบก</t>
  </si>
  <si>
    <t>04178 - รพ.สต.บ้านนาเลิง</t>
  </si>
  <si>
    <t>04179 - รพ.สต.บ้านห้วยโจด</t>
  </si>
  <si>
    <t>04180 - รพ.สต.บ้านหมากเลื่อม</t>
  </si>
  <si>
    <t>04181 - รพ.สต.เฉลิมพระเกียรติ 60 พรรษา นวมินทราชินี</t>
  </si>
  <si>
    <t>04182 - รพ.สต.บ้านยางหลวงเหนือ</t>
  </si>
  <si>
    <t>04184 - รพ.สต.บ้านหนองบัวเหนือ</t>
  </si>
  <si>
    <t>04185 - รพ.สต.บ้านนาคำไฮ</t>
  </si>
  <si>
    <t>04186 - รพ.สต.บ้านป่าไม้งาม</t>
  </si>
  <si>
    <t>04187 - รพ.สต.บ้านโคกกลาง</t>
  </si>
  <si>
    <t>04188 - รพ.สต.บ้านหนองหว้าน้อย</t>
  </si>
  <si>
    <t>13892 - รพ.สต.บ้านโนนสมบูรณ์</t>
  </si>
  <si>
    <t>04189 - รพ.สต.บ้านโป่งแค</t>
  </si>
  <si>
    <t>04190 - รพ.สต.บ้านนาหนองทุ่ม</t>
  </si>
  <si>
    <t>04191 - รพ.สต.บ้านร่องน้ำใส</t>
  </si>
  <si>
    <t>04192 - รพ.สต.บ้านก่าน</t>
  </si>
  <si>
    <t>04193 - รพ.สต.บ้านซ่ำเสี้ยว</t>
  </si>
  <si>
    <t>04194 - รพ.สต.บ้านกุดกระสู้</t>
  </si>
  <si>
    <t>04195 - รพ.สต.บ้านยางชุม</t>
  </si>
  <si>
    <t>04196 - รพ.สต.บ้านโนนม่วง</t>
  </si>
  <si>
    <t>04197 - รพ.สต.บ้านท่าอุทัย</t>
  </si>
  <si>
    <t>04198 - รพ.สต.บ้านพนาวัลย์</t>
  </si>
  <si>
    <t>04199 - รพ.สต.บ้านป่าแดงงาม</t>
  </si>
  <si>
    <t>14864 - รพ.สต.บ้านโนนสวรรค์</t>
  </si>
  <si>
    <t>04200 - รพ.สต.บ้านถิ่น</t>
  </si>
  <si>
    <t>04201 - รพ.สต.บ้านโสกก้านเหลือง</t>
  </si>
  <si>
    <t>04202 - รพ.สต.บ้านท่าลาด</t>
  </si>
  <si>
    <t>04203 - รพ.สต.บ้านหนองเรือ</t>
  </si>
  <si>
    <t>04204 - รพ.สต.บ้านหนองแวง</t>
  </si>
  <si>
    <t>04205 - รพ.สต.บ้านก้าวหน้า</t>
  </si>
  <si>
    <t>04206 - รพ.สต.บ้านค้อ</t>
  </si>
  <si>
    <t>04207 - รพ.สต.บ้านหนองทุ่ม</t>
  </si>
  <si>
    <t>04208 - รพ.สต.บ้านห้วยมะหลี่</t>
  </si>
  <si>
    <t>04209 - รพ.สต.บ้านหนองตานา</t>
  </si>
  <si>
    <t>04210 - รพ.สต.บ้านโคกม่วง</t>
  </si>
  <si>
    <t>04211 - รพ.สต.บ้านนิคมพัฒนา</t>
  </si>
  <si>
    <t>04212 - รพ.สต.บ้านดงบาก</t>
  </si>
  <si>
    <t>04213 - รพ.สต.บ้านดอนกู่</t>
  </si>
  <si>
    <t>04214 - รพ.สต.บ้านศรีวิชัย</t>
  </si>
  <si>
    <t>04215 - รพ.สต.บ้านโนนอุดมพัฒนา</t>
  </si>
  <si>
    <t>04216 - รพ.สต.บ้านกุดสะเทียน</t>
  </si>
  <si>
    <t>04217 - รพ.สต.บ้านนากอก</t>
  </si>
  <si>
    <t>04218 - รพ.สต.บ้านนาหนองทุ่ม</t>
  </si>
  <si>
    <t>04219 - รพ.สต.บ้านหินตลาด</t>
  </si>
  <si>
    <t>04220 - รพ.สต.บ้านโนนคูณ (หมู่ที่ 4)</t>
  </si>
  <si>
    <t>04221 - รพ.สต.บ้านโนนสมบูรณ์</t>
  </si>
  <si>
    <t>04222 - รพ.สต.บ้านดอนเกล็ด</t>
  </si>
  <si>
    <t>04223 - รพ.สต.บ้านโนนสงวน</t>
  </si>
  <si>
    <t>04224 - รพ.สต.บ้านฝายหิน</t>
  </si>
  <si>
    <t>04225 - รพ.สต.บ้านผาสุก</t>
  </si>
  <si>
    <t>04226 - รพ.สต.บ้านหนองกุงแก้ว</t>
  </si>
  <si>
    <t>04227 - รพ.สต.บ้านหนองแก</t>
  </si>
  <si>
    <t>04228 - รพ.สต.บ้านทรายมูล</t>
  </si>
  <si>
    <t>04229 - รพ.สต.บ้านหันนางาม</t>
  </si>
  <si>
    <t>13893 - รพ.สต.บ้านห้วยหว้า</t>
  </si>
  <si>
    <t>04230 - รพ.สต.บ้านโนนสมบูรณ์</t>
  </si>
  <si>
    <t>04231 - รพ.สต.บ้านน้ำกง</t>
  </si>
  <si>
    <t>04232 - รพ.สต.บ้านโนนปอแดง</t>
  </si>
  <si>
    <t>04233 - รพ.สต.บ้านเซิน</t>
  </si>
  <si>
    <t>04234 - รพ.สต.บ้านค่ายสว่าง</t>
  </si>
  <si>
    <t>04235 - รพ.สต.บ้านทุ่งสว่าง(นาด่าน/สุขสำราญ)</t>
  </si>
  <si>
    <t>04236 - รพ.สต.บ้านหนองบัวน้อย</t>
  </si>
  <si>
    <t>04237 - รพ.สต.บ้านดงมะไฟ</t>
  </si>
  <si>
    <t>04238 - รพ.สต.บ้านโชคชัย</t>
  </si>
  <si>
    <t>04239 - รพ.สต.บ้านบุญทัน</t>
  </si>
  <si>
    <t>04240 - รพ.สต.บ้านกุดผึ้ง</t>
  </si>
  <si>
    <t>11741 - รพ.สต.บ้านวิจิตรพัฒนา</t>
  </si>
  <si>
    <t>13895 - รพ.สต.บ้านโคกนกพัฒนา</t>
  </si>
  <si>
    <t>04241 - รพ.สต.บ้านนากลาง</t>
  </si>
  <si>
    <t>04242 - รพ.สต.บ้านผาเวียง</t>
  </si>
  <si>
    <t>04243 - รพ.สต.บ้านนาแก</t>
  </si>
  <si>
    <t>04244 - รพ.สต.บ้านโนนภูทอง</t>
  </si>
  <si>
    <t>04245 - รพ.สต.บ้านนาเจริญ</t>
  </si>
  <si>
    <t>04246 - รพ.สต.บ้านวังปลาป้อม</t>
  </si>
  <si>
    <t>04247 - รพ.สต.บ้านวังม่วง</t>
  </si>
  <si>
    <t>04665 - รพ.สต.เพชรเจริญ</t>
  </si>
  <si>
    <t>04666 - รพ.สต.น้ำภู</t>
  </si>
  <si>
    <t>04667 - รพ.สต.นาอ้อ</t>
  </si>
  <si>
    <t>04668 - รพ.สต.กกดู่</t>
  </si>
  <si>
    <t>04669 - รพ.สต.ไร่ม่วง</t>
  </si>
  <si>
    <t>04670 - รพ.สต.โพนป่าแดง</t>
  </si>
  <si>
    <t>04671 - รพ.สต.ไร่ทาม</t>
  </si>
  <si>
    <t>04672 - รพ.สต.นาอาน</t>
  </si>
  <si>
    <t>04673 - รพ.สต.ขอนแก่น</t>
  </si>
  <si>
    <t>04674 - รพ.สต.หัวนา</t>
  </si>
  <si>
    <t>04675 - รพ.สต.หนองผำ</t>
  </si>
  <si>
    <t>04676 - รพ.สต.เจริญสุข</t>
  </si>
  <si>
    <t>04677 - รพ.สต.บ้านเพีย</t>
  </si>
  <si>
    <t>04678 - รพ.สต.บ้านสูบ</t>
  </si>
  <si>
    <t>04679 - รพ.สต.ก้างปลา</t>
  </si>
  <si>
    <t>04680 - รพ.สต.นาแขม</t>
  </si>
  <si>
    <t>04681 - รพ.สต.ปากหมาก</t>
  </si>
  <si>
    <t>04682 - รพ.สต.ห้วยกระทิง</t>
  </si>
  <si>
    <t>14352 - รพ.สต.โป่งป่าติ้ว</t>
  </si>
  <si>
    <t>04683 - รพ.สต.ห้วยตาด</t>
  </si>
  <si>
    <t>04684 - รพ.สต.นาดอกคำ</t>
  </si>
  <si>
    <t>04685 - รพ.สต.ห้วยปลาดุก</t>
  </si>
  <si>
    <t>04686 - รพ.สต.ท่าสะอาด</t>
  </si>
  <si>
    <t>04687 - รพ.สต.ท่าสวรรค์</t>
  </si>
  <si>
    <t>04688 - รพ.สต.ธาตุ</t>
  </si>
  <si>
    <t>04689 - รพ.สต.สงเปือย</t>
  </si>
  <si>
    <t>04690 - รพ.สต.บ้านโพน</t>
  </si>
  <si>
    <t>04691 - รพ.สต.ศรีโพนแท่น</t>
  </si>
  <si>
    <t>04692 - รพ.สต.นาป่าหนาด</t>
  </si>
  <si>
    <t>04693 - รพ.สต.ท่าบม</t>
  </si>
  <si>
    <t>04694 - รพ.สต.นาจาน</t>
  </si>
  <si>
    <t>04695 - รพ.สต.ท่าดีหมี</t>
  </si>
  <si>
    <t>04696 - รพ.สต.คกเลาใต้</t>
  </si>
  <si>
    <t>04697 - รพ.สต.ผาแบ่น</t>
  </si>
  <si>
    <t>04698 - รพ.สต.บุฮม</t>
  </si>
  <si>
    <t>04699 - รพ.สต.หินตั้ง</t>
  </si>
  <si>
    <t>04700 - รพ.สต.หาดทรายขาว</t>
  </si>
  <si>
    <t>13924 - รพ.สต.โสกใหม่</t>
  </si>
  <si>
    <t>04701 - รพ.สต.นาค้อ</t>
  </si>
  <si>
    <t>04702 - รพ.สต.เชียงกลม</t>
  </si>
  <si>
    <t>04703 - รพ.สต.คอนสา</t>
  </si>
  <si>
    <t>04704 - รพ.สต.ห้วยเหียม</t>
  </si>
  <si>
    <t>04707 - รพ.สต.ห้วยบ่อซืน</t>
  </si>
  <si>
    <t>04708 - รพ.สต.ห้วยพิชัย</t>
  </si>
  <si>
    <t>04709 - รพ.สต.บ้านสงาว</t>
  </si>
  <si>
    <t>13925 - รพ.สต.หาดคัมภีร์</t>
  </si>
  <si>
    <t>14463 - รพ.สต.ห้วยอาลัย</t>
  </si>
  <si>
    <t>14464 - รพ.สต.ชมเจริญ</t>
  </si>
  <si>
    <t>04710 - รพ.สต.เครือคู้</t>
  </si>
  <si>
    <t>04711 - รพ.สต.ปากโป่ง</t>
  </si>
  <si>
    <t>04712 - รพ.สต.นาดี</t>
  </si>
  <si>
    <t>04713 - รพ.สต.โคกงาม</t>
  </si>
  <si>
    <t>04714 - รพ.สต.หนองอุมลัว</t>
  </si>
  <si>
    <t>04715 - รพ.สต.วังบอน</t>
  </si>
  <si>
    <t>04716 - รพ.สต.ทับกี่</t>
  </si>
  <si>
    <t>04717 - รพ.สต.น้ำเย็น</t>
  </si>
  <si>
    <t>04718 - รพ.สต.ตูบค้อ</t>
  </si>
  <si>
    <t>04719 - รพ.สต.กกจำปา</t>
  </si>
  <si>
    <t>04720 - รพ.สต.บ้านผึ้ง</t>
  </si>
  <si>
    <t>04721 - รพ.สต.หนองผือ</t>
  </si>
  <si>
    <t>13926 - รพ.สต.ปากหมัน</t>
  </si>
  <si>
    <t>04722 - รพ.สต.ป่าก่อ</t>
  </si>
  <si>
    <t>04723 - รพ.สต.นาพึง</t>
  </si>
  <si>
    <t>04724 - รพ.สต.โนนสว่าง</t>
  </si>
  <si>
    <t>04725 - รพ.สต.เหล่ากอหก</t>
  </si>
  <si>
    <t>10234 - รพ.สต.นาเจริญ</t>
  </si>
  <si>
    <t>04726 - รพ.สต.ท่าศาลา</t>
  </si>
  <si>
    <t>04727 - รพ.สต.ร่องจิก</t>
  </si>
  <si>
    <t>04728 - รพ.สต.ปลาบ่า</t>
  </si>
  <si>
    <t>04729 - รพ.สต.บ้านกลาง</t>
  </si>
  <si>
    <t>04730 - รพ.สต.ห้วยผักเน่า</t>
  </si>
  <si>
    <t>04731 - รพ.สต.สานตม</t>
  </si>
  <si>
    <t>04732 - รพ.สต.บ้านยาง</t>
  </si>
  <si>
    <t>04733 - รพ.สต.ปากคาน</t>
  </si>
  <si>
    <t>04734 - รพ.สต.บ้านเมี่ยง</t>
  </si>
  <si>
    <t>04735 - รพ.สต.อาฮี</t>
  </si>
  <si>
    <t>04736 - รพ.สต.น้ำแคม</t>
  </si>
  <si>
    <t>04737 - รพ.สต.โคกใหญ่</t>
  </si>
  <si>
    <t>04738 - รพ.สต.หนองบง</t>
  </si>
  <si>
    <t>04739 - รพ.สต.แก่งม่วง</t>
  </si>
  <si>
    <t>13927 - รพ.สต.นากระเซ็ง</t>
  </si>
  <si>
    <t>04740 - รพ.สต.นาวัว</t>
  </si>
  <si>
    <t>04741 - รพ.สต.ทรายขาว</t>
  </si>
  <si>
    <t>04742 - รพ.สต.เหมืองแบ่ง</t>
  </si>
  <si>
    <t>04743 - รพ.สต.นาดอกไม้</t>
  </si>
  <si>
    <t>04744 - รพ.สต.ตากแดด</t>
  </si>
  <si>
    <t>04745 - รพ.สต.กกบก</t>
  </si>
  <si>
    <t>04746 - รพ.สต.ปากปวน</t>
  </si>
  <si>
    <t>04747 - รพ.สต.ผาน้อย</t>
  </si>
  <si>
    <t>04748 - รพ.สต.โคกมน</t>
  </si>
  <si>
    <t>04750 - รพ.สต.นาแก</t>
  </si>
  <si>
    <t>04751 - รพ.สต.ห้วยผุก</t>
  </si>
  <si>
    <t>04752 - รพ.สต.ขอนแก่น</t>
  </si>
  <si>
    <t>04753 - รพ.สต.โคกสว่าง</t>
  </si>
  <si>
    <t>04754 - รพ.สต.โคกขมิ้น</t>
  </si>
  <si>
    <t>04755 - รพ.สต.โนนสว่าง</t>
  </si>
  <si>
    <t>04756 - รพ.สต.โคกหนองแก</t>
  </si>
  <si>
    <t>13928 - รพ.สต.โนนวังแท่น</t>
  </si>
  <si>
    <t>04757 - รพ.สต.นาโก</t>
  </si>
  <si>
    <t>04758 - รพ.สต.นาแปนใต้</t>
  </si>
  <si>
    <t>04761 - รพ.สต.ผานกเค้า</t>
  </si>
  <si>
    <t>04762 - รพ.สต.ห้วยส้มใต้</t>
  </si>
  <si>
    <t>04764 - รพ.สต.ห้วยส้ม</t>
  </si>
  <si>
    <t>04766 - รพ.สต.ศรีอุบล</t>
  </si>
  <si>
    <t>04767 - รพ.สต.นามูลตุ่น</t>
  </si>
  <si>
    <t>04768 - รพ.สต.เลยวังไสย์</t>
  </si>
  <si>
    <t>04769 - รพ.สต.ใหม่พัฒนา</t>
  </si>
  <si>
    <t>13929 - รพ.สต.ห้วยสีเสียด</t>
  </si>
  <si>
    <t>04770 - รพ.สต.สมศักดิ์พัฒนา</t>
  </si>
  <si>
    <t>04771 - รพ.สต.พวยเด้ง</t>
  </si>
  <si>
    <t>04772 - รพ.สต.นาตาด</t>
  </si>
  <si>
    <t>04773 - รพ.สต.โนนป่าซาง</t>
  </si>
  <si>
    <t>04774 - รพ.สต.ห้วยยาง</t>
  </si>
  <si>
    <t>04775 - รพ.สต.เพิ่มสุข</t>
  </si>
  <si>
    <t>04776 - รพ.สต.หัวฝาย</t>
  </si>
  <si>
    <t>04777 - รพ.สต.โป่งศรีโทน</t>
  </si>
  <si>
    <t>04778 - รพ.สต.หนองใหญ่</t>
  </si>
  <si>
    <t>04780 - รพ.สต.ห้วยป่าน</t>
  </si>
  <si>
    <t>04781 - รพ.สต.ซำบุ่น</t>
  </si>
  <si>
    <t>13930 - รพ.สต.โนนสวรรค์</t>
  </si>
  <si>
    <t>14353 - รพ.สต.พรประเสริฐ</t>
  </si>
  <si>
    <t>14356 - รพ.สต.นาอ่างคำ</t>
  </si>
  <si>
    <t>04759 - รพ.สต.ปวนพุ</t>
  </si>
  <si>
    <t>04760 - รพ.สต.หนองหมากแก้ว</t>
  </si>
  <si>
    <t>04763 - รพ.สต.เฉลิมพระเกียรติ 60 พรรษา นวมินทราชินี</t>
  </si>
  <si>
    <t>04765 - รพ.สต.น้อยสามัคคี</t>
  </si>
  <si>
    <t>14355 - รพ.สต.หลักร้อยหกสิบ</t>
  </si>
  <si>
    <t>ใหม่</t>
  </si>
  <si>
    <t>04481 - รพ.สต.บ้านปากดง</t>
  </si>
  <si>
    <t>04482 - รพ.สต.บ้านขาว</t>
  </si>
  <si>
    <t>04483 - รพ.สต.หนองบัว</t>
  </si>
  <si>
    <t>04484 - รพ.สต.บ้านตาด</t>
  </si>
  <si>
    <t>04485 - รพ.สต.บ้านนิคมทหารผ่านศึก</t>
  </si>
  <si>
    <t>04486 - รพ.สต.โนนสูง</t>
  </si>
  <si>
    <t>04487 - รพ.สต.บ้านหมูม่น</t>
  </si>
  <si>
    <t>04488 - รพ.สต.บ้านจำปา</t>
  </si>
  <si>
    <t>04489 - รพ.สต.เชียงยืน</t>
  </si>
  <si>
    <t>04490 - รพ.สต.บ้านหนองนาคำ</t>
  </si>
  <si>
    <t>04491 - รพ.สต.กุดสระ</t>
  </si>
  <si>
    <t>04492 - รพ.สต.นาดี</t>
  </si>
  <si>
    <t>04493 - รพ.สต.บ้านเลื่อม</t>
  </si>
  <si>
    <t>04494 - รพ.สต.เชียงพิณ</t>
  </si>
  <si>
    <t>04495 - รพ.สต.สามพร้าว</t>
  </si>
  <si>
    <t>04496 - รพ.สต.บ้านหนองไฮ</t>
  </si>
  <si>
    <t>04497 - รพ.สต.บ้านโสกน้ำขาว</t>
  </si>
  <si>
    <t>04498 - รพ.สต.บ้านนาข่า</t>
  </si>
  <si>
    <t>04499 - รพ.สต.บ้านโนนตูม</t>
  </si>
  <si>
    <t>04500 - รพ.สต.บ้านหนองใหญ่</t>
  </si>
  <si>
    <t>04501 - รพ.สต.หนองขอนกว้าง</t>
  </si>
  <si>
    <t>04502 - รพ.สต.โคกสะอาด</t>
  </si>
  <si>
    <t>04503 - รพ.สต.บ้านนากว้าง</t>
  </si>
  <si>
    <t>04504 - รพ.สต.บ้านแม่นนท์</t>
  </si>
  <si>
    <t>13904 - รพ.สต.บ้านหนองหมื่นท้าว</t>
  </si>
  <si>
    <t>13905 - รพ.สต.บ้านหนองใส</t>
  </si>
  <si>
    <t>13906 - รพ.สต.บ้านหนองตะไก้</t>
  </si>
  <si>
    <t>23745 - รพ.สต.บ้านกลิ้งคำ</t>
  </si>
  <si>
    <t>04505 - รพ.สต.บ้านดงหวาย</t>
  </si>
  <si>
    <t>04506 - รพ.สต.บ้านโพธิ์</t>
  </si>
  <si>
    <t>04507 - รพ.สต.บ้านขอนยูง</t>
  </si>
  <si>
    <t>04508 - รพ.สต.บ้านหนองฆ้อง</t>
  </si>
  <si>
    <t>04509 - รพ.สต.สร้างแป้น</t>
  </si>
  <si>
    <t>04510 - รพ.สต.บ้านบ่อทอง</t>
  </si>
  <si>
    <t>04511 - รพ.สต.ตาลเลียน</t>
  </si>
  <si>
    <t>13907 - รพ.สต.บ้านโคกสว่าง</t>
  </si>
  <si>
    <t>13908 - รพ.สต.บ้านเหล่าตำแย</t>
  </si>
  <si>
    <t>14845 - รพ.สต.บ้านดงบัง</t>
  </si>
  <si>
    <t>24933 - รพ.สต.โสกแก</t>
  </si>
  <si>
    <t>04513 - รพ.สต.หนองแสง</t>
  </si>
  <si>
    <t>04514 - รพ.สต.บ้านอูบมุง</t>
  </si>
  <si>
    <t>04515 - รพ.สต.บ้านโคกผักหอม</t>
  </si>
  <si>
    <t>04516 - รพ.สต.บ้านหนองแวงจุมพล</t>
  </si>
  <si>
    <t>04518 - รพ.สต.บ้านน้ำพ่น</t>
  </si>
  <si>
    <t>04519 - รพ.สต.บ้านหนองแซง</t>
  </si>
  <si>
    <t>04520 - รพ.สต.บ้านหนองเม็ก</t>
  </si>
  <si>
    <t>04521 - รพ.สต.บ้านโนนหวายใต้</t>
  </si>
  <si>
    <t>13909 - รพ.สต.โนนสว่าง</t>
  </si>
  <si>
    <t>13910 - รพ.สต.กุดหมากไฟ</t>
  </si>
  <si>
    <t>13911 - รพ.สต.บ้านหนองบัวบาน</t>
  </si>
  <si>
    <t>04522 - รพ.สต.ตูมใต้</t>
  </si>
  <si>
    <t>04523 - รพ.สต.บ้านน้ำฆ้อง</t>
  </si>
  <si>
    <t>04524 - รพ.สต.บ้านเวียงคำ</t>
  </si>
  <si>
    <t>04525 - รพ.สต.หินฮาว</t>
  </si>
  <si>
    <t>04526 - รพ.สต.บ้านเมืองพรึก</t>
  </si>
  <si>
    <t>04528 - รพ.สต.บ้านเชียงแหว</t>
  </si>
  <si>
    <t>04529 - รพ.สต.บ้านห้วยเกิ้ง</t>
  </si>
  <si>
    <t>04532 - รพ.สต.บ้านสงเปลือย</t>
  </si>
  <si>
    <t>04533 - รพ.สต.บ้านทองอินทร์</t>
  </si>
  <si>
    <t>04534 - รพ.สต.บ้านศรีสว่างวัฒนา</t>
  </si>
  <si>
    <t>04536 - รพ.สต.ผาสุก</t>
  </si>
  <si>
    <t>04537 - รพ.สต.บ้านท่าลี่</t>
  </si>
  <si>
    <t>04538 - รพ.สต.บ้านเหล่าหมากจันทร์</t>
  </si>
  <si>
    <t>04539 - รพ.สต.บ้านปะโค</t>
  </si>
  <si>
    <t>04540 - รพ.สต.บ้านบุ่งหมากลาน</t>
  </si>
  <si>
    <t>04541 - รพ.สต.บ้านห้วยบง ต.หนองหว้า</t>
  </si>
  <si>
    <t>14846 - รพ.สต.บ้านผือ</t>
  </si>
  <si>
    <t>04542 - รพ.สต.หนองแวงใหญ่</t>
  </si>
  <si>
    <t>04543 - รพ.สต.บ้านโนนสำราญ</t>
  </si>
  <si>
    <t>04544 - รพ.สต.บ้านท่าลุมภู</t>
  </si>
  <si>
    <t>04545 - รพ.สต.บ้านกุดดอกคำ</t>
  </si>
  <si>
    <t>04546 - รพ.สต.บ้านทมนางาม</t>
  </si>
  <si>
    <t>04547 - รพ.สต.บ้านทมป่าข่า</t>
  </si>
  <si>
    <t>04548 - รพ.สต.บ้านหนองกุงศรี</t>
  </si>
  <si>
    <t>04549 - รพ.สต.บ้านหนองแสง</t>
  </si>
  <si>
    <t>13913 - รพ.สต.บ้านนาเหล่า</t>
  </si>
  <si>
    <t>04550 - รพ.สต.บ้านต้ายสวรรค์</t>
  </si>
  <si>
    <t>04551 - รพ.สต.บ้านหนองเม็ก</t>
  </si>
  <si>
    <t>04552 - รพ.สต.พังงู</t>
  </si>
  <si>
    <t>04553 - รพ.สต.สะแบง</t>
  </si>
  <si>
    <t>04554 - รพ.สต.บ้านสร้อยพร้าว</t>
  </si>
  <si>
    <t>04555 - รพ.สต.บ้านเชียง</t>
  </si>
  <si>
    <t>04556 - รพ.สต.บ้านยา</t>
  </si>
  <si>
    <t>04557 - รพ.สต.บ้านโพนงาม</t>
  </si>
  <si>
    <t>04558 - รพ.สต.บ้านโคก</t>
  </si>
  <si>
    <t>04559 - รพ.สต.บ้านผักตบ</t>
  </si>
  <si>
    <t>04560 - รพ.สต.บ้านหนองบัวแดง</t>
  </si>
  <si>
    <t>04561 - รพ.สต.บ้านดอนหายโศก</t>
  </si>
  <si>
    <t>04562 - รพ.สต.บ้านต้อง</t>
  </si>
  <si>
    <t>13914 - รพ.สต.บ้านดงบาก</t>
  </si>
  <si>
    <t>04563 - รพ.สต.บ้านกุดค้า</t>
  </si>
  <si>
    <t>04564 - รพ.สต.บ้านหนองกุง</t>
  </si>
  <si>
    <t>04565 - รพ.สต.บ้านศรีสว่าง</t>
  </si>
  <si>
    <t>04566 - รพ.สต.บ้านนาชุมแสง</t>
  </si>
  <si>
    <t>04567 - รพ.สต.บ้านนาทม</t>
  </si>
  <si>
    <t>13915 - รพ.สต.บ้านคำสีดา</t>
  </si>
  <si>
    <t>04568 - รพ.สต.บ้านหนองแวง</t>
  </si>
  <si>
    <t>04569 - รพ.สต.บ้านหนองแคน</t>
  </si>
  <si>
    <t>04570 - รพ.สต.บ้านคำเลาะ</t>
  </si>
  <si>
    <t>04571 - รพ.สต.บ้านห้วยยาง</t>
  </si>
  <si>
    <t>04572 - รพ.สต.บ้านศรีสง่าเมือง</t>
  </si>
  <si>
    <t>04573 - รพ.สต.บ้านท่าไฮ</t>
  </si>
  <si>
    <t>04574 - รพ.สต.บ้านโนนม่วง</t>
  </si>
  <si>
    <t>04575 - รพ.สต.บ้านโปร่ง</t>
  </si>
  <si>
    <t>04576 - รพ.สต.บ้านหัวนาคำ</t>
  </si>
  <si>
    <t>04577 - รพ.สต.บ้านคำค้อ</t>
  </si>
  <si>
    <t>04578 - รพ.สต.บ้านหนองนกเขียน</t>
  </si>
  <si>
    <t>04579 - รพ.สต.นายูง</t>
  </si>
  <si>
    <t>04580 - รพ.สต.ตาดทอง</t>
  </si>
  <si>
    <t>13916 - รพ.สต.บ้านห้วยผึ้ง</t>
  </si>
  <si>
    <t>13917 - รพ.สต.บ้านนาเรียง</t>
  </si>
  <si>
    <t>14847 - รพ.สต.บ้านคำเมย</t>
  </si>
  <si>
    <t>04581 - รพ.สต.หนองกุงทับม้า</t>
  </si>
  <si>
    <t>04582 - รพ.สต.บ้านหนองหญ้าไซ</t>
  </si>
  <si>
    <t>04583 - รพ.สต.บ้านบะยาว</t>
  </si>
  <si>
    <t>04584 - รพ.สต.นาแก-ภูดิน</t>
  </si>
  <si>
    <t>04585 - รพ.สต.บ้านคำยาง</t>
  </si>
  <si>
    <t>04586 - รพ.สต.คำน้อย</t>
  </si>
  <si>
    <t>04587 - รพ.สต.บ้านคำโคกสูง</t>
  </si>
  <si>
    <t>04588 - รพ.สต.บ้านโนนสะอาด</t>
  </si>
  <si>
    <t>13918 - รพ.สต.บ้านนาตาด</t>
  </si>
  <si>
    <t>13919 - รพ.สต.บ้านคำไฮ</t>
  </si>
  <si>
    <t>04589 - รพ.สต.บ้านสระแก้ว</t>
  </si>
  <si>
    <t>04591 - รพ.สต.บ้านดงเย็น</t>
  </si>
  <si>
    <t>04592 - รพ.สต.บ้านโพนสูงเหนือ</t>
  </si>
  <si>
    <t>04593 - รพ.สต.บ้านศรีเจริญ</t>
  </si>
  <si>
    <t>04594 - รพ.สต.บ้านนาเจริญ</t>
  </si>
  <si>
    <t>04595 - รพ.สต.บ้านทรายมูล</t>
  </si>
  <si>
    <t>04596 - รพ.สต.บ้านทุ่ง</t>
  </si>
  <si>
    <t>04597 - รพ.สต.บ้านโนนสะอาด</t>
  </si>
  <si>
    <t>04598 - รพ.สต.บ้านนาไหม</t>
  </si>
  <si>
    <t>04599 - รพ.สต.บ้านถ่อนนาลับ</t>
  </si>
  <si>
    <t>04600 - รพ.สต.บ้านวังดารา</t>
  </si>
  <si>
    <t>04601 - รพ.สต.บ้านม่วง</t>
  </si>
  <si>
    <t>04602 - รพ.สต.บ้านหนองสว่าง</t>
  </si>
  <si>
    <t>04603 - รพ.สต.บ้านโนนทองหลาง</t>
  </si>
  <si>
    <t>04604 - รพ.สต.บ้านโนนอุดม</t>
  </si>
  <si>
    <t>04605 - รพ.สต.บ้านธาตุ</t>
  </si>
  <si>
    <t>04606 - รพ.สต.บ้านดงหวาย</t>
  </si>
  <si>
    <t>04607 - รพ.สต.บ้านโนนสะอาด</t>
  </si>
  <si>
    <t>04608 - รพ.สต.บ้านเทื่อม</t>
  </si>
  <si>
    <t>04609 - รพ.สต.บ้านคำบง</t>
  </si>
  <si>
    <t>04610 - รพ.สต.บ้านโนนทอง</t>
  </si>
  <si>
    <t>04611 - รพ.สต.บ้านนาเตย</t>
  </si>
  <si>
    <t>04612 - รพ.สต.บ้านข้าวสาร</t>
  </si>
  <si>
    <t>04613 - รพ.สต.บ้านโนนสว่าง</t>
  </si>
  <si>
    <t>04614 - รพ.สต.บ้านม่วง</t>
  </si>
  <si>
    <t>04615 - รพ.สต.บ้านกลางใหญ่</t>
  </si>
  <si>
    <t>04616 - รพ.สต.บ้านเมืองพาน</t>
  </si>
  <si>
    <t>04617 - รพ.สต.บ้านหนองกาลึม</t>
  </si>
  <si>
    <t>04618 - รพ.สต.บ้านคำด้วง</t>
  </si>
  <si>
    <t>04619 - รพ.สต.บ้านห้วยศิลาผาสุก</t>
  </si>
  <si>
    <t>04620 - รพ.สต.บ้านหนองหัวคู</t>
  </si>
  <si>
    <t>04621 - รพ.สต.บ้านค้อ</t>
  </si>
  <si>
    <t>14245 - รพ.สต.บ้านสระคุ</t>
  </si>
  <si>
    <t>14298 - รพ.สต.หนองแวง</t>
  </si>
  <si>
    <t>14848 - รพ.สต.บ้านนาล้อม</t>
  </si>
  <si>
    <t>04623 - รพ.สต.น้ำโสม</t>
  </si>
  <si>
    <t>04624 - รพ.สต.บ้านนาเมืองไทย</t>
  </si>
  <si>
    <t>04625 - รพ.สต.บ้านโนนสมบูรณ์</t>
  </si>
  <si>
    <t>04626 - รพ.สต.บ้านหนองแวง</t>
  </si>
  <si>
    <t>04627 - รพ.สต.บ้านหยวก</t>
  </si>
  <si>
    <t>04628 - รพ.สต.โสมเยี่ยม</t>
  </si>
  <si>
    <t>04629 - รพ.สต.บ้านผากลางนา</t>
  </si>
  <si>
    <t>13921 - รพ.สต.บ้านน้ำปู่น้อย</t>
  </si>
  <si>
    <t>14849 - รพ.สต.บ้านดงพัฒนา</t>
  </si>
  <si>
    <t>04630 - รพ.สต.บ้านธาตุ</t>
  </si>
  <si>
    <t>04631 - รพ.สต.บ้านนิคม</t>
  </si>
  <si>
    <t>04632 - สอ.บ้านนาพู่</t>
  </si>
  <si>
    <t>04633 - รพ.สต.บ้านหลวง</t>
  </si>
  <si>
    <t>04634 - รพ.สต.บ้านเชียงหวาง</t>
  </si>
  <si>
    <t>04635 - รพ.สต.บ้านสุมเส้า</t>
  </si>
  <si>
    <t>04636 - รพ.สต.บ้านนาบัว</t>
  </si>
  <si>
    <t>04637 - รพ.สต.บ้านเหล่า</t>
  </si>
  <si>
    <t>04638 - รพ.สต.บ้านจอมศรี</t>
  </si>
  <si>
    <t>04639 - รพ.สต.บ้านคอนเลียบ</t>
  </si>
  <si>
    <t>04640 - รพ.สต.บ้านโพนสวรรค์</t>
  </si>
  <si>
    <t>04641 - รพ.สต.สร้างแป้น</t>
  </si>
  <si>
    <t>14246 - รพ.สต.บ้านหนองแสงตอ</t>
  </si>
  <si>
    <t>15221 - รพ.สต.บ้านด่าน</t>
  </si>
  <si>
    <t>04642 - รพ.สต.บ้านเชียงดา</t>
  </si>
  <si>
    <t>04643 - รพ.สต.บ้านยวด</t>
  </si>
  <si>
    <t>04644 - รพ.สต.บ้านโคก</t>
  </si>
  <si>
    <t>04645 - รพ.สต.บ้านหายโศก</t>
  </si>
  <si>
    <t>04646 - รพ.สต.บ้านหินโงม</t>
  </si>
  <si>
    <t>04647 - รพ.สต.บ้านแสงทอง</t>
  </si>
  <si>
    <t>04648 - รพ.สต.บ้านท่าสี</t>
  </si>
  <si>
    <t>04649 - รพ.สต.บ้านแสงสว่าง</t>
  </si>
  <si>
    <t>04650 - รพ.สต.บ้านนาดี</t>
  </si>
  <si>
    <t>04651 - รพ.สต.บ้านนายูง</t>
  </si>
  <si>
    <t>04652 - รพ.สต.บ้านห้วยทราย</t>
  </si>
  <si>
    <t>04653 - รพ.สต.บ้านก้อง</t>
  </si>
  <si>
    <t>04654 - รพ.สต.บ้านนาตูม</t>
  </si>
  <si>
    <t>04655 - รพ.สต.บ้านนาแค</t>
  </si>
  <si>
    <t>04656 - รพ.สต.บ้านเพิ่ม</t>
  </si>
  <si>
    <t>04657 - รพ.สต.บ้านโนนทอง</t>
  </si>
  <si>
    <t>13922 - รพ.สต.บ้านเชียงดี</t>
  </si>
  <si>
    <t>21440 - รพ.สต.คิรีวงกต</t>
  </si>
  <si>
    <t>04658 - รพ.สต.บ้านแดง</t>
  </si>
  <si>
    <t>04659 - รพ.สต.บ้านนาทราย</t>
  </si>
  <si>
    <t>04660 - รพ.สต.บ้านนายม</t>
  </si>
  <si>
    <t>14247 - รพ.สต.บ้านถ่อนนาเพลิน</t>
  </si>
  <si>
    <t>04661 - รพ.สต.บ้านจีต</t>
  </si>
  <si>
    <t>04662 - รพ.สต.บ้านโนนทองอินทร์</t>
  </si>
  <si>
    <t>04663 - รพ.สต.บ้านค้อใหญ่</t>
  </si>
  <si>
    <t>04664 - รพ.สต.บ้านคอนสาย</t>
  </si>
  <si>
    <t>14248 - รพ.สต.บ้านซำป่ารัง</t>
  </si>
  <si>
    <t>04527 - รพ.สต.บ้านโพนทอง</t>
  </si>
  <si>
    <t>04530 - รพ.สต.บ้านโนนสมบูรณ์</t>
  </si>
  <si>
    <t>04531 - รพ.สต.บ้านสะอาดนามูล</t>
  </si>
  <si>
    <t>04535 - รพ.สต.เฉลิมพระเกียรติ 60 พรรษา นวมินทราชินี</t>
  </si>
  <si>
    <t>04782 - รพ.สต.มีชัย</t>
  </si>
  <si>
    <t>04783 - รพ.สต.โพธิ์ชัย</t>
  </si>
  <si>
    <t>04784 - รพ.สต.กวนวัน</t>
  </si>
  <si>
    <t>04785 - รพ.สต.เวียงคุก</t>
  </si>
  <si>
    <t>04786 - รพ.สต.วัดธาตุ</t>
  </si>
  <si>
    <t>04787 - รพ.สต.หาดคำ</t>
  </si>
  <si>
    <t>04788 - รพ.สต.หินโงม</t>
  </si>
  <si>
    <t>04789 - รพ.สต.บ้านท่าจาน</t>
  </si>
  <si>
    <t>04790 - รพ.สต.เดื่อ</t>
  </si>
  <si>
    <t>04791 - รพ.สต.บ้านนาฮี</t>
  </si>
  <si>
    <t>04792 - รพ.สต.ค่ายบกหวาน</t>
  </si>
  <si>
    <t>04793 - รพ.สต.โพนสว่าง</t>
  </si>
  <si>
    <t>04794 - รพ.สต.พระธาตุบังพวน</t>
  </si>
  <si>
    <t>04795 - รพ.สต.หนองกอมเกาะ</t>
  </si>
  <si>
    <t>04796 - รพ.สต.ปะโค</t>
  </si>
  <si>
    <t>04797 - รพ.สต.เมืองหมี</t>
  </si>
  <si>
    <t>04798 - รพ.สต.สีกาย</t>
  </si>
  <si>
    <t>04799 - รพ.สต.น้ำโมง</t>
  </si>
  <si>
    <t>04800 - รพ.สต.บ้านท่าสำราญ</t>
  </si>
  <si>
    <t>04801 - รพ.สต.กองนาง</t>
  </si>
  <si>
    <t>04802 - รพ.สต.โคกคอน</t>
  </si>
  <si>
    <t>04803 - รพ.สต.บ้านเดื่อ</t>
  </si>
  <si>
    <t>04804 - รพ.สต.บ้านถ่อน</t>
  </si>
  <si>
    <t>04805 - รพ.สต.บ้านว่าน</t>
  </si>
  <si>
    <t>04806 - รพ.สต.นาข่า</t>
  </si>
  <si>
    <t>04807 - รพ.สต.โพนสา</t>
  </si>
  <si>
    <t>04808 - รพ.สต.หนองนาง</t>
  </si>
  <si>
    <t>04828 - รพ.สต.วัดหลวง</t>
  </si>
  <si>
    <t>04829 - รพ.สต.บ้านปากสวย</t>
  </si>
  <si>
    <t>04830 - รพ.สต.บ้านหนองกุ้งใต้</t>
  </si>
  <si>
    <t>04831 - รพ.สต.กุดบง</t>
  </si>
  <si>
    <t>04832 - รพ.สต.ชุมช้าง</t>
  </si>
  <si>
    <t>04833 - รพ.สต.บ้านบัว</t>
  </si>
  <si>
    <t>04834 - รพ.สต.บ้านร่องโน</t>
  </si>
  <si>
    <t>04835 - รพ.สต.เหล่าต่างคำ</t>
  </si>
  <si>
    <t>04836 - รพ.สต.นาหนัง</t>
  </si>
  <si>
    <t>04837 - รพ.สต.บ้านดงสระพัง</t>
  </si>
  <si>
    <t>04838 - รพ.สต.เซิม</t>
  </si>
  <si>
    <t>04839 - รพ.สต.บ้านโพธิ์</t>
  </si>
  <si>
    <t>04840 - รพ.สต.บ้านคำรุ่งเรือง</t>
  </si>
  <si>
    <t>04841 - รพ.สต.บ้านผือ</t>
  </si>
  <si>
    <t>04842 - รพ.สต.สร้างนางขาว</t>
  </si>
  <si>
    <t>04855 - รพ.สต.บ้านหม้อ</t>
  </si>
  <si>
    <t>04857 - รพ.สต.พระพุทธบาท</t>
  </si>
  <si>
    <t>04858 - รพ.สต.หนองปลาปาก</t>
  </si>
  <si>
    <t>04859 - รพ.สต.นาโพธิ์</t>
  </si>
  <si>
    <t>10241 - รพ.สต.บ้านท่ากฐิน</t>
  </si>
  <si>
    <t>13933 - รพ.สต.บ้านห้วยไฮ</t>
  </si>
  <si>
    <t>04864 - รพ.สต.สังคม</t>
  </si>
  <si>
    <t>04865 - รพ.สต.บ้านผาตั้ง</t>
  </si>
  <si>
    <t>04866 - รพ.สต.บ้านม่วง</t>
  </si>
  <si>
    <t>04867 - รพ.สต.นางิ้ว</t>
  </si>
  <si>
    <t>04868 - รพ.สต.บ้านเทพประทับ</t>
  </si>
  <si>
    <t>04896 - รพ.สต.สระใคร</t>
  </si>
  <si>
    <t>04897 - รพ.สต.คอกช้าง</t>
  </si>
  <si>
    <t>04898 - รพ.สต.ฝาง</t>
  </si>
  <si>
    <t>04899 - รพ.สต.เฉลิมพระเกียรติ 60 พรรษา นวมินทราชินีเฝ้าไร่</t>
  </si>
  <si>
    <t>04900 - รพ.สต.นาดี</t>
  </si>
  <si>
    <t>04901 - รพ.สต.บ้านกุดแคน</t>
  </si>
  <si>
    <t>04902 - รพ.สต.บ้านวังไฮ</t>
  </si>
  <si>
    <t>04903 - รพ.สต.วังหลวง</t>
  </si>
  <si>
    <t>04904 - รพ.สต.บ้านโคกอุดม</t>
  </si>
  <si>
    <t>04905 - รพ.สต.อุดมพร</t>
  </si>
  <si>
    <t>04906 - รพ.สต.รัตนวาปี</t>
  </si>
  <si>
    <t>04907 - รพ.สต.นาทับไฮ</t>
  </si>
  <si>
    <t>04908 - รพ.สต.บ้านต้อน</t>
  </si>
  <si>
    <t>04909 - รพ.สต.พระบาทนาสิงห์</t>
  </si>
  <si>
    <t>04910 - รพ.สต.โพนแพง</t>
  </si>
  <si>
    <t>14184 - รพ.สต.บ้านนายาง</t>
  </si>
  <si>
    <t>04853 - รพ.สต.โพธิ์ตาก</t>
  </si>
  <si>
    <t>04854 - รพ.สต.บ้านสาวแล</t>
  </si>
  <si>
    <t>04860 - รพ.สต.โพนทอง</t>
  </si>
  <si>
    <t>04861 - รพ.สต.ดอนไผ่</t>
  </si>
  <si>
    <t>04862 - รพ.สต.ด่านศรีสุข</t>
  </si>
  <si>
    <t>05443 - รพ.สต.ธาตุเชิงชุม</t>
  </si>
  <si>
    <t>05444 - รพ.สต.บ้านโคกเลาะ</t>
  </si>
  <si>
    <t>05445 - รพ.สต.บ้านดงมะไฟสามัคคี</t>
  </si>
  <si>
    <t>05446 - รพ.สต.บ้านทับสอ</t>
  </si>
  <si>
    <t>05447 - รพ.สต.บ้านคูสนาม</t>
  </si>
  <si>
    <t>05448 - รพ.สต.บ้านโนนหอม</t>
  </si>
  <si>
    <t>05449 - รพ.สต.บ้านหนองสนม</t>
  </si>
  <si>
    <t>05450 - รพ.สต.บ้านเชียงเครือวัดใหญ่</t>
  </si>
  <si>
    <t>05451 - รพ.สต.บ้านส่างแก้วสมานมิตร</t>
  </si>
  <si>
    <t>05452 - รพ.สต.บ้านม่วงลาย</t>
  </si>
  <si>
    <t>05453 - รพ.สต.บ้านแมด</t>
  </si>
  <si>
    <t>05454 - รพ.สต.บ้านนาขาม</t>
  </si>
  <si>
    <t>05455 - รพ.สต.บ้านนาคำ</t>
  </si>
  <si>
    <t>05456 - รพ.สต.บ้านพังขว้างใต้</t>
  </si>
  <si>
    <t>05457 - รพ.สต.บ้านดงขุมข้าว</t>
  </si>
  <si>
    <t>05458 - รพ.สต.บ้านดงมะไฟ</t>
  </si>
  <si>
    <t>05459 - รพ.สต.บ้านดงพัฒนา</t>
  </si>
  <si>
    <t>05460 - รพ.สต.บ้านหนองปลาน้อย</t>
  </si>
  <si>
    <t>05461 - รพ.สต.บ้านหนองลาดใต้</t>
  </si>
  <si>
    <t>05462 - รพ.สต.บ้านดอนแคนใต้</t>
  </si>
  <si>
    <t>05463 - รพ.สต.บ้านฮางโฮง</t>
  </si>
  <si>
    <t>05464 - รพ.สต.บ้านโคกก่องใหญ่</t>
  </si>
  <si>
    <t>13967 - รพ.สต.บ้านหนองไผ่</t>
  </si>
  <si>
    <t>23217 - รพ.สต.บ้านลาดกระเฌอ</t>
  </si>
  <si>
    <t>05465 - รพ.สต.บ้านบอน</t>
  </si>
  <si>
    <t>05466 - รพ.สต.บ้านนาเพียงใหม่</t>
  </si>
  <si>
    <t>05467 - รพ.สต.บ้านโพธิไพศาล</t>
  </si>
  <si>
    <t>05468 - รพ.สต.บ้านหนองบัวสร้าง</t>
  </si>
  <si>
    <t>05469 - รพ.สต.บ้านแสนพัน</t>
  </si>
  <si>
    <t>13968 - รพ.สต.บ้านห้วยกอก</t>
  </si>
  <si>
    <t>05470 - รพ.สต.บ้านกุดแฮดสามัคคี</t>
  </si>
  <si>
    <t>05471 - รพ.สต.บ้านโพนงาม</t>
  </si>
  <si>
    <t>05472 - รพ.สต.บ้านดงนิมิต</t>
  </si>
  <si>
    <t>05473 - รพ.สต.บ้านค้อน้อย</t>
  </si>
  <si>
    <t>13969 - รพ.สต.บ้านกลาง</t>
  </si>
  <si>
    <t>05474 - รพ.สต.บ้านวังยาง</t>
  </si>
  <si>
    <t>05475 - รพ.สต.บ้านพอกน้อยพัฒนา</t>
  </si>
  <si>
    <t>05476 - รพ.สต.บ้านโนนเรือ</t>
  </si>
  <si>
    <t>05477 - รพ.สต.บ้านไฮ่</t>
  </si>
  <si>
    <t>05478 - รพ.สต.บ้านช้างมิ่งพัฒนา</t>
  </si>
  <si>
    <t>05479 - รพ.สต.บ้านหนองโดก</t>
  </si>
  <si>
    <t>05480 - รพ.สต.บ้านศรีวงศ์ทอง</t>
  </si>
  <si>
    <t>05481 - รพ.สต.บ้านหนองผือ</t>
  </si>
  <si>
    <t>05482 - รพ.สต.บ้านผักคำภู</t>
  </si>
  <si>
    <t>05483 - รพ.สต.บ้านบัวใหญ่</t>
  </si>
  <si>
    <t>05484 - รพ.สต.บ้านบะฮีเหนือ</t>
  </si>
  <si>
    <t>05485 - รพ.สต.บ้านนาขาม</t>
  </si>
  <si>
    <t>13970 - รพ.สต.บ้านโคก</t>
  </si>
  <si>
    <t>41075 - รพ.สต.บ้านภูเพ็ก</t>
  </si>
  <si>
    <t>05486 - รพ.สต.บ้านดง</t>
  </si>
  <si>
    <t>05487 - รพ.สต.บ้านแร่</t>
  </si>
  <si>
    <t>05488 - รพ.สต.บ้านสุขเกษม</t>
  </si>
  <si>
    <t>05489 - รพ.สต.บ้านภูเงิน</t>
  </si>
  <si>
    <t>05490 - รพ.สต.บ้านต้นผึ้งใหม่พัฒนา</t>
  </si>
  <si>
    <t>05491 - รพ.สต.บ้านโพนสวาง</t>
  </si>
  <si>
    <t>13971 - รพ.สต.บ้านโคกสะอาด</t>
  </si>
  <si>
    <t>05492 - รพ.สต.บ้านตาดโพนไผ่</t>
  </si>
  <si>
    <t>05493 - รพ.สต.บ้านปลาโหล</t>
  </si>
  <si>
    <t>05494 - รพ.สต.บ้านหนองท่ม</t>
  </si>
  <si>
    <t>05495 - รพ.สต.บ้านดอนยาวใหญ่</t>
  </si>
  <si>
    <t>05496 - รพ.สต.บ้านจำปาทอง</t>
  </si>
  <si>
    <t>05497 - รพ.สต.บ้านคำบิด</t>
  </si>
  <si>
    <t>05498 - รพ.สต.บ้านภูวงน้อย</t>
  </si>
  <si>
    <t>05499 - รพ.สต.บ้านดอนส้มโฮง</t>
  </si>
  <si>
    <t>14721 - รพ.สต.บ้านดงคำโพธิ์</t>
  </si>
  <si>
    <t>05500 - รพ.สต.บ้านนาคำ</t>
  </si>
  <si>
    <t>05501 - รพ.สต.บ้านหนองบัวบาน</t>
  </si>
  <si>
    <t>05502 - รพ.สต.บ้านโนนสุวรรณ</t>
  </si>
  <si>
    <t>11758 - รพ.สต.บ้านหนองหลวง</t>
  </si>
  <si>
    <t>05503 - รพ.สต.บ้านปานเจริญ</t>
  </si>
  <si>
    <t>05504 - รพ.สต.บ้านคำหมูน</t>
  </si>
  <si>
    <t>05505 - รพ.สต.บ้านขัวก่าย</t>
  </si>
  <si>
    <t>05506 - รพ.สต.บ้านโพนแพง</t>
  </si>
  <si>
    <t>05507 - รพ.สต.บ้านทุ่งโพธิ์</t>
  </si>
  <si>
    <t>05508 - รพ.สต.เฉลิมพระเกียรติ 60 พรรษา นวมินทราชินี</t>
  </si>
  <si>
    <t>05509 - รพ.สต.บ้านโนนแต้</t>
  </si>
  <si>
    <t>05510 - รพ.สต.บ้านหนองฮาง</t>
  </si>
  <si>
    <t>05511 - รพ.สต.บ้านห้วยหิน</t>
  </si>
  <si>
    <t>05512 - รพ.สต.บ้านโนนอุดม</t>
  </si>
  <si>
    <t>05513 - รพ.สต.บ้านนาซอ</t>
  </si>
  <si>
    <t>05514 - รพ.สต.บ้านแสงเจริญ</t>
  </si>
  <si>
    <t>05515 - รพ.สต.บ้านนาคำ</t>
  </si>
  <si>
    <t>05516 - รพ.สต.บ้านคอนสาย</t>
  </si>
  <si>
    <t>05517 - รพ.สต.บ้านจำปาดง</t>
  </si>
  <si>
    <t>05518 - รพ.สต.บ้านหนองแวง</t>
  </si>
  <si>
    <t>13972 - รพ.สต.บ้านส้งเปือย</t>
  </si>
  <si>
    <t>13973 - รพ.สต.บ้านวังเยี่ยม</t>
  </si>
  <si>
    <t>05519 - รพ.สต.บ้านเพีย</t>
  </si>
  <si>
    <t>05520 - รพ.สต.บ้านโพธิ์ชัย</t>
  </si>
  <si>
    <t>05521 - รพ.สต.บ้านหนองพอกใหญ่</t>
  </si>
  <si>
    <t>05522 - รพ.สต.บ้านดงอีบ่าง</t>
  </si>
  <si>
    <t>05523 - รพ.สต.บ้านแพด</t>
  </si>
  <si>
    <t>13975 - รพ.สต.บ้านนานิยม</t>
  </si>
  <si>
    <t>05524 - รพ.สต.บ้านมาย</t>
  </si>
  <si>
    <t>05525 - รพ.สต.บ้านดงห้วยเปลือย</t>
  </si>
  <si>
    <t>05526 - รพ.สต.บ้านคำยาง</t>
  </si>
  <si>
    <t>05527 - รพ.สต.บ้านโคกสง่า</t>
  </si>
  <si>
    <t>05528 - รพ.สต.บ้านห้วยหลัว</t>
  </si>
  <si>
    <t>05529 - รพ.สต.บ้านสุขสำราญ</t>
  </si>
  <si>
    <t>05530 - รพ.สต.บ้านหนองกวั่ง</t>
  </si>
  <si>
    <t>05531 - รพ.สต.บ้านบ่อแก้ว</t>
  </si>
  <si>
    <t>14887 - รพ.สต.บ้านคำภูทอง</t>
  </si>
  <si>
    <t>14891 - รพ.สต.บ้านดงหม้อทอง</t>
  </si>
  <si>
    <t>05532 - รพ.สต.บ้านนายอเหนือ</t>
  </si>
  <si>
    <t>05533 - รพ.สต.บ้านกลาง</t>
  </si>
  <si>
    <t>05534 - รพ.สต.บ้านกุดจอกใหญ่</t>
  </si>
  <si>
    <t>05535 - รพ.สต.บ้านวาใหญ่</t>
  </si>
  <si>
    <t>05536 - รพ.สต.บ้านโพนงาม</t>
  </si>
  <si>
    <t>05537 - รพ.สต.บ้านท่าก้อน</t>
  </si>
  <si>
    <t>05538 - รพ.สต.บ้านดอนแดง</t>
  </si>
  <si>
    <t>05539 - รพ.สต.บ้านนาฮี</t>
  </si>
  <si>
    <t>05540 - รพ.สต.บ้านบะหว้า</t>
  </si>
  <si>
    <t>05541 - รพ.สต.บ้านหนองสามขา</t>
  </si>
  <si>
    <t>13976 - รพ.สต.บ้านดอนปอ</t>
  </si>
  <si>
    <t>05542 - รพ.สต.บ้านคำสะอาดพัฒนา</t>
  </si>
  <si>
    <t>05543 - รพ.สต.บ้านต้าย</t>
  </si>
  <si>
    <t>05544 - รพ.สต.บ้านบงเหนือ</t>
  </si>
  <si>
    <t>05545 - รพ.สต.บ้านยางชุม</t>
  </si>
  <si>
    <t>05546 - รพ.สต.บ้านโคกสี</t>
  </si>
  <si>
    <t>05547 - รพ.สต.บ้านตาล</t>
  </si>
  <si>
    <t>05548 - รพ.สต.บ้านหนองหลวง</t>
  </si>
  <si>
    <t>05549 - รพ.สต.บ้านบงใต้</t>
  </si>
  <si>
    <t>05550 - รพ.สต.บ้านบ่อร้าง ตำบลบงใต้</t>
  </si>
  <si>
    <t>05551 - รพ.สต.เฉลิมพระเกียรติ 60 พรรษา นวมินทราชินี</t>
  </si>
  <si>
    <t>05552 - รพ.สต.บ้านพันนา</t>
  </si>
  <si>
    <t>05553 - รพ.สต.บ้านสร้างแป้น</t>
  </si>
  <si>
    <t>05554 - รพ.สต.บ้านทรายมูล</t>
  </si>
  <si>
    <t>05555 - รพ.สต.บ้านตาลโกน</t>
  </si>
  <si>
    <t>05556 - รพ.สต.บ้านโคกสุวรรณ</t>
  </si>
  <si>
    <t>05557 - รพ.สต.บ้านตาลเนิ้ง</t>
  </si>
  <si>
    <t>05558 - รพ.สต.บ้านนาเตียง</t>
  </si>
  <si>
    <t>05559 - รพ.สต.บ้านธาตุ</t>
  </si>
  <si>
    <t>05560 - รพ.สต.บ้านนาถ่อน</t>
  </si>
  <si>
    <t>13977 - รพ.สต.บ้านนาถ่อน</t>
  </si>
  <si>
    <t>05561 - รพ.สต.บ้านท่าศิลา</t>
  </si>
  <si>
    <t>05562 - รพ.สต.บ้านชัยชนะ</t>
  </si>
  <si>
    <t>05563 - รพ.สต.บ้านวัฒนา</t>
  </si>
  <si>
    <t>05564 - รพ.สต.บ้านหนองแวง</t>
  </si>
  <si>
    <t>05565 - รพ.สต.บ้านโพนปลาโหล</t>
  </si>
  <si>
    <t>05566 - รพ.สต.บ้านดงหลวง</t>
  </si>
  <si>
    <t>05567 - รพ.สต.บ้านคำข่า</t>
  </si>
  <si>
    <t>05568 - รพ.สต.บ้านนาหลวง</t>
  </si>
  <si>
    <t>05569 - รพ.สต.บ้านห้วยหีบรุ่งอรุณ</t>
  </si>
  <si>
    <t>05570 - รพ.สต.บ้านโพนค้อ</t>
  </si>
  <si>
    <t>05571 - รพ.สต.บ้านม่วงไข่น้อย</t>
  </si>
  <si>
    <t>05572 - รพ.สต.บ้านโคกนาดี</t>
  </si>
  <si>
    <t>05573 - รพ.สต.บ้านโพนทองวัฒนา</t>
  </si>
  <si>
    <t>05574 - รพ.สต.บ้านกุดนาขาม</t>
  </si>
  <si>
    <t>05575 - รพ.สต.บ้านเหล่า</t>
  </si>
  <si>
    <t>05576 - รพ.สต.บ้านหนองแวง</t>
  </si>
  <si>
    <t>05577 - รพ.สต.บ้านดอนสร้างไพร</t>
  </si>
  <si>
    <t>05578 - รพ.สต.บ้านโคกศิลา</t>
  </si>
  <si>
    <t>05579 - รพ.สต.บ้านดงสง่า</t>
  </si>
  <si>
    <t>05580 - รพ.สต.บ้านใหม่ไชยา</t>
  </si>
  <si>
    <t>05581 - รพ.สต.บ้านใหม่หนองผือ</t>
  </si>
  <si>
    <t>05582 - รพ.สต.บ้านนาแก้วน้อย</t>
  </si>
  <si>
    <t>05583 - รพ.สต.บ้านโพนแคน้อย</t>
  </si>
  <si>
    <t>05584 - รพ.สต.บ้านน้ำพุ</t>
  </si>
  <si>
    <t>05585 - รพ.สต.บ้านโพนบก</t>
  </si>
  <si>
    <t>05586 - รพ.สต.บ้านโนนสามัคคี</t>
  </si>
  <si>
    <t>05587 - รพ.สต.บ้านต้อน</t>
  </si>
  <si>
    <t>05588 - รพ.สต.บ้านนายอ</t>
  </si>
  <si>
    <t>05589 - รพ.สต.บ้านชมพูพานเหนือ</t>
  </si>
  <si>
    <t>05590 - รพ.สต.บ้านหลุบเลา</t>
  </si>
  <si>
    <t>05591 - รพ.สต.บ้านฮ่องสิม</t>
  </si>
  <si>
    <t>05592 - รพ.สต.บ้านนางเติ่ง</t>
  </si>
  <si>
    <t>05593 - รพ.สต.บ้านบ่อเดือนห้า</t>
  </si>
  <si>
    <t>05594 - รพ.สต.บ้านกกปลาซิว</t>
  </si>
  <si>
    <t>05595 - รพ.สต.บ้านหัวโพน</t>
  </si>
  <si>
    <t>05596 - รพ.สต.นาราชควาย</t>
  </si>
  <si>
    <t>05597 - รพ.สต.บ้านกุรุคุ</t>
  </si>
  <si>
    <t>05598 - รพ.สต.บ้านผึ้ง</t>
  </si>
  <si>
    <t>05599 - รพ.สต.บ้านนามน</t>
  </si>
  <si>
    <t>05600 - รพ.สต.บ้านหนองปลาดุก</t>
  </si>
  <si>
    <t>05601 - รพ.สต.บ้านห้อม</t>
  </si>
  <si>
    <t>05602 - รพ.สต.อาจสามารถ</t>
  </si>
  <si>
    <t>05603 - รพ.สต.ขามเฒ่า</t>
  </si>
  <si>
    <t>05604 - รพ.สต.บ้านชะโงม</t>
  </si>
  <si>
    <t>05605 - รพ.สต.บ้านชะโนด</t>
  </si>
  <si>
    <t>05606 - รพ.สต.บ้านกลาง</t>
  </si>
  <si>
    <t>05607 - รพ.สต.บ้านหนองจันทร์</t>
  </si>
  <si>
    <t>05608 - รพ.สต.ท่าค้อ</t>
  </si>
  <si>
    <t>05609 - รพ.สต.บ้านนาหลวง</t>
  </si>
  <si>
    <t>05610 - รพ.สต.คำเตย</t>
  </si>
  <si>
    <t>05611 - รพ.สต.บ้านดอนแดง</t>
  </si>
  <si>
    <t>05612 - รพ.สต.หนองญาติ</t>
  </si>
  <si>
    <t>05613 - รพ.สต.บ้านคำพอก</t>
  </si>
  <si>
    <t>05614 - รพ.สต.บ้านบัว</t>
  </si>
  <si>
    <t>05615 - รพ.สต.ดงขวาง</t>
  </si>
  <si>
    <t>05616 - รพ.สต.บ้านโชคอำนวย</t>
  </si>
  <si>
    <t>05617 - รพ.สต.บ้านสุขเกษม</t>
  </si>
  <si>
    <t>13979 - รพ.สต.บ้านทุ่งมน</t>
  </si>
  <si>
    <t>14277 - รพ.สต.ดงติ้ว</t>
  </si>
  <si>
    <t>05618 - รพ.สต.หนองฮี</t>
  </si>
  <si>
    <t>05619 - รพ.สต.บ้านกุตาไก้</t>
  </si>
  <si>
    <t>05620 - รพ.สต.นาดอกไม้</t>
  </si>
  <si>
    <t>05621 - รพ.สต.บ้านโคกสว่าง</t>
  </si>
  <si>
    <t>05622 - รพ.สต.บ้านโคกสูง</t>
  </si>
  <si>
    <t>05623 - รพ.สต.มหาชัย</t>
  </si>
  <si>
    <t>05624 - รพ.สต.นามะเขือ</t>
  </si>
  <si>
    <t>05625 - รพ.สต.บ้านโพนสว่าง</t>
  </si>
  <si>
    <t>05626 - รพ.สต.หนองเทาใหญ่</t>
  </si>
  <si>
    <t>05627 - รพ.สต.บ้านกลาง</t>
  </si>
  <si>
    <t>05628 - รพ.สต.บ้านโพน</t>
  </si>
  <si>
    <t>05629 - รพ.สต.ท่าจำปา</t>
  </si>
  <si>
    <t>05630 - รพ.สต.บ้านท่าดอกแก้ว</t>
  </si>
  <si>
    <t>05631 - รพ.สต.บ้านดอนแดง</t>
  </si>
  <si>
    <t>05632 - รพ.สต.ไชยบุรี</t>
  </si>
  <si>
    <t>05633 - รพ.สต.บ้านหาดกวน</t>
  </si>
  <si>
    <t>05634 - รพ.สต.บ้านแก้วปัดโป่ง</t>
  </si>
  <si>
    <t>05635 - รพ.สต.พนอม</t>
  </si>
  <si>
    <t>05636 - รพ.สต.บ้านดง</t>
  </si>
  <si>
    <t>05637 - รพ.สต.บ้านตาลหนองเทา</t>
  </si>
  <si>
    <t>05638 - รพ.สต.บ้านท่าหนามแก้ว</t>
  </si>
  <si>
    <t>05639 - รพ.สต.บ้านพะทาย</t>
  </si>
  <si>
    <t>05640 - รพ.สต.บ้านเวินพระบาท</t>
  </si>
  <si>
    <t>05641 - รพ.สต.บ้านม่วง</t>
  </si>
  <si>
    <t>05642 - รพ.สต.รามราช</t>
  </si>
  <si>
    <t>05643 - รพ.สต.บ้านหนองไฮ</t>
  </si>
  <si>
    <t>05644 - รพ.สต.ไผ่ล้อม</t>
  </si>
  <si>
    <t>05645 - รพ.สต.บ้านดอนสะฝาง</t>
  </si>
  <si>
    <t>05647 - รพ.สต.บ้านโคกพระธาย</t>
  </si>
  <si>
    <t>05648 - รพ.สต.โพนทอง</t>
  </si>
  <si>
    <t>05649 - รพ.สต.บ้านคำนกกก</t>
  </si>
  <si>
    <t>05651 - รพ.สต.บ้านนาพระชัย</t>
  </si>
  <si>
    <t>05652 - รพ.สต.บ้านนางัว</t>
  </si>
  <si>
    <t>05650 - รพ.สต.หนองแวง</t>
  </si>
  <si>
    <t>13980 - รพ.สต.บ้านนาเข</t>
  </si>
  <si>
    <t>05653 - รพ.สต.ฝั่งแดง</t>
  </si>
  <si>
    <t>05654 - รพ.สต.บ้านโพนแพง</t>
  </si>
  <si>
    <t>05655 - รพ.สต.ตาลกุด</t>
  </si>
  <si>
    <t>05656 - รพ.สต.พระกลางทุ่ง</t>
  </si>
  <si>
    <t>05657 - รพ.สต.นาถ่อน</t>
  </si>
  <si>
    <t>05658 - รพ.สต.บ้านดงยอ</t>
  </si>
  <si>
    <t>05659 - รพ.สต.แสนพัน</t>
  </si>
  <si>
    <t>05660 - รพ.สต.ดอนนางหงษ์</t>
  </si>
  <si>
    <t>05661 - รพ.สต.น้ำก่ำ</t>
  </si>
  <si>
    <t>05662 - รพ.สต.บ้านทู้</t>
  </si>
  <si>
    <t>05663 - รพ.สต.บ้านทรายมูล</t>
  </si>
  <si>
    <t>05664 - รพ.สต.บ้านอุ่มเหม้า</t>
  </si>
  <si>
    <t>05665 - รพ.สต.นาหนาด</t>
  </si>
  <si>
    <t>05666 - รพ.สต.กุดฉิม</t>
  </si>
  <si>
    <t>11873 - รพ.สต.บ้านโคกสว่างพัฒนา</t>
  </si>
  <si>
    <t>05667 - รพ.สต.บ้านคำผาสุก</t>
  </si>
  <si>
    <t>05668 - รพ.สต.ท่าลาด</t>
  </si>
  <si>
    <t>05669 - รพ.สต.นางาม</t>
  </si>
  <si>
    <t>05670 - รพ.สต.บ้านนายอใหญ่</t>
  </si>
  <si>
    <t>05671 - รพ.สต.โคกหินแฮ่</t>
  </si>
  <si>
    <t>05672 - รพ.สต.บ้านนาบัว</t>
  </si>
  <si>
    <t>05673 - รพ.สต.บ้านโนนสะอาด</t>
  </si>
  <si>
    <t>05674 - รพ.สต.บ้านนาบั่ว</t>
  </si>
  <si>
    <t>05675 - รพ.สต.บ้านนาขาม</t>
  </si>
  <si>
    <t>14278 - รพ.สต.บ้านโนนอนามัย</t>
  </si>
  <si>
    <t>05676 - รพ.สต.พระซอง</t>
  </si>
  <si>
    <t>05677 - รพ.สต.บ้านดงอินำ</t>
  </si>
  <si>
    <t>05678 - รพ.สต.หนองสังข์</t>
  </si>
  <si>
    <t>05679 - รพ.สต.บ้านนาฉันทะ</t>
  </si>
  <si>
    <t>05680 - รพ.สต.นาคู่</t>
  </si>
  <si>
    <t>05682 - รพ.สต.บ้านดงน้อย</t>
  </si>
  <si>
    <t>05683 - รพ.สต.พิมาน</t>
  </si>
  <si>
    <t>05684 - รพ.สต.บ้านหนองหอยใหญ่</t>
  </si>
  <si>
    <t>05685 - รพ.สต.พุ่มแก</t>
  </si>
  <si>
    <t>05686 - รพ.สต.บ้านโพนตูม</t>
  </si>
  <si>
    <t>05687 - รพ.สต.ก้านเหลือง</t>
  </si>
  <si>
    <t>05688 - รพ.สต.หนองบ่อ</t>
  </si>
  <si>
    <t>05689 - รพ.สต.บ้านดงขวาง</t>
  </si>
  <si>
    <t>05690 - รพ.สต.บ้านนาเลียง</t>
  </si>
  <si>
    <t>05694 - รพ.สต.บ้านแก้ง</t>
  </si>
  <si>
    <t>05695 - รพ.สต.บ้านคำพี้</t>
  </si>
  <si>
    <t>13981 - รพ.สต.สร้างติ่ว</t>
  </si>
  <si>
    <t>13982 - รพ.สต.บ้านหนองหญ้าปล้อง</t>
  </si>
  <si>
    <t>24724 - รพ.สต.ตำบลหนองกุง</t>
  </si>
  <si>
    <t>05697 - รพ.สต.บ้านนาเดื่อ</t>
  </si>
  <si>
    <t>05698 - รพ.สต.บ้านอีอูด</t>
  </si>
  <si>
    <t>05700 - รพ.สต.บ้านหนองผือ</t>
  </si>
  <si>
    <t>05701 - รพ.สต.บ้านเอื้อง</t>
  </si>
  <si>
    <t>05702 - รพ.สต.บ้านแค</t>
  </si>
  <si>
    <t>05703 - รพ.สต.บ้านปากยาม</t>
  </si>
  <si>
    <t>05704 - รพ.สต.สามผง</t>
  </si>
  <si>
    <t>05705 - รพ.สต.บ้านท่าบ่อ</t>
  </si>
  <si>
    <t>05706 - รพ.สต.บ้านดอนสมอ</t>
  </si>
  <si>
    <t>05707 - รพ.สต.บ้านข่า</t>
  </si>
  <si>
    <t>05708 - รพ.สต.บ้านขามเปี้ยใหญ่</t>
  </si>
  <si>
    <t>05709 - รพ.สต.บ้านเหล่า</t>
  </si>
  <si>
    <t>05710 - รพ.สต.นาคำ</t>
  </si>
  <si>
    <t>05711 - รพ.สต.ภูกระแต</t>
  </si>
  <si>
    <t>05712 - รพ.สต.โพนสว่าง</t>
  </si>
  <si>
    <t>05713 - รพ.สต.บ้านนาโพธิ์</t>
  </si>
  <si>
    <t>05714 - รพ.สต.บ้านเสียวสงคราม</t>
  </si>
  <si>
    <t>05715 - รพ.สต.บ้านหาดแพง</t>
  </si>
  <si>
    <t>05716 - รพ.สต.นางัว</t>
  </si>
  <si>
    <t>05717 - รพ.สต.บ้านอูนนา</t>
  </si>
  <si>
    <t>05718 - รพ.สต.บ้านนาคอย</t>
  </si>
  <si>
    <t>05719 - รพ.สต.บ้านดอนแดง</t>
  </si>
  <si>
    <t>05720 - รพ.สต.บ้านโคกสะอาด</t>
  </si>
  <si>
    <t>05721 - รพ.สต.บ้านนาคูณใหญ่</t>
  </si>
  <si>
    <t>05722 - รพ.สต.บ้านดอนศาลา</t>
  </si>
  <si>
    <t>05723 - รพ.สต.บ้านเหล่าพัฒนา</t>
  </si>
  <si>
    <t>05724 - รพ.สต.บ้านท่าเรือ</t>
  </si>
  <si>
    <t>05725 - รพ.สต.บ้านต้าย</t>
  </si>
  <si>
    <t>05726 - รพ.สต.บ้านนาหัวบ่อ</t>
  </si>
  <si>
    <t>05727 - รพ.สต.โพนตูม</t>
  </si>
  <si>
    <t>05728 - รพ.สต.บ้านดอนยาง</t>
  </si>
  <si>
    <t>05729 - รพ.สต.บ้านขามเตี้ยใหญ่</t>
  </si>
  <si>
    <t>05730 - รพ.สต.บ้านโพนบก</t>
  </si>
  <si>
    <t>05731 - รพ.สต.ขว้างคลี</t>
  </si>
  <si>
    <t>05732 - รพ.สต.บ้านค้อ</t>
  </si>
  <si>
    <t>05733 - รพ.สต.บ้านห้วยไห</t>
  </si>
  <si>
    <t>05734 - รพ.สต.บ้านนาใน</t>
  </si>
  <si>
    <t>23137 - รพ.สต.โพนจาน</t>
  </si>
  <si>
    <t>05735 - รพ.สต.พันห่าว</t>
  </si>
  <si>
    <t>05736 - รพ.สต.เฉลิมพระเกียรติ 60 พรรษา นวมินทราชินี</t>
  </si>
  <si>
    <t>05737 - รพ.สต.หนองซน</t>
  </si>
  <si>
    <t>05738 - รพ.สต.บ้านคำแม่นาง</t>
  </si>
  <si>
    <t>05739 - รพ.สต.บ้านดอนเตย</t>
  </si>
  <si>
    <t>05691 - รพ.สต.บ้านโคกสี</t>
  </si>
  <si>
    <t>05692 - รพ.สต.บ้านนาขาม</t>
  </si>
  <si>
    <t>05696 - รพ.สต.ยอดชาด</t>
  </si>
  <si>
    <t>13983 - รพ.สต.หนองโพธิ์</t>
  </si>
  <si>
    <t>04845 รพ_สต_ศรีชมภู</t>
  </si>
  <si>
    <t xml:space="preserve">04823 รพ_สต_ศรีชมภู </t>
  </si>
  <si>
    <t xml:space="preserve">04220 - รพ.สต.บ้านโนนคูณ </t>
  </si>
  <si>
    <t>เมืองบึงกาฬ</t>
  </si>
  <si>
    <t>00405 สำนักงานสาธารณสุขอำเภอศรีธาตุ</t>
  </si>
  <si>
    <t>04481 - รพ.สต.บ้านปากดง(นิคมสงเคราะห์)</t>
  </si>
  <si>
    <t>04500 - รพ.สต.บ้านหนองใหญ่(บ้านจั่น)</t>
  </si>
  <si>
    <t>สรุปการส่งรายงานทางการเงิน โรงพยาบาลส่งเสริมสุขภาพตำบล (รายจังหวัด) ในเขตสุขภาพที่ 8</t>
  </si>
  <si>
    <t>จังหวัด</t>
  </si>
  <si>
    <t xml:space="preserve">จำนวน รพ.สต. </t>
  </si>
  <si>
    <t>ส่งงบแล้ว</t>
  </si>
  <si>
    <t>รพ.สต.ที่ยังไม่ส่งงบ</t>
  </si>
  <si>
    <t>(แห่ง)</t>
  </si>
  <si>
    <t>รวมเขต 8</t>
  </si>
  <si>
    <t>ร้อยละที่ส่งงบ</t>
  </si>
  <si>
    <t>ร้อยละที่ไม่ส่งงบ</t>
  </si>
  <si>
    <t>งบทดลองไม่สัมพันธ์ จำนวน 1 แห่ง</t>
  </si>
  <si>
    <t>1101000000.000</t>
  </si>
  <si>
    <t>1102000000.000</t>
  </si>
  <si>
    <t>1105000000.000</t>
  </si>
  <si>
    <t>1106000000.000</t>
  </si>
  <si>
    <t>1205000000.000</t>
  </si>
  <si>
    <t>1206000000.000</t>
  </si>
  <si>
    <t>1209000000.000</t>
  </si>
  <si>
    <t>2101000000.000</t>
  </si>
  <si>
    <t>2102000000.000</t>
  </si>
  <si>
    <t>2109000000.000</t>
  </si>
  <si>
    <t>2111000000.000</t>
  </si>
  <si>
    <t>2213000000.000</t>
  </si>
  <si>
    <t>3101000000.000</t>
  </si>
  <si>
    <t>3102000000.000</t>
  </si>
  <si>
    <t>3105000000.000</t>
  </si>
  <si>
    <t>4203000000.000</t>
  </si>
  <si>
    <t>4301010000.000</t>
  </si>
  <si>
    <t>4302000000.000</t>
  </si>
  <si>
    <t>4303000000.000</t>
  </si>
  <si>
    <t>4307000000.000</t>
  </si>
  <si>
    <t>4313000000.000</t>
  </si>
  <si>
    <t>5101000000.000</t>
  </si>
  <si>
    <t>5102000000.000</t>
  </si>
  <si>
    <t>5103000000.000</t>
  </si>
  <si>
    <t>5104000000.000</t>
  </si>
  <si>
    <t>5105000000.000</t>
  </si>
  <si>
    <t>5107000000.000</t>
  </si>
  <si>
    <t>5210000000.000</t>
  </si>
  <si>
    <t>1.1.1 เงินสดและรายการเทียบเท่าเงินสด</t>
  </si>
  <si>
    <t>1.1.2 ลูกหนี้หมุนเวียนและรายได้ค้างรับ</t>
  </si>
  <si>
    <t>1.1.5 สินค้าและวัสดุคงเหลือ</t>
  </si>
  <si>
    <t>1.1.6 สินทรัพย์หมุนเวียนอื่น</t>
  </si>
  <si>
    <t>1.2.4 อาคาร</t>
  </si>
  <si>
    <t>1.2.5 ครุภัณฑ์</t>
  </si>
  <si>
    <t>1.2.6 สินทรัพย์ไม่มีตัวตน</t>
  </si>
  <si>
    <t>2.1.1 เจ้าหนี้ระยะสั้น</t>
  </si>
  <si>
    <t>2.1.2 ค่าใช้จ่ายค้างจ่าย</t>
  </si>
  <si>
    <t>2.1.5 รายได้รอการรับรู้</t>
  </si>
  <si>
    <t xml:space="preserve">2.1.6 เงินรับฝากระยะสั้น </t>
  </si>
  <si>
    <t>2.2.3 หนี้สินไม่หมุนเวียนอื่น</t>
  </si>
  <si>
    <t>รายได้สูง/(ต่ำ)กว่า ค่าใช้จ่ายสุทธิ</t>
  </si>
  <si>
    <t>รายได้สูง/(ต่ำ)กว่าค่าใช้จ่ายสะสม</t>
  </si>
  <si>
    <t>ทุน</t>
  </si>
  <si>
    <t>4.1.3 รายได้ดอกเบี้ยของแผ่นดิน</t>
  </si>
  <si>
    <t>4.2.1 รายได้จากการขายสินค้าและบริการของหน่วยงาน</t>
  </si>
  <si>
    <t>4.2.2 รายได้จากการช่วยเหลือ และบริจาคของหน่วยงาน</t>
  </si>
  <si>
    <t>4.2.3 รายได้ดอกเบี้ยของหน่วยงาน</t>
  </si>
  <si>
    <t>4.2.5 รายได้ระหว่างหน่วยงานของหน่วยงานภาครัฐที่ได้รับจากรัฐบาล</t>
  </si>
  <si>
    <t>4.2.7 รายได้อื่น</t>
  </si>
  <si>
    <t>5.1.1 ค่าใช้จ่ายบุคลากร</t>
  </si>
  <si>
    <t>5.1.3 ค่าใช้จ่ายด้านการฝึกอบรม</t>
  </si>
  <si>
    <t>5.1.4 ค่าใช้จ่ายในการเดินทาง</t>
  </si>
  <si>
    <t>5.1.5 ค่าตอบแทน ใช้สอยวัสดุ และค่าสาธารณูปโภค</t>
  </si>
  <si>
    <t>5.1.6 ค่าเสื่อมราคาและค่าตัดจำหน่าย</t>
  </si>
  <si>
    <t>5.1.7 ค่าใช้จ่ายเงินอุดหนุน</t>
  </si>
  <si>
    <t>5.2.4 ค่าใช้จ่ายระหว่างหน่วยงานกรณีอื่น</t>
  </si>
  <si>
    <t>00431 บึงกาฬ,สสอ_</t>
  </si>
  <si>
    <t>00432 พรเจริญ,สสอ_</t>
  </si>
  <si>
    <t>00440 ศรีวิไล,สสอ_</t>
  </si>
  <si>
    <t>00441 บุ่งคล้า,สสอ_</t>
  </si>
  <si>
    <t>2103000000.000</t>
  </si>
  <si>
    <t>2116000000.000</t>
  </si>
  <si>
    <t>4206000000.000</t>
  </si>
  <si>
    <t>2.1.3 รายได้รับล่วงหน้า</t>
  </si>
  <si>
    <t>2.1.7 หนี้สินหมุนเวียนอื่น</t>
  </si>
  <si>
    <t>4.1.5 รายได้อื่นของแผ่นดิน</t>
  </si>
  <si>
    <t>04169 สอ_ดอนยานาง</t>
  </si>
  <si>
    <t>04170 สอ_ห้วยลึก</t>
  </si>
  <si>
    <t>04171 สอ_หนองบัวโซม</t>
  </si>
  <si>
    <t>04172 สอ_หัวนา</t>
  </si>
  <si>
    <t>04173 สอ_โนนคูณ</t>
  </si>
  <si>
    <t>04174 สอ_ข้องโป้</t>
  </si>
  <si>
    <t>04175 สอ_นามะเฟือง</t>
  </si>
  <si>
    <t>04176 สอ_บ้านพร้าว</t>
  </si>
  <si>
    <t>04177 สอ_บ้านบก</t>
  </si>
  <si>
    <t>04178 สอ_นาเลิง</t>
  </si>
  <si>
    <t>04179 สอ_ห้วยโจด</t>
  </si>
  <si>
    <t>04180 สอ_หมากเลื่อม</t>
  </si>
  <si>
    <t>04181 สอน_ทุ่งโปร่งฯ</t>
  </si>
  <si>
    <t>04182 สอ_ยางหลวงเหนือ</t>
  </si>
  <si>
    <t>04184 สอ_หนองบัวเหนือ</t>
  </si>
  <si>
    <t>04185 สอ_นาคำไฮ</t>
  </si>
  <si>
    <t>04186 สอ_ป่าไม้งาม</t>
  </si>
  <si>
    <t>04187 สอ_โคกกลาง</t>
  </si>
  <si>
    <t>04188 สอ_หนองหว้า</t>
  </si>
  <si>
    <t>04189 สอ_โป่งแค</t>
  </si>
  <si>
    <t>04191 สอ_ร่องน้ำใส</t>
  </si>
  <si>
    <t>04192 สอ_บ้านก่าน</t>
  </si>
  <si>
    <t>04193 สอ_ซำเสี้ยว</t>
  </si>
  <si>
    <t>04194 สอ_กุดกระสู้</t>
  </si>
  <si>
    <t>04195 สอ_ยางชุม</t>
  </si>
  <si>
    <t>04196 สอ_โนนม่วง</t>
  </si>
  <si>
    <t>04197 สอ_ท่าอุทัย</t>
  </si>
  <si>
    <t>04198 สอ_พนาวัลย์</t>
  </si>
  <si>
    <t>04199 สอ_ป่าแดงงาม</t>
  </si>
  <si>
    <t>04200 สอ_บ้านถิ่น</t>
  </si>
  <si>
    <t>04201 สอ_โสกก้านเหลือง</t>
  </si>
  <si>
    <t>04202 สอ_ท่าลาด</t>
  </si>
  <si>
    <t>04203 สอ_หนองเรือ</t>
  </si>
  <si>
    <t>04204 สอ_หนองแวง</t>
  </si>
  <si>
    <t>04205 สอ_ก้าวหน้า</t>
  </si>
  <si>
    <t>04206 สอ_บ้านค้อ</t>
  </si>
  <si>
    <t>04207 สอ_หนองทุ่ม</t>
  </si>
  <si>
    <t>04208 สอ_ห้วยมะหรี่</t>
  </si>
  <si>
    <t>04209 สอ_หนองตานา</t>
  </si>
  <si>
    <t>04210 สอ_โคกม่วง</t>
  </si>
  <si>
    <t>04211 สอ_นิคมพัฒนา</t>
  </si>
  <si>
    <t>04212 สอ_ดงบาก</t>
  </si>
  <si>
    <t>04213 สอ_ปางกู่</t>
  </si>
  <si>
    <t>04214 สอ_ศรีวิชัย</t>
  </si>
  <si>
    <t>04215 สอ_โนนอุดมพัฒนา</t>
  </si>
  <si>
    <t>04216 สอ_กุดสะเทียน</t>
  </si>
  <si>
    <t>04217 สอ_นากอก</t>
  </si>
  <si>
    <t>04218 สอ_นาหนองทุ่ม</t>
  </si>
  <si>
    <t>04219 สอ_หินตลาด</t>
  </si>
  <si>
    <t>04220 สอ_โนนคูณ</t>
  </si>
  <si>
    <t>04221 สอ_โนนสมบูรณ์</t>
  </si>
  <si>
    <t>04222 สอ_ดอนเกล็ด</t>
  </si>
  <si>
    <t>04223 สอ_โนนสงวน</t>
  </si>
  <si>
    <t>04224 สอ_ฝายหิน</t>
  </si>
  <si>
    <t>04225 สอ_ผาสุก</t>
  </si>
  <si>
    <t>04226 สอ_หนองกุงแก้ว</t>
  </si>
  <si>
    <t>04227 สอ_หนองแก</t>
  </si>
  <si>
    <t>04228 สอ_ทรายมูล</t>
  </si>
  <si>
    <t>04229 สอ_หันนางาม</t>
  </si>
  <si>
    <t>04230 สอ_โนนสมบูรณ์</t>
  </si>
  <si>
    <t>04232 สอ_โนนปอแดง</t>
  </si>
  <si>
    <t>04234 สอ_ค่ายสว่าง</t>
  </si>
  <si>
    <t>04235 สอ_นาด่าน</t>
  </si>
  <si>
    <t>04239 สอ_บุญทัน</t>
  </si>
  <si>
    <t>04240 สอ_กุดผึ้ง</t>
  </si>
  <si>
    <t>04241 สถานีอนามัยบ้านากลาง ตำบลนาเหล่า</t>
  </si>
  <si>
    <t>04242 สถานีอนามัยบ้านผาเวียง ตำบลนาแก</t>
  </si>
  <si>
    <t>04243 สถานีอนามัยบ้านนาแก ตำบลนาแก</t>
  </si>
  <si>
    <t>04244 สสถานีอนามัยบ้านโนนภูทอง ตำบลวังทอง</t>
  </si>
  <si>
    <t>04245 สถานีอนามัยบ้านนาเจริญ ตำบลวังทอง</t>
  </si>
  <si>
    <t>04246 สถานีอนามัยบ้านวังปลาป้อม ตำบลวังปลาป้อม</t>
  </si>
  <si>
    <t>04247 สถานีอนามัยบ้านวังม่วง ตำบลเทพคีรี</t>
  </si>
  <si>
    <t>13892 สอ_โนนสมบูรณ์</t>
  </si>
  <si>
    <t>13893 สอ_ห้วยหว้า</t>
  </si>
  <si>
    <t>13895 สอ_โคกนกพัฒนา</t>
  </si>
  <si>
    <t>14864 สอ_โนนสวรรค์</t>
  </si>
  <si>
    <t>1204000000.000</t>
  </si>
  <si>
    <t>1211000000.000</t>
  </si>
  <si>
    <t>4306000000.000</t>
  </si>
  <si>
    <t>5101040000.000</t>
  </si>
  <si>
    <t>5108000000.000</t>
  </si>
  <si>
    <t>5203000000.000</t>
  </si>
  <si>
    <t>1.2.3 ที่ดิน</t>
  </si>
  <si>
    <t>1.2.7 งานระหว่างก่อสร้าง</t>
  </si>
  <si>
    <t>4.2.4 รายรับจากการขายสินทรัพย์ของหน่วยงาน</t>
  </si>
  <si>
    <t>5.1.2 บัญชีค่าบำเหน็จบำนาญ</t>
  </si>
  <si>
    <t>5.1.8 หนี้สูญและหนี้สงสัยจะสูญ</t>
  </si>
  <si>
    <t>5.2.1 ค่าจำหน่ายจากการขายทรัพย์สิน</t>
  </si>
  <si>
    <t>00404 สำนักงานสาธารณสุขอำเภอไชยวาน</t>
  </si>
  <si>
    <t>00410 สำนักงานสาธารณสุขอำเภอเพ็ญ</t>
  </si>
  <si>
    <t>04481 สถานีอนามัยนิคมสงเคราะห์</t>
  </si>
  <si>
    <t>04482 สอ_บ้านขาว</t>
  </si>
  <si>
    <t>04483 สอ_หนองบัว</t>
  </si>
  <si>
    <t>04484 สอ_บ้านตาด</t>
  </si>
  <si>
    <t>04485 สอ_นิคมทหารผ่านศึก</t>
  </si>
  <si>
    <t>04486 สอ_โนนสูง</t>
  </si>
  <si>
    <t>04487 สอ_หมูม่น</t>
  </si>
  <si>
    <t>04488 สอ_จำปา</t>
  </si>
  <si>
    <t>04489 สอ_เชียงยืน</t>
  </si>
  <si>
    <t>04490 สอ_หนองนาคำ</t>
  </si>
  <si>
    <t>04491 สอ_กุดสระ</t>
  </si>
  <si>
    <t>04492 สอ_นาดี บ้านกุดลิงง้อ</t>
  </si>
  <si>
    <t>04493 สถานีอนามัยบ้านเลื่อม</t>
  </si>
  <si>
    <t>04494 สอ_เชียงพิณ</t>
  </si>
  <si>
    <t>04495 สอ_สามพร้าว</t>
  </si>
  <si>
    <t>04496 สอ_หนองไฮ</t>
  </si>
  <si>
    <t>04497 สถานีอนามัยบ้านโสกน้ำขาว</t>
  </si>
  <si>
    <t>04498 สอ_นาข่า</t>
  </si>
  <si>
    <t>04499 สอ_โนนตูม</t>
  </si>
  <si>
    <t>04500 สถานีอนามัยบ้านหนองใหญ่ (บ้านจั่น)</t>
  </si>
  <si>
    <t>04501 สอ_หนองขอนกว้าง</t>
  </si>
  <si>
    <t>04502 สถานีอนามัยโคกสะอาด</t>
  </si>
  <si>
    <t>04503 สอ_นากว้าง</t>
  </si>
  <si>
    <t>04504 สอ_แม่นนท์</t>
  </si>
  <si>
    <t>04505 โรงพยาบาลส่งเสริมสุขภาพตำบลบ้านดงหวาย ต_กุดจับ อ_กุดจับ จ_</t>
  </si>
  <si>
    <t>04506 โรงพยาบาลส่งเสริมสุขภาพตำบลบ้านโพธิ์  ตำบลปะโค  อำเภอกุดจั</t>
  </si>
  <si>
    <t>04507 โรงพยาบาลส่งเสริมสุขภาพตำบลบ้านขอนยูง ตำบลขอนยูง อำเภอกุดจ</t>
  </si>
  <si>
    <t>04508 โรงพยาบาลส่งเสริมสุขภาพตำบลบ้านหนองฆ้อง  ตำบลขอนยูง  อำเภอ</t>
  </si>
  <si>
    <t>04509 โรงพยาบาลส่งเสริมสุขภาพตำบลบ้านสร้างแป้น  ต_เชียงเพ็ง  อ_ก</t>
  </si>
  <si>
    <t>04510 โรงพยาบาลส่งเสริมสุขภาพตำบลบ้านบ่อทอง ต_สร้างก่อ อ_กุดจับ</t>
  </si>
  <si>
    <t>04511 โรงพยาบาลส่งเสริมสุขภาพตำบลบ้านตาลเลียน ต_ตาลเลียน อ_กุดจั</t>
  </si>
  <si>
    <t>04513 สถานีอนามัยหนองแสง</t>
  </si>
  <si>
    <t>04514 สถานีอนามัยอูบมุง</t>
  </si>
  <si>
    <t>04515 สถานีอนามัยโคกผักหอม</t>
  </si>
  <si>
    <t>04516 สถานีอนามัยบ้านหนองแวงจุมพล</t>
  </si>
  <si>
    <t>04518 สถานีอนามัยน้ำพ่น</t>
  </si>
  <si>
    <t>04519 สถานีอนามัยหนองแซง</t>
  </si>
  <si>
    <t>04520 สถานีอนามัยหนองเม็ก</t>
  </si>
  <si>
    <t>04521 สถานีอนามัยโนนหวายใต้</t>
  </si>
  <si>
    <t>04522 โรงพยาบาลส่งเสริมสุขภาพตำบลตูมใต้</t>
  </si>
  <si>
    <t>04523 โรงพยาบาลส่งเสริมสุขภาพตำบลพันดอน</t>
  </si>
  <si>
    <t>04524 โรงพยาบาลส่งเสริมสุขภาพตำบลเวียงคำ</t>
  </si>
  <si>
    <t>04525 โรงพยาบาลส่งเสริมสุขภาพตำบล  บ้านหินฮาว</t>
  </si>
  <si>
    <t>04526 โรงพยาบาลส่งเสริมสุขภาพตำบลแชแล</t>
  </si>
  <si>
    <t>04527 โรงพยาบาลส่งเสริมสุขภาพตำบลอุ่มจาน</t>
  </si>
  <si>
    <t>04528 โรงพยาบาลส่งเสริมสุขภาพตำบลเชียงแหว</t>
  </si>
  <si>
    <t>04529 โรงพยาบาลส่งเสริมสุขภาพตำบลห้วยเกิ้ง</t>
  </si>
  <si>
    <t>04530 โรงพยาบาลส่งเสริมสุขภาพตำบล บ้านโนนสมบูรณ์</t>
  </si>
  <si>
    <t>04531 โรงพยาบาลส่งเสริมสุขภาพตำบล บ้านสะอาดนามูล</t>
  </si>
  <si>
    <t>04532 โรงพยาบาลส่งเสริมสุขภาพตำบล เสอเพลอ</t>
  </si>
  <si>
    <t>04533 โรงพยาบาลส่งเสริมสุขภาพตำบล บ้านทองอินทร์</t>
  </si>
  <si>
    <t>04534 โรงพยาบาลส่งเสริมสุขภาพตำบลสีออ</t>
  </si>
  <si>
    <t>04535 สถานีอนามัยเฉลิมพระเกียรตินาม่วง</t>
  </si>
  <si>
    <t>04536 โรงพยาบาลส่งเสริมสุขภาพตำบลผาสุก</t>
  </si>
  <si>
    <t>04537 โรงพยาบาลส่งเสริมสุขภาพตำบลท่าลี่</t>
  </si>
  <si>
    <t>04538 โรงพยาบาลส่งเสริมสุขภาพตำบล  บ้านเหล่าหมากจันทน์</t>
  </si>
  <si>
    <t>04539 โรงพยาบาลส่งเสริมสุขภาพตำบลปะโค</t>
  </si>
  <si>
    <t>04540 โรงพยาบาลส่งเสริมสุขภาพตำบล บ้านบุ่งหมากลาน</t>
  </si>
  <si>
    <t>04541 โรงพยาบาลส่งเสริมสุขภาพตำบลหนองหว้า</t>
  </si>
  <si>
    <t>04542 สถานีอนามัยหนองแวงใหญ่</t>
  </si>
  <si>
    <t>04543 สถานีอนามัยโนนสำราญ</t>
  </si>
  <si>
    <t>04544 สถานีอนามัยท่าลุมภู</t>
  </si>
  <si>
    <t>04545 สถานีอนามัยกุดดอกคำ</t>
  </si>
  <si>
    <t>04546 สถานีอนามัยทมนางาม</t>
  </si>
  <si>
    <t>04547 สถานีอนามัยทมป่าข่า</t>
  </si>
  <si>
    <t>04548 สถานีอนามัยหนองกุงศรี</t>
  </si>
  <si>
    <t>04549 สถานีอนามัยหนองแสง</t>
  </si>
  <si>
    <t>04550 รพ_สต_ต้ายสวรรค์ อ_หนองหาน จ_อุดรธานี</t>
  </si>
  <si>
    <t>04551 รพ_สต_หนองเม็ก อ_หนองหาน จ_อุดรธานี</t>
  </si>
  <si>
    <t>04552 รพ_สต_พังงู อ_หนองหาน จ_อุดรธานี</t>
  </si>
  <si>
    <t>04553 รพ_สต_สะแบง อ_หนองหาน จ_อุดรธานี</t>
  </si>
  <si>
    <t>04554 รพ_สต_สร้อยพร้าว อ_หนองหาน จ_อุดรธานี</t>
  </si>
  <si>
    <t>04555 รพ_สต_บ้านเชียง อ_หนองหาน จ_อุดรธานี</t>
  </si>
  <si>
    <t>04556 รพ_สต_บ้านยา อ_หนองหาน จ_อุดรธานี</t>
  </si>
  <si>
    <t>04557 รพ_สต_โพนงาม อ_หนองหาน จ_อุดรธานี</t>
  </si>
  <si>
    <t>04558 รพ_สต_บ้านโคก อ_หนองหาน จ_อุดรธานี</t>
  </si>
  <si>
    <t>04559 รพ_สต_ผักตบ อ_หนองหาน จ_อุดรธานี</t>
  </si>
  <si>
    <t>04560 รพ_สต_หนองบัวแดง อ_หนองหาน จ_อุดรธานี</t>
  </si>
  <si>
    <t>04561 รพ_สต_ดอนหายโศก อ_หนองหาน จ_อุดรธานี</t>
  </si>
  <si>
    <t>04562 รพ_สต_บ้านต้อง อ_หนองหาน จ_อุดรธานี</t>
  </si>
  <si>
    <t>04563 รพ_สต_กุดค้า</t>
  </si>
  <si>
    <t>04564 รพ_สต_ทุ่งใหญ่ หมูที่ 2</t>
  </si>
  <si>
    <t>04565 รพ_สต_ศรีสว่าง</t>
  </si>
  <si>
    <t>04566 รพ_สต_นาชุมแสง</t>
  </si>
  <si>
    <t>04567 รพ_สต_นาทม</t>
  </si>
  <si>
    <t>04568 สถานีอนามัยหนองแวง</t>
  </si>
  <si>
    <t>04569 สถานีอนามัยหนองแคน</t>
  </si>
  <si>
    <t>04570 สถานีอนามัยคำเลาะ</t>
  </si>
  <si>
    <t>04571 สถานีอนามัยห้วยยาง</t>
  </si>
  <si>
    <t>04572 โรงพยาบาลส่งเสริมสุขภาพตำบลศรีสง่าเมือง</t>
  </si>
  <si>
    <t>04573 โรงพยาบาลส่งเสริมสุขภาพตำบลท่าไฮ</t>
  </si>
  <si>
    <t>04574 โรงพยาบาลส่งเสริมสุขภาพตำบลโนนม่วง</t>
  </si>
  <si>
    <t>04575 โรงพยาบาลส่งเสริมสุขภาพตำบลบ้านโปร่ง</t>
  </si>
  <si>
    <t>04576 โรงพยาบาลส่งเสริมสุขภาพตำบลหัวนาคำ</t>
  </si>
  <si>
    <t>04577 โรงพยาบาลส่งเสริมสุขภาพตำบลคำค้อ</t>
  </si>
  <si>
    <t>04578 โรงพยาบาลส่งเสริมสุขภาพตำบลหนองนกเขียน</t>
  </si>
  <si>
    <t>04579 โรงพยาบาลส่งเสริมสุขภาพตำบลนายูง</t>
  </si>
  <si>
    <t>04580 โรงพยาบาลส่งเสริมสุขภาพตำบลตาดทอง</t>
  </si>
  <si>
    <t>04581 สถานีอนามัยหนองกุงทับม้า</t>
  </si>
  <si>
    <t>04582 สถานีอนามัยหนองหญ้าไซ</t>
  </si>
  <si>
    <t>04583 สถานีอนามัยบะยาว</t>
  </si>
  <si>
    <t>04584 สถานีอนามัยนาแกภูดิน</t>
  </si>
  <si>
    <t>04585 สถานีอนามัยคำยาง</t>
  </si>
  <si>
    <t>04586 สถานีอนามัยคำน้อย</t>
  </si>
  <si>
    <t>04587 สถานีอนามัยคำโคกสูง</t>
  </si>
  <si>
    <t>04588 สถานีอนามัยโนนสะอาด</t>
  </si>
  <si>
    <t>04589 สถานีอนามัย สระแก้ว</t>
  </si>
  <si>
    <t>04591 สถานีอนามัย ดงเย็น</t>
  </si>
  <si>
    <t>04592 สถานีอนามัย โพนสุง</t>
  </si>
  <si>
    <t>04593 สถานีอนามัย ศรีเจริญ</t>
  </si>
  <si>
    <t>04594 สถานีอนามัย นาเจริญ</t>
  </si>
  <si>
    <t>04595 สถานีอนามัย ทรายมูล</t>
  </si>
  <si>
    <t>04596 สถานีอนามัย บ้านทุ่ง</t>
  </si>
  <si>
    <t>04597 สถานีอนามัย โนนสะอาด</t>
  </si>
  <si>
    <t>04598 สถานีอนามัย นาไหม</t>
  </si>
  <si>
    <t>04599 สถานีอนามัย ถ่อนนาลับ</t>
  </si>
  <si>
    <t>04600 สถานีอนามัย วังดารา</t>
  </si>
  <si>
    <t>04601 สถานีอนามัย บ้านม่วง</t>
  </si>
  <si>
    <t>04602 สถานีอนามัย หนองสว่าง</t>
  </si>
  <si>
    <t>04603 สถานีอนามัย โนนทองหลาง</t>
  </si>
  <si>
    <t>04604 สถานีอนามัย โนนอุดม</t>
  </si>
  <si>
    <t>04605 สอ_บ้านธาตุ อ_บ้านผือ จ_อุดรธานี</t>
  </si>
  <si>
    <t>04606 สอ_ดงหวาย  อ_บ้านผือ  จ_อุดรธานี</t>
  </si>
  <si>
    <t>04607 สอ_โนนสะอาด  อ_บ้านผือ  จ_อุดรธานี</t>
  </si>
  <si>
    <t>04608 สอ_บ้านเทื่อม  อ_บ้านผือ  จ_อุดรธานี</t>
  </si>
  <si>
    <t>04609 สอ_คำบง  อ_บ้านผือ  จ_อุดรธานี</t>
  </si>
  <si>
    <t>04610 สอ_โนนทอง  อ_บ้านผือ  จ_อุดรธานี</t>
  </si>
  <si>
    <t>04611 สอ_นาเตย  อ_บ้านผือ  จ_อุดรธานี</t>
  </si>
  <si>
    <t>04612 สอ_ข้าวสาร  อ_บ้านผือ  จ_อุดรธานี</t>
  </si>
  <si>
    <t>04613 สอ_โนนสว่าง  อ_บ้านผือ  จ_อุดรธานี</t>
  </si>
  <si>
    <t>04614 สอ_บ้านม่วง  อ_บ้านผือ  จ_อุดรธานี</t>
  </si>
  <si>
    <t>04615 สอ_กลางใหญ่  อ_บ้านผือ  จ_อุดรธานี</t>
  </si>
  <si>
    <t>04616 สอ_เมืองพาน  อ_บ้านผือ  จ_อุดรธานี</t>
  </si>
  <si>
    <t>04617 สอ_หนองกาลึม  อ_บ้านผือ  จ_อุดรธานี</t>
  </si>
  <si>
    <t>04618 สอ_คำด้วง  อ_บ้านผือ  จ_อุดรธานี</t>
  </si>
  <si>
    <t>04619 สอ_ห้วยศิลาผาสุก  อ_บ้านผือ  จ_อุดรธานี</t>
  </si>
  <si>
    <t>04620 สอ_หนองหัวคู  อ_บ้านผือ  จ_อุดรธานี</t>
  </si>
  <si>
    <t>04621 สอ_บ้านค้อ  อ_บ้านผือ  จ_อุดรธานี</t>
  </si>
  <si>
    <t>04623 สอ_น้ำโสม</t>
  </si>
  <si>
    <t>04624 สอ_นาเมืองไทย</t>
  </si>
  <si>
    <t>04625 สอ_โนนสมบูรณ์</t>
  </si>
  <si>
    <t>04626 สอ_หนองแวง</t>
  </si>
  <si>
    <t>04627 สอ_บ้านหยวก</t>
  </si>
  <si>
    <t>04628 สอ_โสมเยี่ยม</t>
  </si>
  <si>
    <t>04629 สอ_ผากลางนา</t>
  </si>
  <si>
    <t>04632 เพ็ญ  สถานีอนามัยนาพู่</t>
  </si>
  <si>
    <t>04642 สอ_เชียงดา</t>
  </si>
  <si>
    <t>04643 สอ_บ้านยวด</t>
  </si>
  <si>
    <t>04644 สอ_บ้านโคก</t>
  </si>
  <si>
    <t>04645 สอ_บ้านหายโศก</t>
  </si>
  <si>
    <t>04646 สอ_บ้านหินโงม</t>
  </si>
  <si>
    <t>04647 สถานีอนามัยแสงทอง</t>
  </si>
  <si>
    <t>04648 สถานีอนามัยท่าสี</t>
  </si>
  <si>
    <t>04649 สถานีอนามัยบ้านแสงสว่าง ต_แสงสว่าง</t>
  </si>
  <si>
    <t>04650 สถานีอนามัยนาดี</t>
  </si>
  <si>
    <t>04651 สอ_บ้านนายูง</t>
  </si>
  <si>
    <t>04652 สอ_บ้านห้วยทราย</t>
  </si>
  <si>
    <t>04653 สอ_บ้านก้อง</t>
  </si>
  <si>
    <t>04654 สอ_บ้านนาตูม</t>
  </si>
  <si>
    <t>04655 สอ_บ้านนาแค</t>
  </si>
  <si>
    <t>04656 สอ_บ้านเพิ่ม</t>
  </si>
  <si>
    <t>04657 สอ_บ้านโนนทอง</t>
  </si>
  <si>
    <t>04658 สถานีอนามัยบ้านแดง</t>
  </si>
  <si>
    <t>04659 สถานีอนามัยนาทราย</t>
  </si>
  <si>
    <t>04660 สถานีอนามัยนายม</t>
  </si>
  <si>
    <t>04661 รพ_สต_บ้านจีต</t>
  </si>
  <si>
    <t>04662 รพ_สต_โนนทองอินทร์</t>
  </si>
  <si>
    <t>04663 รพ_สต_ค้อใหญ่</t>
  </si>
  <si>
    <t>04664 รพ_สต_คอนสาย</t>
  </si>
  <si>
    <t>13904 สถานีอนามัยบ้านหนองหมื่นท้าว</t>
  </si>
  <si>
    <t>13905 สอ_หนองใส</t>
  </si>
  <si>
    <t>13906 สอ_หนองตะไก้</t>
  </si>
  <si>
    <t>13907 โรงพยาบาลส่งเสริมสุขภาพตำบลบ้านโคกสว่าง ต_ปะโค อ_กุดจับ จ_</t>
  </si>
  <si>
    <t>13908 โรงยาบาลส่งเสริมสุขภาพตำบลบ้านเหล่าตำแย ต_ตาลเลียน อ_กุดจั</t>
  </si>
  <si>
    <t>13909 สถานีอนามัยโนนสว่าง</t>
  </si>
  <si>
    <t>13910 สถานีอนามัยกุดหมากไฟ</t>
  </si>
  <si>
    <t>13911 สถานีอนามัยหนองบัวบาน</t>
  </si>
  <si>
    <t>13913 สถานีอนามัยนาเหล่า</t>
  </si>
  <si>
    <t>13914 รพ_สต_ดงบาก อ_หนองหาน จ_อุดรธานี</t>
  </si>
  <si>
    <t>13915 รพ_สต_คำสีดา</t>
  </si>
  <si>
    <t>13916 โรงพยาบาลส่งเสริมสุขภาพตำบลห้วยผึ้ง</t>
  </si>
  <si>
    <t>13917 โรงพยาบาลส่งเสริมสุขภาพตำบลนาเรียง</t>
  </si>
  <si>
    <t>13918 สถานีอนามัยนาตาด</t>
  </si>
  <si>
    <t>13919 สถานีอนามัยคำไฮ</t>
  </si>
  <si>
    <t>13921 สอ_น้ำปู่น้อย</t>
  </si>
  <si>
    <t>13922 สอ_บ้านเชียงดี</t>
  </si>
  <si>
    <t>14245 สอ_สระคุ  อ_บ้านผือ  จ_อุดรธานี</t>
  </si>
  <si>
    <t>14246 เพ็ญ รพสต_หนองแสนตอ</t>
  </si>
  <si>
    <t>14247 สถานีอนามัยถ่อนนาเพลิน</t>
  </si>
  <si>
    <t>14248 รพ_สต_ซำป่ารัง</t>
  </si>
  <si>
    <t>14298 สอ_หนองแวง  อ_บ้านผือ  จ_อุดรธานี</t>
  </si>
  <si>
    <t>14845 โรงพยาบาลส่งเสริมสุขภาพตำลบ้านดงบัง ต_กุดจับ อ_กุดจับ จ_อุ</t>
  </si>
  <si>
    <t>14846 โรงพยาบาลส่งเสริมสุขภาพตำบล บ้านผือ</t>
  </si>
  <si>
    <t>14847 โรงพยาบาลส่งเสริมสุขภาพตำบลคำเมย</t>
  </si>
  <si>
    <t>14848 สอ_นาล้อม  อ_บ้านผือ  จ_อุดรธานี</t>
  </si>
  <si>
    <t>14849 สอ_ดงพัฒนา</t>
  </si>
  <si>
    <t>21440 สอ_คีรีวงกต</t>
  </si>
  <si>
    <t>23745 สอ_บ้านกลิ้งคำ</t>
  </si>
  <si>
    <t>24933 โรงพยาบาลส่งเสริมสุขภาพตำบลบ้านโสกแก ต_เมืองเพีย อ_กุดจับ</t>
  </si>
  <si>
    <t>04665 สอ_เพชรเจริญ</t>
  </si>
  <si>
    <t>04666 สอ_น้ำภู</t>
  </si>
  <si>
    <t>04667 สอ_นาอ้อ</t>
  </si>
  <si>
    <t>04668 สอ_กกดู่</t>
  </si>
  <si>
    <t>04669 สอ_ไร่ม่วง</t>
  </si>
  <si>
    <t>04670 สอ_โพนป่าแดง</t>
  </si>
  <si>
    <t>04671 สอ_ไร่ทาม</t>
  </si>
  <si>
    <t>04672 สอ_นาอาน</t>
  </si>
  <si>
    <t>04673 สอ_ขอนแก่น</t>
  </si>
  <si>
    <t>04674 สอ_หัวนา</t>
  </si>
  <si>
    <t>04675 สอ_หนองผำ</t>
  </si>
  <si>
    <t>04676 สอ_เจริญสุข</t>
  </si>
  <si>
    <t>04677 สอ_เพีย</t>
  </si>
  <si>
    <t>04678 สอ_สูบ</t>
  </si>
  <si>
    <t>04679 สอ_ก้างปลา</t>
  </si>
  <si>
    <t>04680 สอ_นาแขม</t>
  </si>
  <si>
    <t>04681 สอ_ปากหมาก</t>
  </si>
  <si>
    <t>04682 สอ_ห้วยกระทิง</t>
  </si>
  <si>
    <t>04683 สถานีอนามัยห้วยตาด</t>
  </si>
  <si>
    <t>04684 สถานีอนามัยนาดอกคำ</t>
  </si>
  <si>
    <t>04685 สถานีอนามัยห้วยปลาดุก</t>
  </si>
  <si>
    <t>04686 สถานีอนามัยท่าสะอาด</t>
  </si>
  <si>
    <t>04687 สถานีอนามัยท่าสวรรค์</t>
  </si>
  <si>
    <t>04688 สถานีอนามัยธาตุ</t>
  </si>
  <si>
    <t>04689 สถานีอนามัยสงเปือย</t>
  </si>
  <si>
    <t>04690 สถานีอนามัยบ้านโพน</t>
  </si>
  <si>
    <t>04691 สถานีอนามัยศรีโพนแท่น</t>
  </si>
  <si>
    <t>04692 สถานีอนามัยนาป่าหนาด</t>
  </si>
  <si>
    <t>04693 สถานีอนามัยท่าบม</t>
  </si>
  <si>
    <t>04694 สถานีอนามัยนาจาน</t>
  </si>
  <si>
    <t>04695 สถานีอนามัยท่าดีหมี</t>
  </si>
  <si>
    <t>04696 สถานีอนามัยคกเลาใต้</t>
  </si>
  <si>
    <t>04697 สถานีอนามัยผาแบ่น</t>
  </si>
  <si>
    <t>04698 สถานีอนามัยบุฮม</t>
  </si>
  <si>
    <t>04699 สถานีอนามัยหินตั้ง</t>
  </si>
  <si>
    <t>04700 สถานีอนามัยหาดทรายขาว</t>
  </si>
  <si>
    <t>04701 โนนสมบูรณ์</t>
  </si>
  <si>
    <t>04702 เชียงกลม</t>
  </si>
  <si>
    <t>04703 คอนสา</t>
  </si>
  <si>
    <t>04704 ห้วยเหียม</t>
  </si>
  <si>
    <t>04707 ห้วยบ่อซืน</t>
  </si>
  <si>
    <t>04708 ห้วยพิชัย</t>
  </si>
  <si>
    <t>04709 สงาว</t>
  </si>
  <si>
    <t>04710 สถานีอนามัยเครือคู้</t>
  </si>
  <si>
    <t>04711 สถานีอนามัยปากโป่ง</t>
  </si>
  <si>
    <t>04712 สถานีอนามัยนาดี</t>
  </si>
  <si>
    <t>04713 สถานีอนามัยโคกงาม</t>
  </si>
  <si>
    <t>04714 สถานีอนามัยหนองอุมลัว</t>
  </si>
  <si>
    <t>04715 สถานีอนามัยวังบอน</t>
  </si>
  <si>
    <t>04716 สถานีอนามัยทับกี่</t>
  </si>
  <si>
    <t>04717 สถานีอนามัยน้ำเย็น</t>
  </si>
  <si>
    <t>04718 สถานีอนามัยตูบค้อ</t>
  </si>
  <si>
    <t>04719 สถานีอนามัยกกจำปา</t>
  </si>
  <si>
    <t>04720 สถานีอนามัยบ้านผึ้ง</t>
  </si>
  <si>
    <t>04721 สถานีอนามัยหนองผือ</t>
  </si>
  <si>
    <t>04722 สอ_ป่าก่อ</t>
  </si>
  <si>
    <t>04723 สอ_นาพึง</t>
  </si>
  <si>
    <t>04724 สอ_โนนสว่าง</t>
  </si>
  <si>
    <t>04725 สอ_เหล่ากอหก</t>
  </si>
  <si>
    <t>04726 สอ_ท่าศาลา</t>
  </si>
  <si>
    <t>04727 สอ_ร่องจิก</t>
  </si>
  <si>
    <t>04728 สอ_ปลาบ่า</t>
  </si>
  <si>
    <t>04729 สอ_บ้านกลาง</t>
  </si>
  <si>
    <t>04730 สอ_ห้วยผักเน่า</t>
  </si>
  <si>
    <t>04731 สอ_สานตม</t>
  </si>
  <si>
    <t>04732 สถานีอนามัยบ้านยาง</t>
  </si>
  <si>
    <t>04733 สถานีอนามัยปากคาน</t>
  </si>
  <si>
    <t>04734 สถานีอนามัยบ้านเมี่ยง</t>
  </si>
  <si>
    <t>04735 สถานีอนามัยอาฮี</t>
  </si>
  <si>
    <t>04736 สถานีอนามัยน้ำแคม</t>
  </si>
  <si>
    <t>04737 สถานีอนามัยโคกใหญ่</t>
  </si>
  <si>
    <t>04738 สถานีอนามัยหนองบง</t>
  </si>
  <si>
    <t>04739 สถานีอนามัยแก่งม่วง</t>
  </si>
  <si>
    <t>04740 สถานีอนามัยนาวัว</t>
  </si>
  <si>
    <t>04741 สถานีอนามัยทรายขาว</t>
  </si>
  <si>
    <t>04742 สถานีอนามัยเหมืองแบ่ง</t>
  </si>
  <si>
    <t>04743 สถานีอนามัยนาดอกไม้</t>
  </si>
  <si>
    <t>04744 สถานีอนามัยตากแดด</t>
  </si>
  <si>
    <t>04745 สถานีอนามัยกกบก</t>
  </si>
  <si>
    <t>04746 สถานีอนามัยปากปวน</t>
  </si>
  <si>
    <t>04747 สถานีอนามัยผาน้อย</t>
  </si>
  <si>
    <t>04748 สถานีอนามัยโคกมน</t>
  </si>
  <si>
    <t>04750 สถานีอนามัยนาแก</t>
  </si>
  <si>
    <t>04751 สถานีอนามัยห้วยผุก</t>
  </si>
  <si>
    <t>04752 สถานีอนามัยขอนแก่น</t>
  </si>
  <si>
    <t>04753 สถานีอนามัยโคกสว่าง</t>
  </si>
  <si>
    <t>04754 สถานีอนามัยโคกขมิ้น</t>
  </si>
  <si>
    <t>04755 สถานีอนามัยโนนสว่าง</t>
  </si>
  <si>
    <t>04756 สถานีอนามัยโคกหนองแก</t>
  </si>
  <si>
    <t>04757 สถานีอนามัยนาโก</t>
  </si>
  <si>
    <t>04758 สถานีอนามัยนาแปนใต้</t>
  </si>
  <si>
    <t>04759 รพ_สต_ปวนพุ</t>
  </si>
  <si>
    <t>04760 รพ_สต_หนองหมากแก้ว</t>
  </si>
  <si>
    <t>04761 สถานีอนามัยผานกเค้า</t>
  </si>
  <si>
    <t>04762 สถานีอนามัยห้วยส้มใต้</t>
  </si>
  <si>
    <t>04763 รพ_สต_เฉลิมพระเกียรติ 60 พรรษา นวมินทราชินิ</t>
  </si>
  <si>
    <t>04764 สถานีอนามัยห้วยส้ม</t>
  </si>
  <si>
    <t>04765 รพ_สต_น้อยสามัคคี</t>
  </si>
  <si>
    <t>04766 สอ_ศรีอุบล</t>
  </si>
  <si>
    <t>04767 สอ_นามูลตุ่น</t>
  </si>
  <si>
    <t>04768 สอ_เลยวังไสย์</t>
  </si>
  <si>
    <t>04769 สอ_ใหม่พัฒนา</t>
  </si>
  <si>
    <t>04770 สอ_สมศักดิ์พัฒนา</t>
  </si>
  <si>
    <t>04771 สอ_พวยเด้ง</t>
  </si>
  <si>
    <t>04772 สอ_นาตาด</t>
  </si>
  <si>
    <t>04773 สอ_โนนป่าซาง</t>
  </si>
  <si>
    <t>04774 สอ_ห้วยยาง</t>
  </si>
  <si>
    <t>04775 สอ_เพิ่มสุข</t>
  </si>
  <si>
    <t>04776 สอ_หัวฝาย</t>
  </si>
  <si>
    <t>04777 สอ_โป่งศรีโทน</t>
  </si>
  <si>
    <t>04778 สอ_หนองใหญ่</t>
  </si>
  <si>
    <t>04780 สอ_ห้วยป่าน</t>
  </si>
  <si>
    <t>04781 สอ_ซำบุ่น</t>
  </si>
  <si>
    <t>10234 สอ_นาเจริญ</t>
  </si>
  <si>
    <t>13924 สถานีอนามัยโสกใหม่</t>
  </si>
  <si>
    <t>13925 หาดคัมภีร์</t>
  </si>
  <si>
    <t>13926 สถานีอนามัยปากหมัน</t>
  </si>
  <si>
    <t>13927 สถานีอนามัยนากระเซ็ง</t>
  </si>
  <si>
    <t>13928 สถานีอนามัยโนนวังแท่น</t>
  </si>
  <si>
    <t>13929 สอ_ห้วยสีเสียด</t>
  </si>
  <si>
    <t>13930 สอ_โนนสวรรค์</t>
  </si>
  <si>
    <t>14352 สอ_โป่งป่าติ้ว</t>
  </si>
  <si>
    <t>14353 สอ_พรประเสริฐ</t>
  </si>
  <si>
    <t>14355 รพ_สต_หลักร้อยหกสิบ</t>
  </si>
  <si>
    <t>14356 สอ_นาอ่างคำ</t>
  </si>
  <si>
    <t>14463 ห้วยอาลัย</t>
  </si>
  <si>
    <t>14464 ชมเจริญ</t>
  </si>
  <si>
    <t>00429 เมืองหนองคาย,สสอ_</t>
  </si>
  <si>
    <t>00430 ท่าบ่อ,สสอ_</t>
  </si>
  <si>
    <t>00433 โพนพิสัย,สสอ_</t>
  </si>
  <si>
    <t>00435 ศรีเชียงใหม่,สสอ_</t>
  </si>
  <si>
    <t>00436 สังคม,สสอ_</t>
  </si>
  <si>
    <t>00442 สระใคร,สสอ_</t>
  </si>
  <si>
    <t>00443 เฝ้าไร่,สสอ_</t>
  </si>
  <si>
    <t>00444 รัตนวาปี,สสอ_</t>
  </si>
  <si>
    <t>04782 รพ_สต_มีชัย</t>
  </si>
  <si>
    <t>04783 รพ_สต_โพธิ์ชัย</t>
  </si>
  <si>
    <t>04784 รพ_สต_กวนวัน</t>
  </si>
  <si>
    <t>04785 รพ_สต_เวียงคุก</t>
  </si>
  <si>
    <t>04786 รพ_สต_วัดธาตุ</t>
  </si>
  <si>
    <t>04787 รพ_สต_หาดคำ</t>
  </si>
  <si>
    <t>04788 รพ_สต_หินโงม</t>
  </si>
  <si>
    <t>04789 รพ_สต_บ้านท่าจาน</t>
  </si>
  <si>
    <t>04790 รพ_สต_บ้านเดื่อ</t>
  </si>
  <si>
    <t>04791 รพ_สต_บ้านนาฮี</t>
  </si>
  <si>
    <t>04792 รพ_สต_ค่ายบกหวาน</t>
  </si>
  <si>
    <t>04793 รพ_สต_โพนสว่าง</t>
  </si>
  <si>
    <t>04794 รพ_สต_พระธาตุบังพวน</t>
  </si>
  <si>
    <t>04795 รพ_สต_หนองกอมเกาะ</t>
  </si>
  <si>
    <t>04796 รพ_สต_ปะโค</t>
  </si>
  <si>
    <t>04797 รพ_สต_เมืองหมี</t>
  </si>
  <si>
    <t>04798 รพ_สต_สีกาย</t>
  </si>
  <si>
    <t>04799 สาถานีอนามัยน้ำโมง</t>
  </si>
  <si>
    <t>04800 สถานีอนามัยท่าสำราญ</t>
  </si>
  <si>
    <t>04801 สถานีอนามัยกองนาง</t>
  </si>
  <si>
    <t>04802 สถานีอนามัยโคกคอน</t>
  </si>
  <si>
    <t>04803 สถานีอนามัยบ้านเดื่อ</t>
  </si>
  <si>
    <t>04804 สถานีอนามัยบ้านถ่อน</t>
  </si>
  <si>
    <t>04805 สถานีอนามัยบ้านว่าน</t>
  </si>
  <si>
    <t>04806 สถานีอนามัยนาข่า</t>
  </si>
  <si>
    <t>04807 สถานีอนามัยโพนสา</t>
  </si>
  <si>
    <t>04808 สถานีอนามัยหนองนาง</t>
  </si>
  <si>
    <t>04828 สอ_ต_วัดหลวง</t>
  </si>
  <si>
    <t>04829 สอ_บ_ปากสวย</t>
  </si>
  <si>
    <t>04830 สอ_บ_หนองกุ้งใต้</t>
  </si>
  <si>
    <t>04831 สอ_ต_กุดบง</t>
  </si>
  <si>
    <t>04832 สอ_ต_ชุมช้าง</t>
  </si>
  <si>
    <t>04833 สอ_บ_บัว</t>
  </si>
  <si>
    <t>04834 สอ_บ_ร่องโน</t>
  </si>
  <si>
    <t>04835 รพ_สต_เหล่าต่างคำ</t>
  </si>
  <si>
    <t>04836 สอ_ต_นาหนัง</t>
  </si>
  <si>
    <t>04837 สอ_บ_ดงสระพัง</t>
  </si>
  <si>
    <t>04838 สอ_ต_เซิม</t>
  </si>
  <si>
    <t>04839 สอ_ต_บ้านโพธิ์</t>
  </si>
  <si>
    <t>04840 สอ_บ_คำรุ่งเรือง</t>
  </si>
  <si>
    <t>04841 สอ_ต_บ้านผือ</t>
  </si>
  <si>
    <t>04842 สอ_ต_สร้างนางขาว</t>
  </si>
  <si>
    <t>04853 รพ_สต_โพธิ์ตาก</t>
  </si>
  <si>
    <t>04854 รพ_สต_สาวแล</t>
  </si>
  <si>
    <t>04855 สอ_บ้านหม้อ</t>
  </si>
  <si>
    <t>04857 สอ_พระพุทธบาท</t>
  </si>
  <si>
    <t>04858 สอ_หนองปลาปาก</t>
  </si>
  <si>
    <t>04859 สอ_ นาโพธิ์</t>
  </si>
  <si>
    <t>04860 รพ_สต_โพนทอง</t>
  </si>
  <si>
    <t>04861 รพ_สต_ดอนไผ่</t>
  </si>
  <si>
    <t>04862 รพ_สต_ด่านศรีสุข</t>
  </si>
  <si>
    <t>04864 รพ_สต_สังคม</t>
  </si>
  <si>
    <t>04865 รพ_สต_ผาตั้ง</t>
  </si>
  <si>
    <t>04866 รพ_สต_บ้านม่วง</t>
  </si>
  <si>
    <t>04867 รพ_สต_นางิ้ว</t>
  </si>
  <si>
    <t>04868 รพ_สต_เทพประทับ</t>
  </si>
  <si>
    <t>04896 สถานีอนามัยตำบลสระใคร</t>
  </si>
  <si>
    <t>04897 สถานีอนามัยตำบลคอกช้าง</t>
  </si>
  <si>
    <t>04898 สถานีอนามัยตำบลบ้านฝาง</t>
  </si>
  <si>
    <t>04899 สอ_เฉลิมพระเกียรติ60พรรษานวมินทราชินี</t>
  </si>
  <si>
    <t>04900 รพ_สต_นาดี</t>
  </si>
  <si>
    <t>04901 รพ_สต_หนองหลวง</t>
  </si>
  <si>
    <t>04902 รพ_สต_วังไฮ</t>
  </si>
  <si>
    <t>04903 รพ_สต_วังหลวง</t>
  </si>
  <si>
    <t>04904 รพ_สต_โคกอุดม</t>
  </si>
  <si>
    <t>04905 รพ_สต_อุดมพร</t>
  </si>
  <si>
    <t>04906 สถานีอนามัยรัตนวาปี</t>
  </si>
  <si>
    <t>04907 สถานีอนามัยตำบลนาทับไฮ</t>
  </si>
  <si>
    <t>04908 สถานีอนามัยตำบลบ้านต้อน</t>
  </si>
  <si>
    <t>04909 สถานีอนามัยพระบาทนาสิงห์</t>
  </si>
  <si>
    <t>04910 สถานีอนามัยตำบลโพนแพง</t>
  </si>
  <si>
    <t>10241 สอ_ท่ากฐิน</t>
  </si>
  <si>
    <t>13933 สอ_ ห้วยไฮ</t>
  </si>
  <si>
    <t>14150 โพธิ์ตาก,สสอ_</t>
  </si>
  <si>
    <t>14184 สถานีอนามัยนายาง</t>
  </si>
  <si>
    <t>00495 สำนักงานสาธารณสุขอำเภอกุดบาก</t>
  </si>
  <si>
    <t>00496 สำนักงานสาธารณสุขอำเภอพรรณานิคม</t>
  </si>
  <si>
    <t>00497 สำนักงานสาธารณสุขอำเภอพังโคน</t>
  </si>
  <si>
    <t>00498 สำนักงานสาธารณสุขอำเภอวาริชภูมิ</t>
  </si>
  <si>
    <t>00499 สำนักงานสาธารณสุขอำเภอนิคมน้ำอูน</t>
  </si>
  <si>
    <t>00500 สำนักงานสาธารณสุขอำเภอวานรนิวาส</t>
  </si>
  <si>
    <t>00502 สำนักงานสาธารณสุขอำเภอบ้านม่วง</t>
  </si>
  <si>
    <t>00503 สำนักงานสาธารณสุขอำเภออากาศอำนวย</t>
  </si>
  <si>
    <t>00504 สำนักงานสาธารณสุขอำเภอสว่างแดนดิน</t>
  </si>
  <si>
    <t>00505 สำนักงานสาธารณสุขอำเภอส่องดาว</t>
  </si>
  <si>
    <t>00506 สำนักงานสาธารณสุขอำเภอเต่างอย</t>
  </si>
  <si>
    <t>00507 สำนักงานสาธารณสุขอำเภอโคกศรีสุพรรณ</t>
  </si>
  <si>
    <t>00508 สำนักงานสาธารณสุขอำเภอเจริญศิลป์</t>
  </si>
  <si>
    <t>00510 สำนักงานสาธารณสุขอำเภอภูพาน</t>
  </si>
  <si>
    <t>05443 สอ_ธาตุเชิงชุม</t>
  </si>
  <si>
    <t>05444 สอ_โคกเลาะ</t>
  </si>
  <si>
    <t>05445 สอ_ดงมะไฟ ขมิ้น</t>
  </si>
  <si>
    <t>05446 สอ_ทับสอ</t>
  </si>
  <si>
    <t>05447 สอ_คูสนาม</t>
  </si>
  <si>
    <t>05448 สอ_โนนหอม</t>
  </si>
  <si>
    <t>05449 สอ_หนองสนม</t>
  </si>
  <si>
    <t>05450 สอ_เชียงเครือ</t>
  </si>
  <si>
    <t>05451 สอ_สร้างแก้วสมานมิตร</t>
  </si>
  <si>
    <t>05452 สอ_ม่วงลาย</t>
  </si>
  <si>
    <t>05453 สอ_แมด</t>
  </si>
  <si>
    <t>05454 สอ_นาขาม</t>
  </si>
  <si>
    <t>05455 สอ_นาคำ</t>
  </si>
  <si>
    <t>05456 สอ_พังขว้าง</t>
  </si>
  <si>
    <t>05457 สอ_ดงขุมข้าว</t>
  </si>
  <si>
    <t>05458 สอ_ดงมะไฟ</t>
  </si>
  <si>
    <t>05459 สอ_ดงพัฒนา</t>
  </si>
  <si>
    <t>05460 สอ_หนองปลาน้อย</t>
  </si>
  <si>
    <t>05461 สอ_หนองลาด</t>
  </si>
  <si>
    <t>05462 สอ_ดอนแคนใต้</t>
  </si>
  <si>
    <t>05463 สอ_ฮางโฮง</t>
  </si>
  <si>
    <t>05464 สอ_โคกก่อง</t>
  </si>
  <si>
    <t>05465 สอ_บ้านบอน</t>
  </si>
  <si>
    <t>05466 สอ_นาเพียงใหม่</t>
  </si>
  <si>
    <t>05467 ศชช_โพธิไพศาล</t>
  </si>
  <si>
    <t>05468 สอ_หนองบัวสร้าง</t>
  </si>
  <si>
    <t>05469 ศชช__แสนพัน</t>
  </si>
  <si>
    <t>05470 สอ_กุดแฮดสามัคคี</t>
  </si>
  <si>
    <t>05471 สอ_โพนงาม</t>
  </si>
  <si>
    <t>05472 สอ_ดงนิมิต</t>
  </si>
  <si>
    <t>05473 สอ_ค้อน้อย</t>
  </si>
  <si>
    <t>05474 สอ_วังยาง</t>
  </si>
  <si>
    <t>05475 สอ_พอกน้อยพัฒนา</t>
  </si>
  <si>
    <t>05476 สอ_โนนเรือ</t>
  </si>
  <si>
    <t>05477 สอ_ไฮ่</t>
  </si>
  <si>
    <t>05478 สอ_ช้างมิ่งพัฒนา</t>
  </si>
  <si>
    <t>05479 สอ_หนองโดก</t>
  </si>
  <si>
    <t>05480 สอ_ศรีวงศ์ทอง</t>
  </si>
  <si>
    <t>05481 สอ_หนองผือ</t>
  </si>
  <si>
    <t>05482 สอ_ผักคำภู</t>
  </si>
  <si>
    <t>05483 สอ_บัวใหญ่</t>
  </si>
  <si>
    <t>05484 สอ_บะฮีเหนือ</t>
  </si>
  <si>
    <t>05485 สอ_นาขาม</t>
  </si>
  <si>
    <t>05486 สถานีอนามัยบ้านดงม่วงไข่</t>
  </si>
  <si>
    <t>05487 สถานีอนามัยบ้านแร่</t>
  </si>
  <si>
    <t>05488 สถานีอนามัยบ้านสุขเกษม</t>
  </si>
  <si>
    <t>05489 สถานีอนามัยบ้านภูเงิน</t>
  </si>
  <si>
    <t>05490 สถานีอนมามัยบ้านต้นผึ้งใหม่พัฒนา</t>
  </si>
  <si>
    <t>05491 สถานีอนามัยบ้านโพนสวาง</t>
  </si>
  <si>
    <t>05492 สอ_ตาดโพนไผ่</t>
  </si>
  <si>
    <t>05493 สอ_ปลาโหล</t>
  </si>
  <si>
    <t>05494 สอ_หนองท่ม</t>
  </si>
  <si>
    <t>05495 สอ_ดอนยาวใหญ่</t>
  </si>
  <si>
    <t>05496 สอ_จำปาทอง</t>
  </si>
  <si>
    <t>05497 สอ_คำบิด</t>
  </si>
  <si>
    <t>05498 สอ_ภูวงน้อย</t>
  </si>
  <si>
    <t>05499 สอ_ดอนส้มโฮง</t>
  </si>
  <si>
    <t>05500 สอ_นาคำ</t>
  </si>
  <si>
    <t>05501 สอ_หนองบัวบาน</t>
  </si>
  <si>
    <t>05502 สอ_โนนสุวรรณ</t>
  </si>
  <si>
    <t>05503 สอ_ปานเจริญ</t>
  </si>
  <si>
    <t>05504 สอ_คำหมูน</t>
  </si>
  <si>
    <t>05505 สอ_ขัวก่าย</t>
  </si>
  <si>
    <t>05506 สอ_โพนแพง</t>
  </si>
  <si>
    <t>05507 สอ_ทุ่งโพธิ์</t>
  </si>
  <si>
    <t>05508 สอ_โคกแสง</t>
  </si>
  <si>
    <t>05509 สอ_โนนแต้</t>
  </si>
  <si>
    <t>05510 หนองฮาง</t>
  </si>
  <si>
    <t>05511 สอ_ห้วยหิน</t>
  </si>
  <si>
    <t>05512 สอ_โนนอุดม</t>
  </si>
  <si>
    <t>05513 สอ_นาซอ</t>
  </si>
  <si>
    <t>05514 สอ_แสงเจริญ</t>
  </si>
  <si>
    <t>05515 สอ_นาคำ</t>
  </si>
  <si>
    <t>05516 สอ_คอนสาย</t>
  </si>
  <si>
    <t>05517 สอ_จำปาดง</t>
  </si>
  <si>
    <t>05518 สอ_หนองแวง</t>
  </si>
  <si>
    <t>05519 รพ_สต_เพีย</t>
  </si>
  <si>
    <t>05520 รพ_สต_โพธิ์ชัย</t>
  </si>
  <si>
    <t>05521 รพ_สต_หนองพอกใหญ่</t>
  </si>
  <si>
    <t>05522 รพ_สต_หนองแสง</t>
  </si>
  <si>
    <t>05523 รพ_สต_แพด</t>
  </si>
  <si>
    <t>05524 สถานีอนามัยบ้านมาย</t>
  </si>
  <si>
    <t>05525 สถานีอนามัยบ้านดงห้วยเปลือย</t>
  </si>
  <si>
    <t>05526 สถานีอนามัยบ้านคำยาง</t>
  </si>
  <si>
    <t>05527 สถานีอนามัยบ้านโคกสง่า</t>
  </si>
  <si>
    <t>05528 สถานีอนามัยบ้านห้วยหลัว</t>
  </si>
  <si>
    <t>05529 สถานีอนามัยบ้านสุขสำราญ</t>
  </si>
  <si>
    <t>05530 สถานีอนามัยบ้านหนองกวั่ง</t>
  </si>
  <si>
    <t>05531 สถานีอนามัยบ้านบ่อแก้ว</t>
  </si>
  <si>
    <t>05532 รพ_สต_บ้านนายอเหนือ</t>
  </si>
  <si>
    <t>05533 รพ_สต_บ้านกลาง</t>
  </si>
  <si>
    <t>05534 รพ_สต_บ้านกุดจอก</t>
  </si>
  <si>
    <t>05535 รพ_สต_บ้านวาใหญ่</t>
  </si>
  <si>
    <t>05536 รพ_สต_บ้านโพนงาม</t>
  </si>
  <si>
    <t>05537 รพ_สต_บ้านท่าก้อน</t>
  </si>
  <si>
    <t>05538 รพ_สต_บ้านดอนแดง</t>
  </si>
  <si>
    <t>05539 รพ_สต_บ้านนาฮี</t>
  </si>
  <si>
    <t>05540 รพ_สต_บ้านบะหว้า</t>
  </si>
  <si>
    <t>05541 รพ_สต_บ้านหนองสามขา</t>
  </si>
  <si>
    <t>05542 สอ_คำสะอาด</t>
  </si>
  <si>
    <t>05543 สอ_ต้าย</t>
  </si>
  <si>
    <t>05544 สอ_บงเหนือ</t>
  </si>
  <si>
    <t>05545 สอ_ยางชุม</t>
  </si>
  <si>
    <t>05546 สอ_โคกสี</t>
  </si>
  <si>
    <t>05547 สอ_ตาล</t>
  </si>
  <si>
    <t>05548 สอ_หนองหลวง</t>
  </si>
  <si>
    <t>05549 สอ_บงใต้</t>
  </si>
  <si>
    <t>05550 สอ_บ่อร้าง</t>
  </si>
  <si>
    <t>05551 สอ_ขาม</t>
  </si>
  <si>
    <t>05552 สอ_พันนา</t>
  </si>
  <si>
    <t>05553 สอ_สร้างแป้น</t>
  </si>
  <si>
    <t>05554 สอ_ทรายมูล</t>
  </si>
  <si>
    <t>05555 สอ_ตาลโกน</t>
  </si>
  <si>
    <t>05556 สอ_โคกสุวรรณ</t>
  </si>
  <si>
    <t>05557 สอ_ตาลเนิ้ง</t>
  </si>
  <si>
    <t>05558 สอ_นาเตียง</t>
  </si>
  <si>
    <t>05559 สอ_ธาตุทอง</t>
  </si>
  <si>
    <t>05560 สอ_ถ่อน</t>
  </si>
  <si>
    <t>05561 สอ_ท่าศิลา</t>
  </si>
  <si>
    <t>05562 สอ_ชัยชนะ</t>
  </si>
  <si>
    <t>05563 สอ_วัฒนา</t>
  </si>
  <si>
    <t>05564 สอ_หนองแวง</t>
  </si>
  <si>
    <t>05565 สถานีอนามัยบ้านโพนปลาโหล</t>
  </si>
  <si>
    <t>05566 สถานีอนามัยบ้านดงหลวง</t>
  </si>
  <si>
    <t>05567 สถานีอนามัยบ้านคำข่า</t>
  </si>
  <si>
    <t>05568 สถานีอนามัยบ้านนาหลวง</t>
  </si>
  <si>
    <t>05569 สอ_ห้วยหีบ</t>
  </si>
  <si>
    <t>05570 สอ_โพนค้อ</t>
  </si>
  <si>
    <t>05571 สอ_ม่วงไข่</t>
  </si>
  <si>
    <t>05572 สอ_โคกนาดี</t>
  </si>
  <si>
    <t>05573 สอ_โพนทอง</t>
  </si>
  <si>
    <t>05574 สอ_บ้านกุดนาขาม</t>
  </si>
  <si>
    <t>05575 สอ_บ้านเหล่า</t>
  </si>
  <si>
    <t>05576 สอ_บ้านหนองแวง</t>
  </si>
  <si>
    <t>05577 สอ_บ้านดอนสร้างไพร</t>
  </si>
  <si>
    <t>05578 สอ_บ้านโคกศิลา</t>
  </si>
  <si>
    <t>05579 สอ_บ้านดงสง่า</t>
  </si>
  <si>
    <t>05580 สถานีอนามัยบ้านใหม่ไชยา</t>
  </si>
  <si>
    <t>05581 สถานีอนามัยบ้านใหม่หนองผือ</t>
  </si>
  <si>
    <t>05582 สถานีอนามัยบ้านนาแก้ว</t>
  </si>
  <si>
    <t>05583 สถานีอนามัยบ้านโพนแคน้อย</t>
  </si>
  <si>
    <t>05584 สถานีอนามัยบ้านน้ำพุ</t>
  </si>
  <si>
    <t>05585 สถานีอนามัยบ้านโพนบก</t>
  </si>
  <si>
    <t>05586 สถานีอนามัยบ้านโนนสามัคคี</t>
  </si>
  <si>
    <t>05587 รพ_สต_บ้านต้อน ตำบลสร้างค้อ</t>
  </si>
  <si>
    <t>05588 รพ_สต_นายอ ตำบลสร้างค้อ</t>
  </si>
  <si>
    <t>05589 รพ_สต_บ้านชมภูพานเหนือ  ตำบลสร้างค้อ</t>
  </si>
  <si>
    <t>05590 รพ_สต_บ้านหลุบเลา ตำบลหลุบเลา</t>
  </si>
  <si>
    <t>05591 รพ_สต_บ้านฮ่องสิม ตำบลหลุบเลา</t>
  </si>
  <si>
    <t>05592 รพ_สต_บ้านนางเติ่ง ตำบลโคกภู</t>
  </si>
  <si>
    <t>05593 รพ_สต_บ้านบ่อเดือนห้า ตำบลโคกภู</t>
  </si>
  <si>
    <t>05594 รพ_สต_บ้านกกปลาซิว ตำบลกกปลาซิว</t>
  </si>
  <si>
    <t>11758 สอ_หนองหลวง</t>
  </si>
  <si>
    <t>13967 สอ_หนองไผ่</t>
  </si>
  <si>
    <t>13968 สอ_ห้วยกอก</t>
  </si>
  <si>
    <t>13969 สอ_บ้านกลาง</t>
  </si>
  <si>
    <t>13970 สอ_บ้านโคก</t>
  </si>
  <si>
    <t>13971 สถานีอนามัยบ้านโคกสะอาด</t>
  </si>
  <si>
    <t>13972 สอ_ส้งเปือย</t>
  </si>
  <si>
    <t>13973 สอ_วังเยี่ยม</t>
  </si>
  <si>
    <t>13975 รพ_สต_กุดจาน</t>
  </si>
  <si>
    <t>13976 รพ_สต_บ้านดอนปอ</t>
  </si>
  <si>
    <t>13977 สอ_นาถ่อน</t>
  </si>
  <si>
    <t>14441 เทศบาลเมืองสกลนคร</t>
  </si>
  <si>
    <t>14721 สอ_ดงคำโพธิ์</t>
  </si>
  <si>
    <t>14887 สถานีอนามัยบ้านคำภูทอง</t>
  </si>
  <si>
    <t>14891 สถานีอนามัยบ้านดงหม้อทอง</t>
  </si>
  <si>
    <t>23217 สอ_ลาดกะเฌอ</t>
  </si>
  <si>
    <t>23748 ศสช_รพ_สน_2</t>
  </si>
  <si>
    <t>23816 ศสช_วัดแจ้ง</t>
  </si>
  <si>
    <t>41075 รพ_สต_ภูเพ็ก</t>
  </si>
  <si>
    <t>4202000000.000</t>
  </si>
  <si>
    <t>4308000000.000</t>
  </si>
  <si>
    <t>4.1.2 รายได้จากการขายสินค้าและบริการของแผ่นดิน</t>
  </si>
  <si>
    <t>4.2.6 รายได้ระหว่างหน่วยงานกรณีอื่น</t>
  </si>
  <si>
    <t>05595 รพ_สต_หัวโพน</t>
  </si>
  <si>
    <t>05596 รพ_สต_นาราชควาย</t>
  </si>
  <si>
    <t>05597 รพ_สต_กุรุคุ</t>
  </si>
  <si>
    <t>05598 รพ_สต_บ้านผึ้ง</t>
  </si>
  <si>
    <t>05599 รพ_สต_นามน</t>
  </si>
  <si>
    <t>05600 รพ_สต_หนองปลาดุก</t>
  </si>
  <si>
    <t>05601 รพ_สต_บ้านห้อม</t>
  </si>
  <si>
    <t>05602 รพ_สต_อาจสามารถ</t>
  </si>
  <si>
    <t>05603 รพ_สต_ขามเฒ่า</t>
  </si>
  <si>
    <t>05604 รพ_สต_ชะโงม</t>
  </si>
  <si>
    <t>05605 รพ_สต_ชะโนต</t>
  </si>
  <si>
    <t>05606 รพ_สต_บ้านกลาง</t>
  </si>
  <si>
    <t>05607 รพ_สต_หนองจันทน์</t>
  </si>
  <si>
    <t>05608 รพ_สต_ท่าค้อ</t>
  </si>
  <si>
    <t>05609 รพ_สต_นาหลวง</t>
  </si>
  <si>
    <t>05610 รพ_สต_คำเตย</t>
  </si>
  <si>
    <t>05611 รพ_สต_ดอนแดง</t>
  </si>
  <si>
    <t>05612 รพ_สต_หนองญาติ</t>
  </si>
  <si>
    <t>05613 รพ_สต_คำพอก</t>
  </si>
  <si>
    <t>05614 รพ_สต_บ้านบัว</t>
  </si>
  <si>
    <t>05615 รพ_สต_ดงขวาง</t>
  </si>
  <si>
    <t>05616 รพ_สต_โชคอำนวย</t>
  </si>
  <si>
    <t>05617 รพ_สต_สุขเกษม</t>
  </si>
  <si>
    <t>05618 สถานีอนามัยหนองฮี</t>
  </si>
  <si>
    <t>05619 สถานีอนามัยกุตาไก้</t>
  </si>
  <si>
    <t>05620 สถานีอนามัยนาดอกไม้</t>
  </si>
  <si>
    <t>05622 สถานีอนามัยโคกสูง</t>
  </si>
  <si>
    <t>05623 สถานีอนามัยมหาชัย</t>
  </si>
  <si>
    <t>05624 สถานีอนามัยนามะเขือ</t>
  </si>
  <si>
    <t>05625 สถานีอนามัยโพนสวาง</t>
  </si>
  <si>
    <t>05626 สถานีอนามัยหนองเทาใหญ่</t>
  </si>
  <si>
    <t>05627 สถานีอนามัยบ้านกลาง</t>
  </si>
  <si>
    <t>05628 สถานีอนามัยบ้านโพน</t>
  </si>
  <si>
    <t>05629 สถานีอนามัยตำบลจำปา</t>
  </si>
  <si>
    <t>05630 สถานีอนามัยบ้านท่าดอกแก้ว</t>
  </si>
  <si>
    <t>05631 สถานีอนามัยบ้านดอนแดง</t>
  </si>
  <si>
    <t>05632 สถานีอนามัยตำบลไชยบุรี</t>
  </si>
  <si>
    <t>05633 สถานีอนามัยบ้านหาดกวน</t>
  </si>
  <si>
    <t>05634 สถานีอนามัยบ้านแก้วปัดโป่ง</t>
  </si>
  <si>
    <t>05635 สถานีอนามัยตำบลพนอม</t>
  </si>
  <si>
    <t>05636 สถานีอนามัยบ้านดง</t>
  </si>
  <si>
    <t>05637 สถานีอนามัยบ้านตาลหนองเทา</t>
  </si>
  <si>
    <t>05638 สถานีอนามัยบ้านท่าหนามแก้ว</t>
  </si>
  <si>
    <t>05639 สถานีอนามัยพะทาย</t>
  </si>
  <si>
    <t>05640 สถานีอนามัยเวินพระบาท</t>
  </si>
  <si>
    <t>05641 สถานีอนามัยบ้านม่วง</t>
  </si>
  <si>
    <t>05642 สถานีอนามัยตำบลรามราช</t>
  </si>
  <si>
    <t>05643 สถานีอนามัยบ้านหนองไฮ</t>
  </si>
  <si>
    <t>05644 สถานีอนามัยตำบลไผ่ล้อม</t>
  </si>
  <si>
    <t>05645 สถานีอนามัยดอนสะฝาง  ตำบลโพนทอง</t>
  </si>
  <si>
    <t>05647 สถานีอนามัยบ้านโคกพะธาย ตำบลโพนทอง</t>
  </si>
  <si>
    <t>05648 สถานีอนามัยตำบลโพนทอง</t>
  </si>
  <si>
    <t>05649 สถานีอนามัยบ้านคำนกกก</t>
  </si>
  <si>
    <t>05651 สถานีอนามัยนาพระชัย  ตำบลหนองแวง</t>
  </si>
  <si>
    <t>05652 สถานีอนามัยนางัว</t>
  </si>
  <si>
    <t>05653 สถานีอนามัยตำบลฝั่งแดง</t>
  </si>
  <si>
    <t>05654 สถานีอนามัยบ้านโพนแพง ตำบลโพนแพง</t>
  </si>
  <si>
    <t>05655 สถานีอนามัยตาลกุด ตำบลโพนแพง</t>
  </si>
  <si>
    <t>05656 สถานีอนามัยตำบลพระกลางทุ่ง</t>
  </si>
  <si>
    <t>05657 สถานีอนามัยตำบลนาถ่อน</t>
  </si>
  <si>
    <t>05658 สถานีอนามัยตำบลดงยอ</t>
  </si>
  <si>
    <t>05659 สถานีอนามัยตำบลแสนพัน</t>
  </si>
  <si>
    <t>05660 สถานีอนามัยตำบลดอนนางหงส์</t>
  </si>
  <si>
    <t>05661 สถานีอนามัยตำบลน้ำก่ำ</t>
  </si>
  <si>
    <t>05662 สถานีอนามัยบ้านทู้</t>
  </si>
  <si>
    <t>05663 สถานีอนามัยบ้านทรายมูล ตำบลน้ำก่ำ</t>
  </si>
  <si>
    <t>05664 สถานีอนามัยบ้านอุ่มเหม้า ตำบลอุ่มเหม้า</t>
  </si>
  <si>
    <t>05665 สถานีอนามัยตำบลนาหนาด</t>
  </si>
  <si>
    <t>05666 สถานีอนามัยตำบลกุดฉิม</t>
  </si>
  <si>
    <t>05667 คำผาสุก สอ_</t>
  </si>
  <si>
    <t>05668 ท่าลาด สอ_</t>
  </si>
  <si>
    <t>05669 สอ_นางาม</t>
  </si>
  <si>
    <t>05670 นายอ สอ_</t>
  </si>
  <si>
    <t>05671 โคกหินแฮ่</t>
  </si>
  <si>
    <t>05672 นาบัว สอ_</t>
  </si>
  <si>
    <t>05673 โนนสะอาด สอ_</t>
  </si>
  <si>
    <t>05674 นาบั่ว (เรณูใต้)</t>
  </si>
  <si>
    <t>05675 นาขาม สอ_</t>
  </si>
  <si>
    <t>05676 สถานีอนามัยพระซอง</t>
  </si>
  <si>
    <t>05677 สถานีอนามัยดงอินำ</t>
  </si>
  <si>
    <t>05678 สถานีอนามัยหนองสังข์</t>
  </si>
  <si>
    <t>05679 สถานีอนามัยนาฉันทะ</t>
  </si>
  <si>
    <t>05680 สถานีอนามัยนาคู่</t>
  </si>
  <si>
    <t>05682 สถานีอนามัยดงน้อย</t>
  </si>
  <si>
    <t>05683 สถานีอนามัยพิมาน</t>
  </si>
  <si>
    <t>05684 สถานีอนามัยหนองหอยใหญ่</t>
  </si>
  <si>
    <t>05685 สถานีอนามัยพุ่มแก</t>
  </si>
  <si>
    <t>05686 สถานีอนามัยโพนตูม</t>
  </si>
  <si>
    <t>05687 สถานีอนามัยก้านเหลือง</t>
  </si>
  <si>
    <t>05688 สถานีอนามัยหนองบ่อ</t>
  </si>
  <si>
    <t>05689 สถานีอนามัยดงขวาง</t>
  </si>
  <si>
    <t>05690 สถานีอนามัยนาเลียง</t>
  </si>
  <si>
    <t>05691 รพสต_โคกสี</t>
  </si>
  <si>
    <t>05692 รพสต_นาขาม</t>
  </si>
  <si>
    <t>05694 สถานีอนามัยบ้านแก้ง</t>
  </si>
  <si>
    <t>05695 สถานีอนามัยคำพี้</t>
  </si>
  <si>
    <t>05696 รพสต_ยอดชาด</t>
  </si>
  <si>
    <t>05697 สอ_นาเดื่อ</t>
  </si>
  <si>
    <t>05698 สอ_อีอูด</t>
  </si>
  <si>
    <t>05700 สอ_หนองผือ</t>
  </si>
  <si>
    <t>05701 สอ_เซียงเซา</t>
  </si>
  <si>
    <t>05702 สอ_บ้านแค</t>
  </si>
  <si>
    <t>05703 สอ_ปากยาม</t>
  </si>
  <si>
    <t>05704 สอ_สามผง</t>
  </si>
  <si>
    <t>05705 สอ_ท่าบ่อ</t>
  </si>
  <si>
    <t>05706 สอ_ดอนสมอ</t>
  </si>
  <si>
    <t>05707 สอ_บ้านข่า</t>
  </si>
  <si>
    <t>05708 สอ_ขามเปี้ยใหญ่</t>
  </si>
  <si>
    <t>05709 สอ_บ้านเหล่า</t>
  </si>
  <si>
    <t>05710 สอ_นาคำ</t>
  </si>
  <si>
    <t>05711 สอ_ภูกระแต</t>
  </si>
  <si>
    <t>05712 สอ_โพนสว่าง</t>
  </si>
  <si>
    <t>05713 สอ_นาโพธิ์</t>
  </si>
  <si>
    <t>05714 สอ_เสียวสงคราม</t>
  </si>
  <si>
    <t>05715 สอ_หาดแพง</t>
  </si>
  <si>
    <t>05716 สถานีอนามัยตำบลนางัว</t>
  </si>
  <si>
    <t>05717 สถานีอนามัยอูนนา</t>
  </si>
  <si>
    <t>05718 สถานีอนามัยนาคอย</t>
  </si>
  <si>
    <t>05719 สถานีอนามัยดอนแดง</t>
  </si>
  <si>
    <t>05720 สถานีอนามัยบ้านโคกสะอาด</t>
  </si>
  <si>
    <t>05721 สถานีอนามัยตำบลนาคูณใหญ่</t>
  </si>
  <si>
    <t>05722 สถานีอนามัยบ้านดอนศาลา</t>
  </si>
  <si>
    <t>05723 สถานีอนามัยตำบลเหล่าพัฒนา</t>
  </si>
  <si>
    <t>05724 สถานีอนามัยตำบลท่าเรือ</t>
  </si>
  <si>
    <t>05725 สถานีอนามัยบ้านต้าย</t>
  </si>
  <si>
    <t>05726 สถานีอนามัยนาหัวบ่อ</t>
  </si>
  <si>
    <t>05727 สถานีอนามัยโพนตูม</t>
  </si>
  <si>
    <t>05728 สถานีอนามัยดอนยาง</t>
  </si>
  <si>
    <t>05729 สถานีอนามัยขามเตี้ยใหญ่</t>
  </si>
  <si>
    <t>05730 สถานีอนามัยโพนบก</t>
  </si>
  <si>
    <t>05731 สถานีอนามัยขว้างคลี</t>
  </si>
  <si>
    <t>05734 สถานีอนามัยนาใน</t>
  </si>
  <si>
    <t>05735 สอ_พันห่าว</t>
  </si>
  <si>
    <t>05736 รพ_สต_เฉลิมพระเกียติฯนาทม</t>
  </si>
  <si>
    <t>05737 สอ_หนองซน</t>
  </si>
  <si>
    <t>05738 สอ_คำแม่นาง</t>
  </si>
  <si>
    <t>05739 สอ_ดอนเตย</t>
  </si>
  <si>
    <t>0650 สถานีอนามัยตำบลหนองแวง</t>
  </si>
  <si>
    <t>11873 สถานีอนามัยบ้านโคกสว่างพัฒนา ตำบลธาตุพนมเหนือ</t>
  </si>
  <si>
    <t>13979 รพ_สต_ทุ่งมน</t>
  </si>
  <si>
    <t>13980 สถานีอนามัยนาเข</t>
  </si>
  <si>
    <t>13981 สถานีอนามัยสร้างติ่ว</t>
  </si>
  <si>
    <t>13982 สถานีอนามัยหนองหญ้าปล้อง</t>
  </si>
  <si>
    <t>13983 รพสต_หนองโพธิ์</t>
  </si>
  <si>
    <t>14277 รพ_สต_ดงติ้ว</t>
  </si>
  <si>
    <t>14278 โนนอนามัย สอ_</t>
  </si>
  <si>
    <t>23137 สถานีอนามัยโพนจาน</t>
  </si>
  <si>
    <t>24724 รพ_สต_บ้านหนองกุง</t>
  </si>
  <si>
    <t xml:space="preserve">   </t>
  </si>
  <si>
    <t>รพ.สต.หนองยอง ,รพ.สต.นากั้ง ,รพ.สต.สมสนุก ,รพ.สต.นาดง ,รพ.สต.นาสิงห์</t>
  </si>
  <si>
    <t>รพ.สต.นาหนองทุ่ม ,รพ.สต.บ้านเซิน  ,รพ.สต.หนองบัวน้อย ,รพ.สต.ดงมะไฟ ,รพ.สต.โชคชัย  ,รพ.สต.วิจิตรพัฒนา ,รพ.สต.บ้านน้ำกง</t>
  </si>
  <si>
    <t>รพ.สต.โคกสว่าง ,รพ.สต.บ้านค้อ ,รพ.สต.ห้วยไห</t>
  </si>
  <si>
    <t>สำหรับเดือน กรกฎาคม 2562  ปีงบประมาณ 2562  (ข้อมูล ณ วันที่ 26 สิงหาคม 2562  เวลา 10.40 น.)</t>
  </si>
  <si>
    <t>สำหรับเดือน กรกฎาคม 2562  ปีงบประมาณ 2562   (ข้อมูล ณ วันที่ 26 สิงหาคม 2562  เวลา 10.40 น.)</t>
  </si>
  <si>
    <t xml:space="preserve">                                                     สำหรับเดือน กรกฎาคม 2562  ปีงบประมาณ 2562  (ข้อมูล ณ วันที่ 26 สิงหาคม 2562  เวลา 10.40 น.)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</si>
</sst>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#,##0.00_ ;[Red]\-#,##0.00\ "/>
    <numFmt numFmtId="188" formatCode="_-* #,##0_-;\-* #,##0_-;_-* &quot;-&quot;??_-;_-@_-"/>
    <numFmt numFmtId="189" formatCode="_(* #,##0.00_);_(* \(#,##0.00\);_(* &quot;-&quot;??_);_(@_)"/>
    <numFmt numFmtId="190" formatCode="0.00_ ;[Red]\-0.00\ "/>
  </numFmts>
  <fonts count="2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color indexed="8"/>
      <name val="Tahoma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u/>
      <sz val="14"/>
      <color theme="1"/>
      <name val="TH SarabunPSK"/>
      <family val="2"/>
    </font>
    <font>
      <sz val="10"/>
      <color indexed="8"/>
      <name val="Tahoma"/>
      <family val="2"/>
    </font>
    <font>
      <sz val="10"/>
      <color indexed="8"/>
      <name val="Tahoma"/>
      <family val="2"/>
    </font>
    <font>
      <sz val="11"/>
      <color theme="1"/>
      <name val="Tahoma"/>
      <family val="2"/>
      <scheme val="minor"/>
    </font>
    <font>
      <sz val="11"/>
      <name val="Tahoma"/>
      <family val="2"/>
      <charset val="222"/>
      <scheme val="minor"/>
    </font>
    <font>
      <sz val="11"/>
      <color theme="1"/>
      <name val="TH SarabunPSK"/>
      <family val="2"/>
    </font>
    <font>
      <sz val="11"/>
      <color rgb="FFFF0000"/>
      <name val="Tahoma"/>
      <family val="2"/>
      <charset val="222"/>
      <scheme val="minor"/>
    </font>
    <font>
      <sz val="11"/>
      <color theme="1"/>
      <name val="Tahoma"/>
      <family val="2"/>
    </font>
    <font>
      <sz val="11"/>
      <color rgb="FFFF0000"/>
      <name val="Tahoma"/>
      <family val="2"/>
      <charset val="22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b/>
      <sz val="10"/>
      <color rgb="FF333333"/>
      <name val="TH SarabunPSK"/>
      <family val="2"/>
    </font>
    <font>
      <b/>
      <sz val="14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189" fontId="3" fillId="0" borderId="0" applyFont="0" applyFill="0" applyBorder="0" applyAlignment="0" applyProtection="0"/>
    <xf numFmtId="0" fontId="9" fillId="0" borderId="0"/>
    <xf numFmtId="0" fontId="9" fillId="0" borderId="0"/>
    <xf numFmtId="0" fontId="2" fillId="0" borderId="0"/>
  </cellStyleXfs>
  <cellXfs count="350">
    <xf numFmtId="0" fontId="0" fillId="0" borderId="0" xfId="0"/>
    <xf numFmtId="2" fontId="0" fillId="0" borderId="0" xfId="0" applyNumberFormat="1"/>
    <xf numFmtId="0" fontId="4" fillId="0" borderId="0" xfId="0" applyFont="1"/>
    <xf numFmtId="0" fontId="5" fillId="0" borderId="3" xfId="0" applyFont="1" applyBorder="1"/>
    <xf numFmtId="0" fontId="5" fillId="0" borderId="0" xfId="0" applyFont="1"/>
    <xf numFmtId="17" fontId="5" fillId="0" borderId="3" xfId="0" applyNumberFormat="1" applyFont="1" applyBorder="1" applyAlignment="1">
      <alignment horizontal="center"/>
    </xf>
    <xf numFmtId="43" fontId="5" fillId="0" borderId="3" xfId="1" applyFont="1" applyBorder="1"/>
    <xf numFmtId="0" fontId="5" fillId="7" borderId="3" xfId="0" applyFont="1" applyFill="1" applyBorder="1"/>
    <xf numFmtId="0" fontId="5" fillId="8" borderId="6" xfId="0" applyFont="1" applyFill="1" applyBorder="1" applyAlignment="1">
      <alignment horizontal="center"/>
    </xf>
    <xf numFmtId="43" fontId="5" fillId="8" borderId="5" xfId="0" applyNumberFormat="1" applyFont="1" applyFill="1" applyBorder="1"/>
    <xf numFmtId="0" fontId="5" fillId="0" borderId="0" xfId="0" applyFont="1" applyBorder="1"/>
    <xf numFmtId="0" fontId="5" fillId="8" borderId="7" xfId="0" applyFont="1" applyFill="1" applyBorder="1" applyAlignment="1">
      <alignment horizontal="center"/>
    </xf>
    <xf numFmtId="43" fontId="5" fillId="8" borderId="7" xfId="0" applyNumberFormat="1" applyFont="1" applyFill="1" applyBorder="1"/>
    <xf numFmtId="0" fontId="5" fillId="0" borderId="9" xfId="0" applyFont="1" applyBorder="1"/>
    <xf numFmtId="0" fontId="7" fillId="0" borderId="0" xfId="0" applyFont="1" applyAlignment="1">
      <alignment horizontal="center"/>
    </xf>
    <xf numFmtId="43" fontId="0" fillId="10" borderId="0" xfId="1" applyFont="1" applyFill="1"/>
    <xf numFmtId="187" fontId="1" fillId="7" borderId="0" xfId="1" applyNumberFormat="1" applyFont="1" applyFill="1"/>
    <xf numFmtId="43" fontId="0" fillId="11" borderId="0" xfId="1" applyFont="1" applyFill="1"/>
    <xf numFmtId="43" fontId="0" fillId="5" borderId="0" xfId="1" applyFont="1" applyFill="1"/>
    <xf numFmtId="43" fontId="0" fillId="4" borderId="0" xfId="1" applyFont="1" applyFill="1"/>
    <xf numFmtId="43" fontId="1" fillId="5" borderId="0" xfId="1" applyFont="1" applyFill="1"/>
    <xf numFmtId="43" fontId="1" fillId="6" borderId="0" xfId="1" applyFont="1" applyFill="1"/>
    <xf numFmtId="43" fontId="1" fillId="9" borderId="0" xfId="1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1" fillId="9" borderId="0" xfId="1" applyFont="1" applyFill="1"/>
    <xf numFmtId="43" fontId="1" fillId="4" borderId="0" xfId="1" applyFont="1" applyFill="1"/>
    <xf numFmtId="43" fontId="0" fillId="7" borderId="0" xfId="1" applyFont="1" applyFill="1"/>
    <xf numFmtId="43" fontId="0" fillId="9" borderId="0" xfId="1" applyFont="1" applyFill="1"/>
    <xf numFmtId="43" fontId="0" fillId="4" borderId="0" xfId="0" applyNumberFormat="1" applyFill="1"/>
    <xf numFmtId="43" fontId="0" fillId="9" borderId="0" xfId="0" applyNumberFormat="1" applyFill="1"/>
    <xf numFmtId="0" fontId="0" fillId="9" borderId="0" xfId="0" applyFill="1"/>
    <xf numFmtId="2" fontId="0" fillId="7" borderId="0" xfId="0" applyNumberFormat="1" applyFill="1"/>
    <xf numFmtId="187" fontId="0" fillId="7" borderId="0" xfId="1" applyNumberFormat="1" applyFont="1" applyFill="1"/>
    <xf numFmtId="43" fontId="1" fillId="12" borderId="0" xfId="1" applyFont="1" applyFill="1"/>
    <xf numFmtId="2" fontId="0" fillId="12" borderId="0" xfId="0" applyNumberFormat="1" applyFill="1"/>
    <xf numFmtId="43" fontId="0" fillId="12" borderId="0" xfId="0" applyNumberFormat="1" applyFill="1"/>
    <xf numFmtId="2" fontId="0" fillId="16" borderId="0" xfId="0" applyNumberFormat="1" applyFill="1"/>
    <xf numFmtId="43" fontId="0" fillId="16" borderId="0" xfId="1" applyFont="1" applyFill="1"/>
    <xf numFmtId="187" fontId="0" fillId="7" borderId="0" xfId="0" applyNumberFormat="1" applyFill="1"/>
    <xf numFmtId="43" fontId="0" fillId="11" borderId="0" xfId="0" applyNumberFormat="1" applyFill="1"/>
    <xf numFmtId="2" fontId="0" fillId="11" borderId="0" xfId="0" applyNumberFormat="1" applyFill="1"/>
    <xf numFmtId="2" fontId="0" fillId="4" borderId="0" xfId="0" applyNumberFormat="1" applyFill="1"/>
    <xf numFmtId="0" fontId="6" fillId="0" borderId="9" xfId="0" applyFont="1" applyFill="1" applyBorder="1" applyAlignment="1">
      <alignment horizontal="left"/>
    </xf>
    <xf numFmtId="0" fontId="0" fillId="15" borderId="0" xfId="0" applyFill="1"/>
    <xf numFmtId="43" fontId="0" fillId="6" borderId="0" xfId="0" applyNumberFormat="1" applyFill="1"/>
    <xf numFmtId="0" fontId="0" fillId="6" borderId="0" xfId="0" applyFill="1"/>
    <xf numFmtId="43" fontId="1" fillId="10" borderId="0" xfId="1" applyFont="1" applyFill="1" applyAlignment="1">
      <alignment horizontal="center"/>
    </xf>
    <xf numFmtId="43" fontId="0" fillId="10" borderId="0" xfId="0" applyNumberFormat="1" applyFill="1"/>
    <xf numFmtId="0" fontId="0" fillId="10" borderId="0" xfId="0" applyFill="1"/>
    <xf numFmtId="2" fontId="0" fillId="9" borderId="0" xfId="0" applyNumberFormat="1" applyFill="1"/>
    <xf numFmtId="43" fontId="10" fillId="0" borderId="0" xfId="1" applyFont="1"/>
    <xf numFmtId="2" fontId="0" fillId="18" borderId="0" xfId="0" applyNumberFormat="1" applyFill="1"/>
    <xf numFmtId="43" fontId="1" fillId="15" borderId="0" xfId="1" applyFont="1" applyFill="1"/>
    <xf numFmtId="2" fontId="0" fillId="15" borderId="0" xfId="0" applyNumberFormat="1" applyFill="1"/>
    <xf numFmtId="43" fontId="0" fillId="15" borderId="0" xfId="0" applyNumberFormat="1" applyFill="1"/>
    <xf numFmtId="0" fontId="5" fillId="2" borderId="3" xfId="0" applyFont="1" applyFill="1" applyBorder="1"/>
    <xf numFmtId="43" fontId="0" fillId="2" borderId="0" xfId="1" applyFont="1" applyFill="1"/>
    <xf numFmtId="43" fontId="10" fillId="2" borderId="0" xfId="1" applyFont="1" applyFill="1"/>
    <xf numFmtId="2" fontId="10" fillId="7" borderId="0" xfId="0" applyNumberFormat="1" applyFont="1" applyFill="1" applyBorder="1"/>
    <xf numFmtId="43" fontId="10" fillId="10" borderId="0" xfId="1" applyFont="1" applyFill="1"/>
    <xf numFmtId="43" fontId="10" fillId="9" borderId="0" xfId="1" applyFont="1" applyFill="1"/>
    <xf numFmtId="43" fontId="5" fillId="0" borderId="0" xfId="1" applyFont="1"/>
    <xf numFmtId="43" fontId="1" fillId="2" borderId="0" xfId="1" applyFont="1" applyFill="1"/>
    <xf numFmtId="43" fontId="10" fillId="17" borderId="0" xfId="1" applyFont="1" applyFill="1"/>
    <xf numFmtId="43" fontId="10" fillId="7" borderId="0" xfId="1" applyFont="1" applyFill="1"/>
    <xf numFmtId="43" fontId="10" fillId="9" borderId="0" xfId="1" applyFont="1" applyFill="1" applyAlignment="1">
      <alignment horizontal="center"/>
    </xf>
    <xf numFmtId="43" fontId="10" fillId="10" borderId="0" xfId="1" applyFont="1" applyFill="1" applyAlignment="1">
      <alignment horizontal="center"/>
    </xf>
    <xf numFmtId="43" fontId="10" fillId="7" borderId="0" xfId="1" applyFont="1" applyFill="1" applyAlignment="1">
      <alignment horizontal="center"/>
    </xf>
    <xf numFmtId="2" fontId="10" fillId="0" borderId="0" xfId="0" applyNumberFormat="1" applyFont="1"/>
    <xf numFmtId="187" fontId="10" fillId="7" borderId="0" xfId="1" applyNumberFormat="1" applyFont="1" applyFill="1"/>
    <xf numFmtId="43" fontId="1" fillId="10" borderId="0" xfId="1" applyFont="1" applyFill="1"/>
    <xf numFmtId="187" fontId="1" fillId="7" borderId="0" xfId="1" applyNumberFormat="1" applyFont="1" applyFill="1" applyAlignment="1">
      <alignment horizontal="center"/>
    </xf>
    <xf numFmtId="187" fontId="0" fillId="0" borderId="0" xfId="1" applyNumberFormat="1" applyFont="1"/>
    <xf numFmtId="0" fontId="12" fillId="0" borderId="3" xfId="0" applyFont="1" applyBorder="1"/>
    <xf numFmtId="0" fontId="0" fillId="2" borderId="0" xfId="0" applyFill="1"/>
    <xf numFmtId="2" fontId="13" fillId="0" borderId="0" xfId="1" applyNumberFormat="1" applyFont="1"/>
    <xf numFmtId="190" fontId="0" fillId="13" borderId="0" xfId="1" applyNumberFormat="1" applyFont="1" applyFill="1"/>
    <xf numFmtId="190" fontId="0" fillId="13" borderId="0" xfId="0" applyNumberFormat="1" applyFill="1"/>
    <xf numFmtId="43" fontId="5" fillId="0" borderId="0" xfId="0" applyNumberFormat="1" applyFont="1"/>
    <xf numFmtId="2" fontId="5" fillId="0" borderId="0" xfId="0" applyNumberFormat="1" applyFont="1"/>
    <xf numFmtId="4" fontId="6" fillId="2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0" fontId="5" fillId="2" borderId="9" xfId="0" applyFont="1" applyFill="1" applyBorder="1"/>
    <xf numFmtId="43" fontId="1" fillId="5" borderId="0" xfId="1" applyFont="1" applyFill="1" applyAlignment="1">
      <alignment horizontal="center"/>
    </xf>
    <xf numFmtId="43" fontId="1" fillId="0" borderId="0" xfId="1" applyFont="1"/>
    <xf numFmtId="43" fontId="1" fillId="13" borderId="0" xfId="1" applyFont="1" applyFill="1"/>
    <xf numFmtId="43" fontId="1" fillId="7" borderId="0" xfId="1" applyFont="1" applyFill="1"/>
    <xf numFmtId="0" fontId="12" fillId="4" borderId="3" xfId="0" applyFont="1" applyFill="1" applyBorder="1"/>
    <xf numFmtId="3" fontId="14" fillId="2" borderId="17" xfId="0" applyNumberFormat="1" applyFont="1" applyFill="1" applyBorder="1" applyAlignment="1">
      <alignment horizontal="right" vertical="center"/>
    </xf>
    <xf numFmtId="0" fontId="14" fillId="2" borderId="17" xfId="0" applyFont="1" applyFill="1" applyBorder="1" applyAlignment="1">
      <alignment horizontal="left" vertical="center"/>
    </xf>
    <xf numFmtId="2" fontId="11" fillId="0" borderId="0" xfId="0" applyNumberFormat="1" applyFont="1"/>
    <xf numFmtId="2" fontId="11" fillId="7" borderId="0" xfId="0" applyNumberFormat="1" applyFont="1" applyFill="1"/>
    <xf numFmtId="188" fontId="0" fillId="2" borderId="0" xfId="1" applyNumberFormat="1" applyFont="1" applyFill="1" applyAlignment="1">
      <alignment horizontal="center"/>
    </xf>
    <xf numFmtId="2" fontId="0" fillId="2" borderId="0" xfId="0" applyNumberFormat="1" applyFill="1"/>
    <xf numFmtId="188" fontId="10" fillId="2" borderId="0" xfId="1" applyNumberFormat="1" applyFont="1" applyFill="1" applyAlignment="1">
      <alignment horizontal="center"/>
    </xf>
    <xf numFmtId="188" fontId="10" fillId="2" borderId="0" xfId="1" applyNumberFormat="1" applyFont="1" applyFill="1" applyBorder="1" applyAlignment="1">
      <alignment horizontal="center"/>
    </xf>
    <xf numFmtId="2" fontId="10" fillId="2" borderId="0" xfId="0" applyNumberFormat="1" applyFont="1" applyFill="1" applyBorder="1"/>
    <xf numFmtId="188" fontId="0" fillId="2" borderId="0" xfId="1" applyNumberFormat="1" applyFont="1" applyFill="1"/>
    <xf numFmtId="43" fontId="0" fillId="13" borderId="0" xfId="1" applyFont="1" applyFill="1"/>
    <xf numFmtId="43" fontId="10" fillId="13" borderId="0" xfId="1" applyFont="1" applyFill="1"/>
    <xf numFmtId="43" fontId="0" fillId="15" borderId="0" xfId="1" applyFont="1" applyFill="1"/>
    <xf numFmtId="43" fontId="0" fillId="20" borderId="0" xfId="0" applyNumberFormat="1" applyFill="1"/>
    <xf numFmtId="2" fontId="0" fillId="20" borderId="0" xfId="0" applyNumberFormat="1" applyFill="1"/>
    <xf numFmtId="43" fontId="0" fillId="20" borderId="0" xfId="1" applyFont="1" applyFill="1"/>
    <xf numFmtId="187" fontId="0" fillId="10" borderId="0" xfId="1" applyNumberFormat="1" applyFont="1" applyFill="1"/>
    <xf numFmtId="43" fontId="0" fillId="5" borderId="0" xfId="0" applyNumberFormat="1" applyFill="1"/>
    <xf numFmtId="187" fontId="13" fillId="7" borderId="0" xfId="1" applyNumberFormat="1" applyFont="1" applyFill="1"/>
    <xf numFmtId="0" fontId="0" fillId="0" borderId="0" xfId="0" applyFill="1"/>
    <xf numFmtId="43" fontId="0" fillId="12" borderId="0" xfId="1" applyFont="1" applyFill="1"/>
    <xf numFmtId="2" fontId="15" fillId="2" borderId="17" xfId="0" applyNumberFormat="1" applyFont="1" applyFill="1" applyBorder="1" applyAlignment="1">
      <alignment horizontal="right" vertical="center"/>
    </xf>
    <xf numFmtId="2" fontId="15" fillId="2" borderId="17" xfId="0" applyNumberFormat="1" applyFont="1" applyFill="1" applyBorder="1" applyAlignment="1">
      <alignment horizontal="left" vertical="center"/>
    </xf>
    <xf numFmtId="2" fontId="13" fillId="7" borderId="0" xfId="1" applyNumberFormat="1" applyFont="1" applyFill="1"/>
    <xf numFmtId="0" fontId="17" fillId="0" borderId="0" xfId="0" applyFont="1"/>
    <xf numFmtId="0" fontId="17" fillId="0" borderId="0" xfId="0" applyFont="1" applyAlignment="1">
      <alignment horizontal="center"/>
    </xf>
    <xf numFmtId="0" fontId="16" fillId="0" borderId="3" xfId="0" applyFont="1" applyBorder="1"/>
    <xf numFmtId="0" fontId="17" fillId="0" borderId="3" xfId="0" applyFont="1" applyBorder="1"/>
    <xf numFmtId="43" fontId="17" fillId="0" borderId="0" xfId="0" applyNumberFormat="1" applyFont="1"/>
    <xf numFmtId="43" fontId="17" fillId="0" borderId="3" xfId="0" applyNumberFormat="1" applyFont="1" applyBorder="1"/>
    <xf numFmtId="2" fontId="17" fillId="0" borderId="3" xfId="0" applyNumberFormat="1" applyFont="1" applyBorder="1"/>
    <xf numFmtId="0" fontId="16" fillId="0" borderId="0" xfId="0" applyFont="1"/>
    <xf numFmtId="0" fontId="18" fillId="2" borderId="0" xfId="0" applyFont="1" applyFill="1" applyBorder="1" applyAlignment="1">
      <alignment horizontal="left" vertical="top"/>
    </xf>
    <xf numFmtId="2" fontId="13" fillId="0" borderId="0" xfId="1" applyNumberFormat="1" applyFont="1" applyFill="1"/>
    <xf numFmtId="0" fontId="5" fillId="0" borderId="3" xfId="0" applyFont="1" applyBorder="1" applyAlignment="1">
      <alignment horizontal="center"/>
    </xf>
    <xf numFmtId="43" fontId="0" fillId="21" borderId="0" xfId="1" applyFont="1" applyFill="1"/>
    <xf numFmtId="43" fontId="0" fillId="19" borderId="0" xfId="1" applyFont="1" applyFill="1"/>
    <xf numFmtId="43" fontId="19" fillId="7" borderId="3" xfId="1" applyFont="1" applyFill="1" applyBorder="1" applyAlignment="1">
      <alignment horizontal="center"/>
    </xf>
    <xf numFmtId="43" fontId="1" fillId="22" borderId="0" xfId="1" applyFont="1" applyFill="1"/>
    <xf numFmtId="187" fontId="1" fillId="22" borderId="0" xfId="1" applyNumberFormat="1" applyFont="1" applyFill="1"/>
    <xf numFmtId="0" fontId="12" fillId="22" borderId="3" xfId="0" applyFont="1" applyFill="1" applyBorder="1"/>
    <xf numFmtId="43" fontId="21" fillId="0" borderId="0" xfId="1" applyFont="1" applyAlignment="1"/>
    <xf numFmtId="0" fontId="20" fillId="0" borderId="0" xfId="0" applyFont="1" applyAlignment="1"/>
    <xf numFmtId="187" fontId="21" fillId="0" borderId="0" xfId="1" applyNumberFormat="1" applyFont="1"/>
    <xf numFmtId="43" fontId="21" fillId="0" borderId="0" xfId="1" applyFont="1"/>
    <xf numFmtId="0" fontId="21" fillId="0" borderId="0" xfId="0" applyFont="1"/>
    <xf numFmtId="0" fontId="20" fillId="0" borderId="1" xfId="0" applyFont="1" applyBorder="1" applyAlignment="1">
      <alignment vertical="center"/>
    </xf>
    <xf numFmtId="0" fontId="20" fillId="0" borderId="1" xfId="0" applyFont="1" applyBorder="1" applyAlignment="1"/>
    <xf numFmtId="0" fontId="21" fillId="0" borderId="0" xfId="0" applyFont="1" applyAlignment="1">
      <alignment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/>
    </xf>
    <xf numFmtId="0" fontId="21" fillId="0" borderId="3" xfId="0" applyFont="1" applyBorder="1"/>
    <xf numFmtId="188" fontId="21" fillId="0" borderId="3" xfId="1" applyNumberFormat="1" applyFont="1" applyBorder="1"/>
    <xf numFmtId="43" fontId="21" fillId="0" borderId="3" xfId="1" applyFont="1" applyBorder="1"/>
    <xf numFmtId="187" fontId="21" fillId="0" borderId="3" xfId="1" applyNumberFormat="1" applyFont="1" applyBorder="1"/>
    <xf numFmtId="43" fontId="21" fillId="2" borderId="3" xfId="1" applyFont="1" applyFill="1" applyBorder="1"/>
    <xf numFmtId="0" fontId="20" fillId="3" borderId="3" xfId="0" applyFont="1" applyFill="1" applyBorder="1" applyAlignment="1">
      <alignment horizontal="center"/>
    </xf>
    <xf numFmtId="0" fontId="20" fillId="3" borderId="3" xfId="0" applyFont="1" applyFill="1" applyBorder="1"/>
    <xf numFmtId="188" fontId="20" fillId="16" borderId="3" xfId="1" applyNumberFormat="1" applyFont="1" applyFill="1" applyBorder="1"/>
    <xf numFmtId="43" fontId="20" fillId="3" borderId="3" xfId="1" applyFont="1" applyFill="1" applyBorder="1"/>
    <xf numFmtId="187" fontId="20" fillId="0" borderId="0" xfId="1" applyNumberFormat="1" applyFont="1"/>
    <xf numFmtId="43" fontId="20" fillId="0" borderId="0" xfId="1" applyFont="1"/>
    <xf numFmtId="0" fontId="20" fillId="0" borderId="0" xfId="0" applyFont="1"/>
    <xf numFmtId="188" fontId="20" fillId="3" borderId="3" xfId="1" applyNumberFormat="1" applyFont="1" applyFill="1" applyBorder="1"/>
    <xf numFmtId="0" fontId="21" fillId="2" borderId="3" xfId="0" applyFont="1" applyFill="1" applyBorder="1" applyAlignment="1">
      <alignment horizontal="center"/>
    </xf>
    <xf numFmtId="0" fontId="21" fillId="2" borderId="3" xfId="0" applyFont="1" applyFill="1" applyBorder="1"/>
    <xf numFmtId="188" fontId="21" fillId="2" borderId="3" xfId="1" applyNumberFormat="1" applyFont="1" applyFill="1" applyBorder="1"/>
    <xf numFmtId="187" fontId="21" fillId="2" borderId="3" xfId="1" applyNumberFormat="1" applyFont="1" applyFill="1" applyBorder="1"/>
    <xf numFmtId="187" fontId="21" fillId="2" borderId="0" xfId="1" applyNumberFormat="1" applyFont="1" applyFill="1"/>
    <xf numFmtId="43" fontId="21" fillId="2" borderId="0" xfId="1" applyFont="1" applyFill="1"/>
    <xf numFmtId="0" fontId="21" fillId="2" borderId="0" xfId="0" applyFont="1" applyFill="1"/>
    <xf numFmtId="0" fontId="20" fillId="8" borderId="7" xfId="0" applyFont="1" applyFill="1" applyBorder="1" applyAlignment="1">
      <alignment horizontal="center"/>
    </xf>
    <xf numFmtId="0" fontId="20" fillId="8" borderId="7" xfId="0" applyFont="1" applyFill="1" applyBorder="1"/>
    <xf numFmtId="188" fontId="20" fillId="8" borderId="7" xfId="1" applyNumberFormat="1" applyFont="1" applyFill="1" applyBorder="1"/>
    <xf numFmtId="43" fontId="20" fillId="8" borderId="7" xfId="1" applyFont="1" applyFill="1" applyBorder="1"/>
    <xf numFmtId="187" fontId="20" fillId="8" borderId="7" xfId="1" applyNumberFormat="1" applyFont="1" applyFill="1" applyBorder="1"/>
    <xf numFmtId="0" fontId="20" fillId="14" borderId="11" xfId="0" applyFont="1" applyFill="1" applyBorder="1" applyAlignment="1">
      <alignment horizontal="center"/>
    </xf>
    <xf numFmtId="0" fontId="20" fillId="14" borderId="11" xfId="0" applyFont="1" applyFill="1" applyBorder="1"/>
    <xf numFmtId="188" fontId="20" fillId="14" borderId="11" xfId="1" applyNumberFormat="1" applyFont="1" applyFill="1" applyBorder="1"/>
    <xf numFmtId="43" fontId="20" fillId="14" borderId="11" xfId="1" applyFont="1" applyFill="1" applyBorder="1"/>
    <xf numFmtId="187" fontId="20" fillId="14" borderId="11" xfId="1" applyNumberFormat="1" applyFont="1" applyFill="1" applyBorder="1"/>
    <xf numFmtId="0" fontId="21" fillId="0" borderId="4" xfId="0" applyFont="1" applyBorder="1" applyAlignment="1">
      <alignment horizontal="center"/>
    </xf>
    <xf numFmtId="0" fontId="21" fillId="0" borderId="4" xfId="0" applyFont="1" applyBorder="1"/>
    <xf numFmtId="188" fontId="21" fillId="0" borderId="4" xfId="1" applyNumberFormat="1" applyFont="1" applyBorder="1"/>
    <xf numFmtId="43" fontId="21" fillId="0" borderId="4" xfId="1" applyFont="1" applyBorder="1"/>
    <xf numFmtId="187" fontId="21" fillId="0" borderId="4" xfId="1" applyNumberFormat="1" applyFont="1" applyBorder="1"/>
    <xf numFmtId="43" fontId="21" fillId="2" borderId="4" xfId="1" applyFont="1" applyFill="1" applyBorder="1"/>
    <xf numFmtId="0" fontId="20" fillId="0" borderId="4" xfId="0" applyFont="1" applyBorder="1" applyAlignment="1">
      <alignment horizontal="center"/>
    </xf>
    <xf numFmtId="0" fontId="20" fillId="0" borderId="4" xfId="0" applyFont="1" applyBorder="1"/>
    <xf numFmtId="188" fontId="20" fillId="0" borderId="4" xfId="1" applyNumberFormat="1" applyFont="1" applyBorder="1"/>
    <xf numFmtId="43" fontId="20" fillId="0" borderId="4" xfId="1" applyFont="1" applyBorder="1"/>
    <xf numFmtId="187" fontId="20" fillId="0" borderId="4" xfId="1" applyNumberFormat="1" applyFont="1" applyBorder="1"/>
    <xf numFmtId="43" fontId="20" fillId="2" borderId="3" xfId="1" applyFont="1" applyFill="1" applyBorder="1"/>
    <xf numFmtId="0" fontId="20" fillId="0" borderId="3" xfId="0" applyFont="1" applyBorder="1"/>
    <xf numFmtId="187" fontId="20" fillId="3" borderId="3" xfId="1" applyNumberFormat="1" applyFont="1" applyFill="1" applyBorder="1"/>
    <xf numFmtId="1" fontId="21" fillId="0" borderId="3" xfId="0" applyNumberFormat="1" applyFont="1" applyFill="1" applyBorder="1" applyAlignment="1">
      <alignment horizontal="center"/>
    </xf>
    <xf numFmtId="2" fontId="21" fillId="0" borderId="3" xfId="0" applyNumberFormat="1" applyFont="1" applyFill="1" applyBorder="1"/>
    <xf numFmtId="188" fontId="21" fillId="0" borderId="3" xfId="1" applyNumberFormat="1" applyFont="1" applyFill="1" applyBorder="1"/>
    <xf numFmtId="0" fontId="21" fillId="0" borderId="3" xfId="0" applyNumberFormat="1" applyFont="1" applyFill="1" applyBorder="1" applyAlignment="1">
      <alignment horizontal="center"/>
    </xf>
    <xf numFmtId="2" fontId="21" fillId="0" borderId="3" xfId="1" applyNumberFormat="1" applyFont="1" applyFill="1" applyBorder="1"/>
    <xf numFmtId="2" fontId="21" fillId="0" borderId="0" xfId="1" applyNumberFormat="1" applyFont="1" applyFill="1"/>
    <xf numFmtId="2" fontId="21" fillId="0" borderId="0" xfId="0" applyNumberFormat="1" applyFont="1" applyFill="1"/>
    <xf numFmtId="0" fontId="21" fillId="0" borderId="3" xfId="0" applyFont="1" applyFill="1" applyBorder="1" applyAlignment="1">
      <alignment horizontal="center"/>
    </xf>
    <xf numFmtId="0" fontId="21" fillId="0" borderId="3" xfId="0" applyFont="1" applyFill="1" applyBorder="1"/>
    <xf numFmtId="43" fontId="21" fillId="0" borderId="3" xfId="1" applyFont="1" applyFill="1" applyBorder="1"/>
    <xf numFmtId="187" fontId="21" fillId="0" borderId="3" xfId="1" applyNumberFormat="1" applyFont="1" applyFill="1" applyBorder="1"/>
    <xf numFmtId="187" fontId="21" fillId="0" borderId="0" xfId="1" applyNumberFormat="1" applyFont="1" applyFill="1"/>
    <xf numFmtId="43" fontId="21" fillId="0" borderId="0" xfId="1" applyFont="1" applyFill="1"/>
    <xf numFmtId="0" fontId="21" fillId="0" borderId="0" xfId="0" applyFont="1" applyFill="1"/>
    <xf numFmtId="187" fontId="20" fillId="2" borderId="0" xfId="1" applyNumberFormat="1" applyFont="1" applyFill="1"/>
    <xf numFmtId="2" fontId="21" fillId="2" borderId="3" xfId="0" applyNumberFormat="1" applyFont="1" applyFill="1" applyBorder="1"/>
    <xf numFmtId="0" fontId="21" fillId="7" borderId="0" xfId="0" applyFont="1" applyFill="1"/>
    <xf numFmtId="2" fontId="21" fillId="2" borderId="3" xfId="1" applyNumberFormat="1" applyFont="1" applyFill="1" applyBorder="1"/>
    <xf numFmtId="0" fontId="22" fillId="2" borderId="3" xfId="0" applyFont="1" applyFill="1" applyBorder="1" applyAlignment="1">
      <alignment horizontal="center"/>
    </xf>
    <xf numFmtId="0" fontId="22" fillId="2" borderId="3" xfId="0" applyFont="1" applyFill="1" applyBorder="1"/>
    <xf numFmtId="188" fontId="22" fillId="2" borderId="3" xfId="1" applyNumberFormat="1" applyFont="1" applyFill="1" applyBorder="1"/>
    <xf numFmtId="43" fontId="22" fillId="2" borderId="3" xfId="1" applyFont="1" applyFill="1" applyBorder="1"/>
    <xf numFmtId="187" fontId="22" fillId="2" borderId="3" xfId="1" applyNumberFormat="1" applyFont="1" applyFill="1" applyBorder="1"/>
    <xf numFmtId="187" fontId="22" fillId="2" borderId="0" xfId="1" applyNumberFormat="1" applyFont="1" applyFill="1"/>
    <xf numFmtId="43" fontId="22" fillId="2" borderId="0" xfId="1" applyFont="1" applyFill="1"/>
    <xf numFmtId="0" fontId="22" fillId="2" borderId="0" xfId="0" applyFont="1" applyFill="1"/>
    <xf numFmtId="188" fontId="21" fillId="0" borderId="0" xfId="1" applyNumberFormat="1" applyFont="1"/>
    <xf numFmtId="0" fontId="20" fillId="0" borderId="3" xfId="0" applyFont="1" applyBorder="1" applyAlignment="1">
      <alignment horizontal="center"/>
    </xf>
    <xf numFmtId="0" fontId="22" fillId="0" borderId="3" xfId="0" applyNumberFormat="1" applyFont="1" applyFill="1" applyBorder="1" applyAlignment="1">
      <alignment horizontal="center"/>
    </xf>
    <xf numFmtId="2" fontId="22" fillId="0" borderId="3" xfId="0" applyNumberFormat="1" applyFont="1" applyFill="1" applyBorder="1"/>
    <xf numFmtId="188" fontId="22" fillId="0" borderId="3" xfId="1" applyNumberFormat="1" applyFont="1" applyFill="1" applyBorder="1"/>
    <xf numFmtId="2" fontId="22" fillId="0" borderId="0" xfId="1" applyNumberFormat="1" applyFont="1" applyFill="1"/>
    <xf numFmtId="2" fontId="22" fillId="0" borderId="0" xfId="0" applyNumberFormat="1" applyFont="1" applyFill="1"/>
    <xf numFmtId="0" fontId="21" fillId="14" borderId="11" xfId="0" applyFont="1" applyFill="1" applyBorder="1"/>
    <xf numFmtId="0" fontId="20" fillId="8" borderId="2" xfId="0" applyFont="1" applyFill="1" applyBorder="1" applyAlignment="1">
      <alignment horizontal="center"/>
    </xf>
    <xf numFmtId="0" fontId="20" fillId="8" borderId="2" xfId="0" applyFont="1" applyFill="1" applyBorder="1"/>
    <xf numFmtId="188" fontId="20" fillId="8" borderId="2" xfId="1" applyNumberFormat="1" applyFont="1" applyFill="1" applyBorder="1"/>
    <xf numFmtId="43" fontId="20" fillId="8" borderId="2" xfId="1" applyFont="1" applyFill="1" applyBorder="1"/>
    <xf numFmtId="187" fontId="20" fillId="8" borderId="2" xfId="1" applyNumberFormat="1" applyFont="1" applyFill="1" applyBorder="1"/>
    <xf numFmtId="0" fontId="20" fillId="14" borderId="7" xfId="0" applyFont="1" applyFill="1" applyBorder="1" applyAlignment="1">
      <alignment horizontal="center"/>
    </xf>
    <xf numFmtId="0" fontId="20" fillId="14" borderId="7" xfId="0" applyFont="1" applyFill="1" applyBorder="1"/>
    <xf numFmtId="188" fontId="20" fillId="14" borderId="7" xfId="1" applyNumberFormat="1" applyFont="1" applyFill="1" applyBorder="1"/>
    <xf numFmtId="43" fontId="20" fillId="14" borderId="7" xfId="1" applyFont="1" applyFill="1" applyBorder="1"/>
    <xf numFmtId="187" fontId="20" fillId="14" borderId="7" xfId="1" applyNumberFormat="1" applyFont="1" applyFill="1" applyBorder="1"/>
    <xf numFmtId="0" fontId="21" fillId="14" borderId="7" xfId="0" applyFont="1" applyFill="1" applyBorder="1"/>
    <xf numFmtId="188" fontId="20" fillId="0" borderId="3" xfId="1" applyNumberFormat="1" applyFont="1" applyBorder="1"/>
    <xf numFmtId="43" fontId="20" fillId="0" borderId="3" xfId="1" applyFont="1" applyBorder="1"/>
    <xf numFmtId="187" fontId="20" fillId="0" borderId="3" xfId="1" applyNumberFormat="1" applyFont="1" applyBorder="1"/>
    <xf numFmtId="0" fontId="22" fillId="0" borderId="3" xfId="0" applyFont="1" applyBorder="1" applyAlignment="1">
      <alignment horizontal="center"/>
    </xf>
    <xf numFmtId="0" fontId="22" fillId="0" borderId="3" xfId="0" applyFont="1" applyBorder="1"/>
    <xf numFmtId="188" fontId="22" fillId="0" borderId="3" xfId="1" applyNumberFormat="1" applyFont="1" applyBorder="1"/>
    <xf numFmtId="187" fontId="22" fillId="0" borderId="0" xfId="1" applyNumberFormat="1" applyFont="1"/>
    <xf numFmtId="43" fontId="22" fillId="0" borderId="0" xfId="1" applyFont="1"/>
    <xf numFmtId="0" fontId="22" fillId="0" borderId="0" xfId="0" applyFont="1"/>
    <xf numFmtId="0" fontId="20" fillId="3" borderId="0" xfId="0" applyFont="1" applyFill="1"/>
    <xf numFmtId="0" fontId="21" fillId="14" borderId="3" xfId="0" applyFont="1" applyFill="1" applyBorder="1" applyAlignment="1">
      <alignment horizontal="center"/>
    </xf>
    <xf numFmtId="0" fontId="21" fillId="14" borderId="3" xfId="0" applyFont="1" applyFill="1" applyBorder="1"/>
    <xf numFmtId="188" fontId="21" fillId="14" borderId="3" xfId="1" applyNumberFormat="1" applyFont="1" applyFill="1" applyBorder="1"/>
    <xf numFmtId="43" fontId="20" fillId="14" borderId="3" xfId="1" applyFont="1" applyFill="1" applyBorder="1"/>
    <xf numFmtId="187" fontId="20" fillId="14" borderId="3" xfId="1" applyNumberFormat="1" applyFont="1" applyFill="1" applyBorder="1"/>
    <xf numFmtId="0" fontId="20" fillId="14" borderId="3" xfId="0" applyFont="1" applyFill="1" applyBorder="1"/>
    <xf numFmtId="188" fontId="20" fillId="14" borderId="3" xfId="1" applyNumberFormat="1" applyFont="1" applyFill="1" applyBorder="1"/>
    <xf numFmtId="0" fontId="20" fillId="14" borderId="3" xfId="0" applyFont="1" applyFill="1" applyBorder="1" applyAlignment="1">
      <alignment horizontal="center"/>
    </xf>
    <xf numFmtId="38" fontId="20" fillId="14" borderId="3" xfId="1" applyNumberFormat="1" applyFont="1" applyFill="1" applyBorder="1"/>
    <xf numFmtId="0" fontId="21" fillId="0" borderId="0" xfId="0" applyFont="1" applyAlignment="1">
      <alignment horizontal="center"/>
    </xf>
    <xf numFmtId="43" fontId="21" fillId="0" borderId="0" xfId="1" applyNumberFormat="1" applyFont="1"/>
    <xf numFmtId="0" fontId="20" fillId="2" borderId="3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/>
    </xf>
    <xf numFmtId="43" fontId="20" fillId="4" borderId="3" xfId="1" applyFont="1" applyFill="1" applyBorder="1" applyAlignment="1">
      <alignment horizontal="center"/>
    </xf>
    <xf numFmtId="0" fontId="20" fillId="6" borderId="3" xfId="0" applyFont="1" applyFill="1" applyBorder="1" applyAlignment="1">
      <alignment horizontal="center"/>
    </xf>
    <xf numFmtId="2" fontId="20" fillId="6" borderId="3" xfId="0" applyNumberFormat="1" applyFont="1" applyFill="1" applyBorder="1" applyAlignment="1">
      <alignment horizontal="right"/>
    </xf>
    <xf numFmtId="0" fontId="20" fillId="0" borderId="3" xfId="0" applyFont="1" applyBorder="1" applyAlignment="1">
      <alignment wrapText="1"/>
    </xf>
    <xf numFmtId="2" fontId="20" fillId="6" borderId="3" xfId="1" applyNumberFormat="1" applyFont="1" applyFill="1" applyBorder="1" applyAlignment="1">
      <alignment horizontal="right"/>
    </xf>
    <xf numFmtId="0" fontId="20" fillId="2" borderId="7" xfId="0" applyFont="1" applyFill="1" applyBorder="1" applyAlignment="1">
      <alignment horizontal="center"/>
    </xf>
    <xf numFmtId="0" fontId="20" fillId="4" borderId="7" xfId="0" applyFont="1" applyFill="1" applyBorder="1" applyAlignment="1">
      <alignment horizontal="center"/>
    </xf>
    <xf numFmtId="43" fontId="20" fillId="4" borderId="7" xfId="1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2" fontId="20" fillId="6" borderId="7" xfId="1" applyNumberFormat="1" applyFont="1" applyFill="1" applyBorder="1" applyAlignment="1">
      <alignment horizontal="right"/>
    </xf>
    <xf numFmtId="0" fontId="20" fillId="0" borderId="7" xfId="0" applyFont="1" applyBorder="1"/>
    <xf numFmtId="0" fontId="20" fillId="0" borderId="2" xfId="0" applyFont="1" applyBorder="1" applyAlignment="1">
      <alignment vertical="center"/>
    </xf>
    <xf numFmtId="43" fontId="0" fillId="0" borderId="0" xfId="1" applyFont="1" applyFill="1"/>
    <xf numFmtId="43" fontId="10" fillId="0" borderId="0" xfId="1" applyFont="1" applyFill="1"/>
    <xf numFmtId="2" fontId="13" fillId="2" borderId="0" xfId="1" applyNumberFormat="1" applyFont="1" applyFill="1"/>
    <xf numFmtId="3" fontId="14" fillId="7" borderId="17" xfId="0" applyNumberFormat="1" applyFont="1" applyFill="1" applyBorder="1" applyAlignment="1">
      <alignment horizontal="right" vertical="center"/>
    </xf>
    <xf numFmtId="0" fontId="14" fillId="7" borderId="17" xfId="0" applyFont="1" applyFill="1" applyBorder="1" applyAlignment="1">
      <alignment horizontal="left" vertical="center"/>
    </xf>
    <xf numFmtId="43" fontId="0" fillId="0" borderId="0" xfId="1" applyFont="1" applyFill="1" applyAlignment="1">
      <alignment horizontal="left"/>
    </xf>
    <xf numFmtId="43" fontId="11" fillId="21" borderId="0" xfId="1" applyFont="1" applyFill="1"/>
    <xf numFmtId="43" fontId="0" fillId="21" borderId="0" xfId="1" applyFont="1" applyFill="1" applyAlignment="1">
      <alignment horizontal="left"/>
    </xf>
    <xf numFmtId="43" fontId="0" fillId="15" borderId="0" xfId="1" applyFont="1" applyFill="1" applyAlignment="1">
      <alignment horizontal="left"/>
    </xf>
    <xf numFmtId="43" fontId="0" fillId="19" borderId="0" xfId="1" applyFont="1" applyFill="1" applyAlignment="1">
      <alignment horizontal="left"/>
    </xf>
    <xf numFmtId="43" fontId="13" fillId="0" borderId="0" xfId="1" applyFont="1" applyFill="1"/>
    <xf numFmtId="43" fontId="11" fillId="0" borderId="0" xfId="1" applyFont="1" applyFill="1"/>
    <xf numFmtId="43" fontId="0" fillId="0" borderId="0" xfId="0" applyNumberFormat="1" applyFill="1"/>
    <xf numFmtId="0" fontId="11" fillId="0" borderId="0" xfId="0" applyFont="1" applyFill="1"/>
    <xf numFmtId="43" fontId="13" fillId="21" borderId="0" xfId="1" applyFont="1" applyFill="1"/>
    <xf numFmtId="43" fontId="11" fillId="23" borderId="0" xfId="1" applyFont="1" applyFill="1"/>
    <xf numFmtId="43" fontId="13" fillId="23" borderId="0" xfId="1" applyFont="1" applyFill="1"/>
    <xf numFmtId="43" fontId="11" fillId="15" borderId="0" xfId="1" applyFont="1" applyFill="1"/>
    <xf numFmtId="43" fontId="13" fillId="15" borderId="0" xfId="1" applyFont="1" applyFill="1"/>
    <xf numFmtId="43" fontId="11" fillId="19" borderId="0" xfId="1" applyFont="1" applyFill="1"/>
    <xf numFmtId="43" fontId="13" fillId="19" borderId="0" xfId="1" applyFont="1" applyFill="1"/>
    <xf numFmtId="43" fontId="0" fillId="23" borderId="0" xfId="1" applyFont="1" applyFill="1"/>
    <xf numFmtId="43" fontId="0" fillId="23" borderId="0" xfId="1" applyFont="1" applyFill="1" applyAlignment="1">
      <alignment horizontal="left"/>
    </xf>
    <xf numFmtId="0" fontId="0" fillId="21" borderId="0" xfId="0" applyFill="1"/>
    <xf numFmtId="43" fontId="10" fillId="21" borderId="0" xfId="1" applyFont="1" applyFill="1"/>
    <xf numFmtId="0" fontId="0" fillId="23" borderId="0" xfId="0" applyFill="1"/>
    <xf numFmtId="43" fontId="10" fillId="23" borderId="0" xfId="1" applyFont="1" applyFill="1"/>
    <xf numFmtId="43" fontId="10" fillId="15" borderId="0" xfId="1" applyFont="1" applyFill="1"/>
    <xf numFmtId="0" fontId="0" fillId="19" borderId="0" xfId="0" applyFill="1"/>
    <xf numFmtId="43" fontId="10" fillId="19" borderId="0" xfId="1" applyFont="1" applyFill="1"/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vertical="center"/>
    </xf>
    <xf numFmtId="0" fontId="20" fillId="2" borderId="3" xfId="0" applyFont="1" applyFill="1" applyBorder="1" applyAlignment="1">
      <alignment horizontal="center" vertical="center"/>
    </xf>
    <xf numFmtId="43" fontId="20" fillId="4" borderId="3" xfId="1" applyFont="1" applyFill="1" applyBorder="1" applyAlignment="1">
      <alignment horizontal="center" vertical="center"/>
    </xf>
    <xf numFmtId="2" fontId="20" fillId="6" borderId="3" xfId="0" applyNumberFormat="1" applyFont="1" applyFill="1" applyBorder="1" applyAlignment="1">
      <alignment horizontal="right" vertical="center"/>
    </xf>
    <xf numFmtId="0" fontId="20" fillId="0" borderId="3" xfId="0" applyFont="1" applyBorder="1" applyAlignment="1">
      <alignment vertical="center" wrapText="1"/>
    </xf>
    <xf numFmtId="0" fontId="17" fillId="0" borderId="0" xfId="0" applyFont="1" applyAlignment="1">
      <alignment vertical="center"/>
    </xf>
    <xf numFmtId="0" fontId="20" fillId="0" borderId="5" xfId="0" applyFont="1" applyBorder="1" applyAlignment="1">
      <alignment horizontal="center"/>
    </xf>
    <xf numFmtId="0" fontId="20" fillId="0" borderId="6" xfId="0" applyFont="1" applyBorder="1" applyAlignment="1">
      <alignment horizontal="center"/>
    </xf>
    <xf numFmtId="0" fontId="18" fillId="2" borderId="0" xfId="0" applyFont="1" applyFill="1" applyBorder="1" applyAlignment="1">
      <alignment horizontal="center" vertical="top" wrapText="1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19" borderId="3" xfId="0" applyFont="1" applyFill="1" applyBorder="1" applyAlignment="1">
      <alignment horizontal="center"/>
    </xf>
    <xf numFmtId="0" fontId="21" fillId="19" borderId="0" xfId="0" applyFont="1" applyFill="1" applyAlignment="1">
      <alignment horizontal="center" vertical="center" wrapText="1"/>
    </xf>
    <xf numFmtId="0" fontId="20" fillId="14" borderId="8" xfId="0" applyFont="1" applyFill="1" applyBorder="1" applyAlignment="1">
      <alignment horizontal="center"/>
    </xf>
    <xf numFmtId="0" fontId="20" fillId="14" borderId="10" xfId="0" applyFont="1" applyFill="1" applyBorder="1" applyAlignment="1">
      <alignment horizontal="center"/>
    </xf>
    <xf numFmtId="0" fontId="20" fillId="14" borderId="9" xfId="0" applyFont="1" applyFill="1" applyBorder="1" applyAlignment="1">
      <alignment horizontal="center"/>
    </xf>
    <xf numFmtId="0" fontId="20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14" borderId="5" xfId="0" applyFont="1" applyFill="1" applyBorder="1" applyAlignment="1">
      <alignment horizontal="left"/>
    </xf>
    <xf numFmtId="0" fontId="20" fillId="14" borderId="15" xfId="0" applyFont="1" applyFill="1" applyBorder="1" applyAlignment="1">
      <alignment horizontal="left"/>
    </xf>
    <xf numFmtId="0" fontId="20" fillId="14" borderId="6" xfId="0" applyFont="1" applyFill="1" applyBorder="1" applyAlignment="1">
      <alignment horizontal="left"/>
    </xf>
    <xf numFmtId="0" fontId="20" fillId="14" borderId="12" xfId="0" applyFont="1" applyFill="1" applyBorder="1" applyAlignment="1">
      <alignment horizontal="left"/>
    </xf>
    <xf numFmtId="0" fontId="20" fillId="14" borderId="13" xfId="0" applyFont="1" applyFill="1" applyBorder="1" applyAlignment="1">
      <alignment horizontal="left"/>
    </xf>
    <xf numFmtId="0" fontId="20" fillId="14" borderId="14" xfId="0" applyFont="1" applyFill="1" applyBorder="1" applyAlignment="1">
      <alignment horizontal="left"/>
    </xf>
    <xf numFmtId="0" fontId="20" fillId="8" borderId="2" xfId="0" applyFont="1" applyFill="1" applyBorder="1" applyAlignment="1">
      <alignment horizontal="center" vertical="center" wrapText="1"/>
    </xf>
    <xf numFmtId="0" fontId="20" fillId="8" borderId="4" xfId="0" applyFont="1" applyFill="1" applyBorder="1" applyAlignment="1">
      <alignment horizontal="center" vertical="center" wrapText="1"/>
    </xf>
    <xf numFmtId="43" fontId="20" fillId="9" borderId="2" xfId="1" applyFont="1" applyFill="1" applyBorder="1" applyAlignment="1">
      <alignment horizontal="center" vertical="center" wrapText="1"/>
    </xf>
    <xf numFmtId="43" fontId="20" fillId="9" borderId="4" xfId="1" applyFont="1" applyFill="1" applyBorder="1" applyAlignment="1">
      <alignment horizontal="center" vertical="center" wrapText="1"/>
    </xf>
    <xf numFmtId="43" fontId="20" fillId="13" borderId="0" xfId="1" applyFont="1" applyFill="1" applyAlignment="1">
      <alignment horizontal="center" vertical="center" wrapText="1"/>
    </xf>
    <xf numFmtId="0" fontId="20" fillId="8" borderId="8" xfId="0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0" fillId="8" borderId="9" xfId="0" applyFont="1" applyFill="1" applyBorder="1" applyAlignment="1">
      <alignment horizontal="center" vertical="center" wrapText="1"/>
    </xf>
    <xf numFmtId="187" fontId="21" fillId="7" borderId="16" xfId="1" applyNumberFormat="1" applyFont="1" applyFill="1" applyBorder="1" applyAlignment="1">
      <alignment horizontal="center" vertical="center"/>
    </xf>
    <xf numFmtId="43" fontId="20" fillId="4" borderId="3" xfId="1" applyFont="1" applyFill="1" applyBorder="1" applyAlignment="1">
      <alignment horizontal="center" vertical="center" wrapText="1"/>
    </xf>
    <xf numFmtId="187" fontId="20" fillId="6" borderId="2" xfId="1" applyNumberFormat="1" applyFont="1" applyFill="1" applyBorder="1" applyAlignment="1">
      <alignment horizontal="center" vertical="center" wrapText="1"/>
    </xf>
    <xf numFmtId="187" fontId="20" fillId="6" borderId="4" xfId="1" applyNumberFormat="1" applyFont="1" applyFill="1" applyBorder="1" applyAlignment="1">
      <alignment horizontal="center" vertical="center" wrapText="1"/>
    </xf>
    <xf numFmtId="188" fontId="20" fillId="8" borderId="2" xfId="1" applyNumberFormat="1" applyFont="1" applyFill="1" applyBorder="1" applyAlignment="1">
      <alignment horizontal="center" vertical="center" wrapText="1"/>
    </xf>
    <xf numFmtId="188" fontId="20" fillId="8" borderId="4" xfId="1" applyNumberFormat="1" applyFont="1" applyFill="1" applyBorder="1" applyAlignment="1">
      <alignment horizontal="center" vertical="center" wrapText="1"/>
    </xf>
    <xf numFmtId="0" fontId="20" fillId="14" borderId="8" xfId="0" applyFont="1" applyFill="1" applyBorder="1" applyAlignment="1">
      <alignment horizontal="left"/>
    </xf>
    <xf numFmtId="0" fontId="20" fillId="14" borderId="10" xfId="0" applyFont="1" applyFill="1" applyBorder="1" applyAlignment="1">
      <alignment horizontal="left"/>
    </xf>
    <xf numFmtId="0" fontId="20" fillId="14" borderId="9" xfId="0" applyFont="1" applyFill="1" applyBorder="1" applyAlignment="1">
      <alignment horizontal="left"/>
    </xf>
  </cellXfs>
  <cellStyles count="8">
    <cellStyle name="Comma 2" xfId="4"/>
    <cellStyle name="Normal 2" xfId="2"/>
    <cellStyle name="Normal 3" xfId="3"/>
    <cellStyle name="Normal_Sheet1" xfId="5"/>
    <cellStyle name="เครื่องหมายจุลภาค" xfId="1" builtinId="3"/>
    <cellStyle name="ปกติ" xfId="0" builtinId="0"/>
    <cellStyle name="ปกติ 2" xfId="6"/>
    <cellStyle name="ปกติ 3" xfId="7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r>
              <a:rPr lang="th-TH"/>
              <a:t>กราฟสรุปการส่งรายงานทางการเงิน รพ.สต. (รายจังหวัด)  ประจำเดือน</a:t>
            </a:r>
            <a:r>
              <a:rPr lang="en-US" baseline="0"/>
              <a:t>  </a:t>
            </a:r>
            <a:r>
              <a:rPr lang="th-TH" baseline="0"/>
              <a:t>กรกฎาคม </a:t>
            </a:r>
            <a:r>
              <a:rPr lang="th-TH"/>
              <a:t> 25</a:t>
            </a:r>
            <a:r>
              <a:rPr lang="en-US"/>
              <a:t>62</a:t>
            </a:r>
            <a:endParaRPr lang="th-TH"/>
          </a:p>
        </c:rich>
      </c:tx>
      <c:layout>
        <c:manualLayout>
          <c:xMode val="edge"/>
          <c:yMode val="edge"/>
          <c:x val="0.11279044516829533"/>
          <c:y val="2.211166775251785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'1.สรุปรายงานการส่งงบ '!$C$13</c:f>
              <c:strCache>
                <c:ptCount val="1"/>
                <c:pt idx="0">
                  <c:v>ร้อยละที่ส่งงบ</c:v>
                </c:pt>
              </c:strCache>
            </c:strRef>
          </c:tx>
          <c:spPr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accent1">
                    <a:lumMod val="60000"/>
                    <a:lumOff val="40000"/>
                  </a:schemeClr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8A6-480E-A0D1-B65D3CBA3E32}"/>
              </c:ext>
            </c:extLst>
          </c:dPt>
          <c:dLbls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'!$C$14:$C$21</c:f>
              <c:numCache>
                <c:formatCode>_(* #,##0.00_);_(* \(#,##0.00\);_(* "-"??_);_(@_)</c:formatCode>
                <c:ptCount val="8"/>
                <c:pt idx="0">
                  <c:v>91.803278688524586</c:v>
                </c:pt>
                <c:pt idx="1">
                  <c:v>91.566265060240966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98.013245033112582</c:v>
                </c:pt>
                <c:pt idx="7">
                  <c:v>98.283752860411894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8A6-480E-A0D1-B65D3CBA3E32}"/>
            </c:ext>
          </c:extLst>
        </c:ser>
        <c:ser>
          <c:idx val="1"/>
          <c:order val="1"/>
          <c:tx>
            <c:strRef>
              <c:f>'1.สรุปรายงานการส่งงบ '!$D$13</c:f>
              <c:strCache>
                <c:ptCount val="1"/>
                <c:pt idx="0">
                  <c:v>ร้อยละที่ไม่ส่งงบ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TH SarabunPSK"/>
                    <a:ea typeface="TH SarabunPSK"/>
                    <a:cs typeface="TH SarabunPSK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'1.สรุปรายงานการส่งงบ '!$B$14:$B$21</c:f>
              <c:strCache>
                <c:ptCount val="8"/>
                <c:pt idx="0">
                  <c:v>บึงกาฬ</c:v>
                </c:pt>
                <c:pt idx="1">
                  <c:v>หนองบัวลำภู</c:v>
                </c:pt>
                <c:pt idx="2">
                  <c:v>อุดรธานี</c:v>
                </c:pt>
                <c:pt idx="3">
                  <c:v>เลย</c:v>
                </c:pt>
                <c:pt idx="4">
                  <c:v>หนองคาย</c:v>
                </c:pt>
                <c:pt idx="5">
                  <c:v>สกลนคร</c:v>
                </c:pt>
                <c:pt idx="6">
                  <c:v>นครพนม</c:v>
                </c:pt>
                <c:pt idx="7">
                  <c:v>รวมเขต 8</c:v>
                </c:pt>
              </c:strCache>
            </c:strRef>
          </c:cat>
          <c:val>
            <c:numRef>
              <c:f>'1.สรุปรายงานการส่งงบ '!$D$14:$D$21</c:f>
              <c:numCache>
                <c:formatCode>0.00</c:formatCode>
                <c:ptCount val="8"/>
                <c:pt idx="0">
                  <c:v>8.1967213114754092</c:v>
                </c:pt>
                <c:pt idx="1">
                  <c:v>8.4337349397590362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1.9867549668874174</c:v>
                </c:pt>
                <c:pt idx="7">
                  <c:v>1.7162471395881007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E8A6-480E-A0D1-B65D3CBA3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37344"/>
        <c:axId val="33837904"/>
      </c:barChart>
      <c:catAx>
        <c:axId val="3383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H SarabunPSK"/>
                <a:ea typeface="TH SarabunPSK"/>
                <a:cs typeface="TH SarabunPSK"/>
              </a:defRPr>
            </a:pPr>
            <a:endParaRPr lang="th-TH"/>
          </a:p>
        </c:txPr>
        <c:crossAx val="33837904"/>
        <c:crosses val="autoZero"/>
        <c:auto val="1"/>
        <c:lblAlgn val="ctr"/>
        <c:lblOffset val="100"/>
        <c:noMultiLvlLbl val="0"/>
      </c:catAx>
      <c:valAx>
        <c:axId val="33837904"/>
        <c:scaling>
          <c:orientation val="minMax"/>
        </c:scaling>
        <c:delete val="1"/>
        <c:axPos val="l"/>
        <c:numFmt formatCode="_(* #,##0.00_);_(* \(#,##0.00\);_(* &quot;-&quot;??_);_(@_)" sourceLinked="1"/>
        <c:majorTickMark val="out"/>
        <c:minorTickMark val="none"/>
        <c:tickLblPos val="nextTo"/>
        <c:crossAx val="3383734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70112299980457193"/>
          <c:y val="0.14276020332625969"/>
          <c:w val="0.29750242876082211"/>
          <c:h val="9.7690636352575133E-2"/>
        </c:manualLayout>
      </c:layout>
      <c:overlay val="0"/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TH SarabunPSK"/>
              <a:ea typeface="TH SarabunPSK"/>
              <a:cs typeface="TH SarabunPSK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h-TH"/>
    </a:p>
  </c:txPr>
  <c:printSettings>
    <c:headerFooter/>
    <c:pageMargins b="0.35433070866141736" l="0.70866141732283472" r="0.70866141732283472" t="0.55118110236220474" header="0.31496062992125984" footer="0.3149606299212598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20750</xdr:rowOff>
    </xdr:from>
    <xdr:to>
      <xdr:col>8</xdr:col>
      <xdr:colOff>0</xdr:colOff>
      <xdr:row>32</xdr:row>
      <xdr:rowOff>6802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9"/>
  <sheetViews>
    <sheetView zoomScale="60" zoomScaleNormal="60" workbookViewId="0">
      <selection activeCell="AC1" sqref="A1:AC1048576"/>
    </sheetView>
  </sheetViews>
  <sheetFormatPr defaultColWidth="27.375" defaultRowHeight="14.25" x14ac:dyDescent="0.2"/>
  <cols>
    <col min="1" max="1" width="27.375" style="276"/>
    <col min="2" max="5" width="27.375" style="280"/>
    <col min="6" max="8" width="27.375" style="276"/>
    <col min="9" max="12" width="27.375" style="282"/>
    <col min="13" max="16" width="27.375" style="276"/>
    <col min="17" max="22" width="27.375" style="284"/>
    <col min="23" max="29" width="27.375" style="286"/>
    <col min="30" max="16384" width="27.375" style="276"/>
  </cols>
  <sheetData>
    <row r="1" spans="1:29" x14ac:dyDescent="0.2">
      <c r="A1" s="277" t="s">
        <v>591</v>
      </c>
      <c r="B1" s="272" t="s">
        <v>1438</v>
      </c>
      <c r="C1" s="272" t="s">
        <v>1439</v>
      </c>
      <c r="D1" s="272" t="s">
        <v>1440</v>
      </c>
      <c r="E1" s="272" t="s">
        <v>1441</v>
      </c>
      <c r="F1" s="277" t="s">
        <v>1442</v>
      </c>
      <c r="G1" s="277" t="s">
        <v>1443</v>
      </c>
      <c r="H1" s="277" t="s">
        <v>1444</v>
      </c>
      <c r="I1" s="281" t="s">
        <v>1445</v>
      </c>
      <c r="J1" s="281" t="s">
        <v>1446</v>
      </c>
      <c r="K1" s="281" t="s">
        <v>1447</v>
      </c>
      <c r="L1" s="281" t="s">
        <v>1448</v>
      </c>
      <c r="M1" s="277" t="s">
        <v>1449</v>
      </c>
      <c r="N1" s="277" t="s">
        <v>1450</v>
      </c>
      <c r="O1" s="277" t="s">
        <v>1451</v>
      </c>
      <c r="P1" s="277" t="s">
        <v>1452</v>
      </c>
      <c r="Q1" s="283" t="s">
        <v>1453</v>
      </c>
      <c r="R1" s="283" t="s">
        <v>1454</v>
      </c>
      <c r="S1" s="283" t="s">
        <v>1455</v>
      </c>
      <c r="T1" s="283" t="s">
        <v>1456</v>
      </c>
      <c r="U1" s="283" t="s">
        <v>1457</v>
      </c>
      <c r="V1" s="283" t="s">
        <v>1458</v>
      </c>
      <c r="W1" s="285" t="s">
        <v>1459</v>
      </c>
      <c r="X1" s="285" t="s">
        <v>1460</v>
      </c>
      <c r="Y1" s="285" t="s">
        <v>1461</v>
      </c>
      <c r="Z1" s="285" t="s">
        <v>1462</v>
      </c>
      <c r="AA1" s="285" t="s">
        <v>1463</v>
      </c>
      <c r="AB1" s="285" t="s">
        <v>1464</v>
      </c>
      <c r="AC1" s="285" t="s">
        <v>1465</v>
      </c>
    </row>
    <row r="2" spans="1:29" x14ac:dyDescent="0.2">
      <c r="A2" s="277" t="s">
        <v>592</v>
      </c>
      <c r="B2" s="272" t="s">
        <v>1466</v>
      </c>
      <c r="C2" s="272" t="s">
        <v>1467</v>
      </c>
      <c r="D2" s="272" t="s">
        <v>1468</v>
      </c>
      <c r="E2" s="272" t="s">
        <v>1469</v>
      </c>
      <c r="F2" s="277" t="s">
        <v>1470</v>
      </c>
      <c r="G2" s="277" t="s">
        <v>1471</v>
      </c>
      <c r="H2" s="277" t="s">
        <v>1472</v>
      </c>
      <c r="I2" s="281" t="s">
        <v>1473</v>
      </c>
      <c r="J2" s="281" t="s">
        <v>1474</v>
      </c>
      <c r="K2" s="281" t="s">
        <v>1475</v>
      </c>
      <c r="L2" s="281" t="s">
        <v>1476</v>
      </c>
      <c r="M2" s="277" t="s">
        <v>1477</v>
      </c>
      <c r="N2" s="277" t="s">
        <v>1478</v>
      </c>
      <c r="O2" s="277" t="s">
        <v>1479</v>
      </c>
      <c r="P2" s="277" t="s">
        <v>1480</v>
      </c>
      <c r="Q2" s="283" t="s">
        <v>1481</v>
      </c>
      <c r="R2" s="283" t="s">
        <v>1482</v>
      </c>
      <c r="S2" s="283" t="s">
        <v>1483</v>
      </c>
      <c r="T2" s="283" t="s">
        <v>1484</v>
      </c>
      <c r="U2" s="283" t="s">
        <v>1485</v>
      </c>
      <c r="V2" s="283" t="s">
        <v>1486</v>
      </c>
      <c r="W2" s="285" t="s">
        <v>1487</v>
      </c>
      <c r="X2" s="285" t="s">
        <v>1488</v>
      </c>
      <c r="Y2" s="285" t="s">
        <v>1489</v>
      </c>
      <c r="Z2" s="285" t="s">
        <v>1490</v>
      </c>
      <c r="AA2" s="285" t="s">
        <v>1491</v>
      </c>
      <c r="AB2" s="285" t="s">
        <v>1492</v>
      </c>
      <c r="AC2" s="285" t="s">
        <v>1493</v>
      </c>
    </row>
    <row r="3" spans="1:29" x14ac:dyDescent="0.2">
      <c r="A3" s="277" t="s">
        <v>593</v>
      </c>
      <c r="B3" s="272">
        <v>27425752.239999998</v>
      </c>
      <c r="C3" s="272">
        <v>4330947.76</v>
      </c>
      <c r="D3" s="272">
        <v>3261929.85</v>
      </c>
      <c r="E3" s="272">
        <v>23200</v>
      </c>
      <c r="F3" s="277">
        <v>60066682.960000001</v>
      </c>
      <c r="G3" s="277">
        <v>26931004.399999999</v>
      </c>
      <c r="H3" s="277">
        <v>74001</v>
      </c>
      <c r="I3" s="281">
        <v>754270</v>
      </c>
      <c r="J3" s="281">
        <v>2605716.81</v>
      </c>
      <c r="K3" s="281">
        <v>10721153.369999999</v>
      </c>
      <c r="L3" s="281">
        <v>1269049.8700000001</v>
      </c>
      <c r="M3" s="277">
        <v>550798</v>
      </c>
      <c r="N3" s="277">
        <v>-6029101.79</v>
      </c>
      <c r="O3" s="277">
        <v>14315065.41</v>
      </c>
      <c r="P3" s="277">
        <v>133343073.56</v>
      </c>
      <c r="Q3" s="283">
        <v>159.38999999999999</v>
      </c>
      <c r="R3" s="283">
        <v>88401785.870000005</v>
      </c>
      <c r="S3" s="283">
        <v>1739613</v>
      </c>
      <c r="T3" s="283">
        <v>56194.19</v>
      </c>
      <c r="U3" s="283">
        <v>48234249.899999999</v>
      </c>
      <c r="V3" s="283">
        <v>4545986.45</v>
      </c>
      <c r="W3" s="285">
        <v>77772250.859999999</v>
      </c>
      <c r="X3" s="285">
        <v>435401.45</v>
      </c>
      <c r="Y3" s="285">
        <v>249458.32</v>
      </c>
      <c r="Z3" s="285">
        <v>55135378.960000001</v>
      </c>
      <c r="AA3" s="285">
        <v>14482888.689999999</v>
      </c>
      <c r="AB3" s="285">
        <v>8337</v>
      </c>
      <c r="AC3" s="285">
        <v>615700</v>
      </c>
    </row>
    <row r="4" spans="1:29" x14ac:dyDescent="0.2">
      <c r="A4" s="277" t="s">
        <v>1494</v>
      </c>
      <c r="B4" s="272">
        <v>32093.599999999999</v>
      </c>
      <c r="C4" s="272"/>
      <c r="D4" s="272"/>
      <c r="E4" s="272"/>
      <c r="F4" s="277">
        <v>3053005.83</v>
      </c>
      <c r="G4" s="277">
        <v>-118044.03</v>
      </c>
      <c r="H4" s="277"/>
      <c r="I4" s="281"/>
      <c r="J4" s="281"/>
      <c r="K4" s="281"/>
      <c r="L4" s="281">
        <v>4053.6</v>
      </c>
      <c r="M4" s="277"/>
      <c r="N4" s="277"/>
      <c r="O4" s="277">
        <v>3157886.55</v>
      </c>
      <c r="P4" s="277">
        <v>13498.58</v>
      </c>
      <c r="Q4" s="283"/>
      <c r="R4" s="283"/>
      <c r="S4" s="283"/>
      <c r="T4" s="283"/>
      <c r="U4" s="283">
        <v>1755940</v>
      </c>
      <c r="V4" s="283"/>
      <c r="W4" s="285">
        <v>1755940</v>
      </c>
      <c r="X4" s="285"/>
      <c r="Y4" s="285"/>
      <c r="Z4" s="285">
        <v>-28000</v>
      </c>
      <c r="AA4" s="285">
        <v>236383.33</v>
      </c>
      <c r="AB4" s="285"/>
      <c r="AC4" s="285"/>
    </row>
    <row r="5" spans="1:29" x14ac:dyDescent="0.2">
      <c r="A5" s="277" t="s">
        <v>1495</v>
      </c>
      <c r="B5" s="272">
        <v>28096</v>
      </c>
      <c r="C5" s="272"/>
      <c r="D5" s="272"/>
      <c r="E5" s="272"/>
      <c r="F5" s="277">
        <v>411146.06</v>
      </c>
      <c r="G5" s="277">
        <v>2</v>
      </c>
      <c r="H5" s="277"/>
      <c r="I5" s="281"/>
      <c r="J5" s="281"/>
      <c r="K5" s="281"/>
      <c r="L5" s="281">
        <v>-2465604</v>
      </c>
      <c r="M5" s="277"/>
      <c r="N5" s="277"/>
      <c r="O5" s="277">
        <v>227154.24</v>
      </c>
      <c r="P5" s="277">
        <v>2794467.22</v>
      </c>
      <c r="Q5" s="283"/>
      <c r="R5" s="283"/>
      <c r="S5" s="283"/>
      <c r="T5" s="283"/>
      <c r="U5" s="283">
        <v>1375368</v>
      </c>
      <c r="V5" s="283">
        <v>131703.74</v>
      </c>
      <c r="W5" s="285">
        <v>1378568</v>
      </c>
      <c r="X5" s="285"/>
      <c r="Y5" s="285">
        <v>26974.32</v>
      </c>
      <c r="Z5" s="285">
        <v>119169.42</v>
      </c>
      <c r="AA5" s="285">
        <v>99133.4</v>
      </c>
      <c r="AB5" s="285"/>
      <c r="AC5" s="285"/>
    </row>
    <row r="6" spans="1:29" x14ac:dyDescent="0.2">
      <c r="A6" s="277" t="s">
        <v>1496</v>
      </c>
      <c r="B6" s="272">
        <v>63510</v>
      </c>
      <c r="C6" s="272"/>
      <c r="D6" s="272"/>
      <c r="E6" s="272"/>
      <c r="F6" s="277">
        <v>647904</v>
      </c>
      <c r="G6" s="277">
        <v>3</v>
      </c>
      <c r="H6" s="277"/>
      <c r="I6" s="281"/>
      <c r="J6" s="281"/>
      <c r="K6" s="281"/>
      <c r="L6" s="281"/>
      <c r="M6" s="277"/>
      <c r="N6" s="277"/>
      <c r="O6" s="277">
        <v>-1286772.49</v>
      </c>
      <c r="P6" s="277">
        <v>2129382.7599999998</v>
      </c>
      <c r="Q6" s="283"/>
      <c r="R6" s="283"/>
      <c r="S6" s="283"/>
      <c r="T6" s="283"/>
      <c r="U6" s="283">
        <v>705520</v>
      </c>
      <c r="V6" s="283">
        <v>968073.86</v>
      </c>
      <c r="W6" s="285">
        <v>1365033</v>
      </c>
      <c r="X6" s="285"/>
      <c r="Y6" s="285"/>
      <c r="Z6" s="285">
        <v>361370.86</v>
      </c>
      <c r="AA6" s="285">
        <v>73943.27</v>
      </c>
      <c r="AB6" s="285"/>
      <c r="AC6" s="285"/>
    </row>
    <row r="7" spans="1:29" x14ac:dyDescent="0.2">
      <c r="A7" s="277" t="s">
        <v>1497</v>
      </c>
      <c r="B7" s="272">
        <v>8000</v>
      </c>
      <c r="C7" s="272"/>
      <c r="D7" s="272"/>
      <c r="E7" s="272"/>
      <c r="F7" s="277">
        <v>184288.16</v>
      </c>
      <c r="G7" s="277">
        <v>8</v>
      </c>
      <c r="H7" s="277"/>
      <c r="I7" s="281"/>
      <c r="J7" s="281"/>
      <c r="K7" s="281"/>
      <c r="L7" s="281">
        <v>55200</v>
      </c>
      <c r="M7" s="277"/>
      <c r="N7" s="277"/>
      <c r="O7" s="277">
        <v>192296.16</v>
      </c>
      <c r="P7" s="277"/>
      <c r="Q7" s="283"/>
      <c r="R7" s="283"/>
      <c r="S7" s="283"/>
      <c r="T7" s="283"/>
      <c r="U7" s="283">
        <v>2380971.2000000002</v>
      </c>
      <c r="V7" s="283">
        <v>290339.18</v>
      </c>
      <c r="W7" s="285">
        <v>2380971.2000000002</v>
      </c>
      <c r="X7" s="285"/>
      <c r="Y7" s="285">
        <v>15815</v>
      </c>
      <c r="Z7" s="285">
        <v>270024.18</v>
      </c>
      <c r="AA7" s="285"/>
      <c r="AB7" s="285"/>
      <c r="AC7" s="285">
        <v>59700</v>
      </c>
    </row>
    <row r="8" spans="1:29" x14ac:dyDescent="0.2">
      <c r="A8" s="277"/>
      <c r="B8" s="272"/>
      <c r="C8" s="272"/>
      <c r="D8" s="272"/>
      <c r="E8" s="272"/>
      <c r="F8" s="277"/>
      <c r="G8" s="277"/>
      <c r="H8" s="277"/>
      <c r="I8" s="281"/>
      <c r="J8" s="281"/>
      <c r="K8" s="281"/>
      <c r="L8" s="281"/>
      <c r="M8" s="277"/>
      <c r="N8" s="277"/>
      <c r="O8" s="277"/>
      <c r="P8" s="277"/>
      <c r="Q8" s="283"/>
      <c r="R8" s="283"/>
      <c r="S8" s="283"/>
      <c r="T8" s="283"/>
      <c r="U8" s="283"/>
      <c r="V8" s="283"/>
      <c r="W8" s="285"/>
      <c r="X8" s="285"/>
      <c r="Y8" s="285"/>
      <c r="Z8" s="285"/>
      <c r="AA8" s="285"/>
      <c r="AB8" s="285"/>
      <c r="AC8" s="285"/>
    </row>
    <row r="9" spans="1:29" x14ac:dyDescent="0.2">
      <c r="A9" s="277"/>
      <c r="B9" s="272"/>
      <c r="C9" s="272"/>
      <c r="D9" s="272"/>
      <c r="E9" s="272"/>
      <c r="F9" s="277"/>
      <c r="G9" s="277"/>
      <c r="H9" s="277"/>
      <c r="I9" s="281"/>
      <c r="J9" s="281"/>
      <c r="K9" s="281"/>
      <c r="L9" s="281"/>
      <c r="M9" s="277"/>
      <c r="N9" s="277"/>
      <c r="O9" s="277"/>
      <c r="P9" s="277"/>
      <c r="Q9" s="283"/>
      <c r="R9" s="283"/>
      <c r="S9" s="283"/>
      <c r="T9" s="283"/>
      <c r="U9" s="283"/>
      <c r="V9" s="283"/>
      <c r="W9" s="285"/>
      <c r="X9" s="285"/>
      <c r="Y9" s="285"/>
      <c r="Z9" s="285"/>
      <c r="AA9" s="285"/>
      <c r="AB9" s="285"/>
      <c r="AC9" s="285"/>
    </row>
    <row r="10" spans="1:29" x14ac:dyDescent="0.2">
      <c r="A10" s="277" t="s">
        <v>181</v>
      </c>
      <c r="B10" s="272">
        <v>809102.63</v>
      </c>
      <c r="C10" s="272">
        <v>137874</v>
      </c>
      <c r="D10" s="272">
        <v>79070.17</v>
      </c>
      <c r="E10" s="272"/>
      <c r="F10" s="277">
        <v>329098.3</v>
      </c>
      <c r="G10" s="277">
        <v>288044.09999999998</v>
      </c>
      <c r="H10" s="277"/>
      <c r="I10" s="281"/>
      <c r="J10" s="281">
        <v>42552.79</v>
      </c>
      <c r="K10" s="281">
        <v>206038</v>
      </c>
      <c r="L10" s="281"/>
      <c r="M10" s="277"/>
      <c r="N10" s="277"/>
      <c r="O10" s="277">
        <v>-1310556.1000000001</v>
      </c>
      <c r="P10" s="277">
        <v>2551683.71</v>
      </c>
      <c r="Q10" s="283"/>
      <c r="R10" s="283">
        <v>3299702.38</v>
      </c>
      <c r="S10" s="283"/>
      <c r="T10" s="283">
        <v>1254.49</v>
      </c>
      <c r="U10" s="283">
        <v>1483676</v>
      </c>
      <c r="V10" s="283">
        <v>30000</v>
      </c>
      <c r="W10" s="285">
        <v>2479386</v>
      </c>
      <c r="X10" s="285"/>
      <c r="Y10" s="285"/>
      <c r="Z10" s="285">
        <v>1696662.59</v>
      </c>
      <c r="AA10" s="285">
        <v>255281.48</v>
      </c>
      <c r="AB10" s="285"/>
      <c r="AC10" s="285">
        <v>50000</v>
      </c>
    </row>
    <row r="11" spans="1:29" x14ac:dyDescent="0.2">
      <c r="A11" s="277" t="s">
        <v>183</v>
      </c>
      <c r="B11" s="272">
        <v>617573.41</v>
      </c>
      <c r="C11" s="272">
        <v>18199</v>
      </c>
      <c r="D11" s="272">
        <v>153229.53</v>
      </c>
      <c r="E11" s="272"/>
      <c r="F11" s="277">
        <v>1406635.3</v>
      </c>
      <c r="G11" s="277">
        <v>561573.91</v>
      </c>
      <c r="H11" s="277"/>
      <c r="I11" s="281">
        <v>0</v>
      </c>
      <c r="J11" s="281">
        <v>50775.01</v>
      </c>
      <c r="K11" s="281">
        <v>200000</v>
      </c>
      <c r="L11" s="281">
        <v>1029.07</v>
      </c>
      <c r="M11" s="277"/>
      <c r="N11" s="277"/>
      <c r="O11" s="277">
        <v>341208.24</v>
      </c>
      <c r="P11" s="277">
        <v>2241809.08</v>
      </c>
      <c r="Q11" s="283"/>
      <c r="R11" s="283">
        <v>2015002.33</v>
      </c>
      <c r="S11" s="283"/>
      <c r="T11" s="283">
        <v>1704.71</v>
      </c>
      <c r="U11" s="283">
        <v>581500</v>
      </c>
      <c r="V11" s="283"/>
      <c r="W11" s="285">
        <v>1374200</v>
      </c>
      <c r="X11" s="285">
        <v>47135</v>
      </c>
      <c r="Y11" s="285"/>
      <c r="Z11" s="285">
        <v>788971.84</v>
      </c>
      <c r="AA11" s="285">
        <v>393239.45</v>
      </c>
      <c r="AB11" s="285"/>
      <c r="AC11" s="285"/>
    </row>
    <row r="12" spans="1:29" x14ac:dyDescent="0.2">
      <c r="A12" s="277" t="s">
        <v>185</v>
      </c>
      <c r="B12" s="272">
        <v>851523.69</v>
      </c>
      <c r="C12" s="272">
        <v>49350</v>
      </c>
      <c r="D12" s="272">
        <v>133701.12</v>
      </c>
      <c r="E12" s="272"/>
      <c r="F12" s="277">
        <v>800728.45</v>
      </c>
      <c r="G12" s="277">
        <v>801930.92</v>
      </c>
      <c r="H12" s="277"/>
      <c r="I12" s="281">
        <v>460000</v>
      </c>
      <c r="J12" s="281">
        <v>31074.11</v>
      </c>
      <c r="K12" s="281"/>
      <c r="L12" s="281">
        <v>0</v>
      </c>
      <c r="M12" s="277"/>
      <c r="N12" s="277"/>
      <c r="O12" s="277">
        <v>680105.94</v>
      </c>
      <c r="P12" s="277">
        <v>1390481.55</v>
      </c>
      <c r="Q12" s="283"/>
      <c r="R12" s="283">
        <v>3209084.6</v>
      </c>
      <c r="S12" s="283"/>
      <c r="T12" s="283">
        <v>1078.58</v>
      </c>
      <c r="U12" s="283">
        <v>297180</v>
      </c>
      <c r="V12" s="283">
        <v>464200</v>
      </c>
      <c r="W12" s="285">
        <v>1262267</v>
      </c>
      <c r="X12" s="285">
        <v>41656</v>
      </c>
      <c r="Y12" s="285">
        <v>32525</v>
      </c>
      <c r="Z12" s="285">
        <v>2327538.27</v>
      </c>
      <c r="AA12" s="285">
        <v>201833.33</v>
      </c>
      <c r="AB12" s="285"/>
      <c r="AC12" s="285"/>
    </row>
    <row r="13" spans="1:29" x14ac:dyDescent="0.2">
      <c r="A13" s="277" t="s">
        <v>187</v>
      </c>
      <c r="B13" s="272">
        <v>689313.79</v>
      </c>
      <c r="C13" s="272">
        <v>2386.5</v>
      </c>
      <c r="D13" s="272">
        <v>53833.3</v>
      </c>
      <c r="E13" s="272"/>
      <c r="F13" s="277">
        <v>600484.31000000006</v>
      </c>
      <c r="G13" s="277">
        <v>856872.31</v>
      </c>
      <c r="H13" s="277"/>
      <c r="I13" s="281">
        <v>29160</v>
      </c>
      <c r="J13" s="281">
        <v>66670</v>
      </c>
      <c r="K13" s="281">
        <v>383770</v>
      </c>
      <c r="L13" s="281">
        <v>0</v>
      </c>
      <c r="M13" s="277"/>
      <c r="N13" s="277"/>
      <c r="O13" s="277">
        <v>57625.23</v>
      </c>
      <c r="P13" s="277">
        <v>1997230.39</v>
      </c>
      <c r="Q13" s="283"/>
      <c r="R13" s="283">
        <v>1687201.66</v>
      </c>
      <c r="S13" s="283"/>
      <c r="T13" s="283">
        <v>1154.5999999999999</v>
      </c>
      <c r="U13" s="283">
        <v>575510</v>
      </c>
      <c r="V13" s="283">
        <v>4000</v>
      </c>
      <c r="W13" s="285">
        <v>1142924</v>
      </c>
      <c r="X13" s="285"/>
      <c r="Y13" s="285"/>
      <c r="Z13" s="285">
        <v>997816.84</v>
      </c>
      <c r="AA13" s="285">
        <v>382305.41</v>
      </c>
      <c r="AB13" s="285"/>
      <c r="AC13" s="285"/>
    </row>
    <row r="14" spans="1:29" x14ac:dyDescent="0.2">
      <c r="A14" s="277" t="s">
        <v>189</v>
      </c>
      <c r="B14" s="272">
        <v>823673.7</v>
      </c>
      <c r="C14" s="272">
        <v>55546</v>
      </c>
      <c r="D14" s="272">
        <v>52247.31</v>
      </c>
      <c r="E14" s="272"/>
      <c r="F14" s="277">
        <v>879839.44</v>
      </c>
      <c r="G14" s="277">
        <v>374293.99</v>
      </c>
      <c r="H14" s="277"/>
      <c r="I14" s="281">
        <v>0</v>
      </c>
      <c r="J14" s="281">
        <v>115765.5</v>
      </c>
      <c r="K14" s="281">
        <v>684184</v>
      </c>
      <c r="L14" s="281">
        <v>310.42</v>
      </c>
      <c r="M14" s="277">
        <v>38750</v>
      </c>
      <c r="N14" s="277"/>
      <c r="O14" s="277">
        <v>37334.21</v>
      </c>
      <c r="P14" s="277">
        <v>2502473.91</v>
      </c>
      <c r="Q14" s="283"/>
      <c r="R14" s="283">
        <v>2718921.43</v>
      </c>
      <c r="S14" s="283"/>
      <c r="T14" s="283">
        <v>1855.45</v>
      </c>
      <c r="U14" s="283">
        <v>834407.6</v>
      </c>
      <c r="V14" s="283">
        <v>3000</v>
      </c>
      <c r="W14" s="285">
        <v>1586265.6</v>
      </c>
      <c r="X14" s="285"/>
      <c r="Y14" s="285"/>
      <c r="Z14" s="285">
        <v>1746191.48</v>
      </c>
      <c r="AA14" s="285">
        <v>255005.32</v>
      </c>
      <c r="AB14" s="285"/>
      <c r="AC14" s="285"/>
    </row>
    <row r="15" spans="1:29" x14ac:dyDescent="0.2">
      <c r="A15" s="277" t="s">
        <v>191</v>
      </c>
      <c r="B15" s="272">
        <v>402352.89</v>
      </c>
      <c r="C15" s="272">
        <v>869013</v>
      </c>
      <c r="D15" s="272">
        <v>160631.69</v>
      </c>
      <c r="E15" s="272"/>
      <c r="F15" s="277">
        <v>590619.28</v>
      </c>
      <c r="G15" s="277">
        <v>546405.63</v>
      </c>
      <c r="H15" s="277"/>
      <c r="I15" s="281">
        <v>0</v>
      </c>
      <c r="J15" s="281">
        <v>784203.66</v>
      </c>
      <c r="K15" s="281">
        <v>218100.3</v>
      </c>
      <c r="L15" s="281">
        <v>20110</v>
      </c>
      <c r="M15" s="277"/>
      <c r="N15" s="277"/>
      <c r="O15" s="277">
        <v>-617652.47</v>
      </c>
      <c r="P15" s="277">
        <v>2525004.41</v>
      </c>
      <c r="Q15" s="283"/>
      <c r="R15" s="283">
        <v>1850063.49</v>
      </c>
      <c r="S15" s="283"/>
      <c r="T15" s="283">
        <v>913.74</v>
      </c>
      <c r="U15" s="283">
        <v>1045644.7</v>
      </c>
      <c r="V15" s="283">
        <v>18000</v>
      </c>
      <c r="W15" s="285">
        <v>1462961.7</v>
      </c>
      <c r="X15" s="285"/>
      <c r="Y15" s="285"/>
      <c r="Z15" s="285">
        <v>1374142.57</v>
      </c>
      <c r="AA15" s="285">
        <v>387252.07</v>
      </c>
      <c r="AB15" s="285"/>
      <c r="AC15" s="285"/>
    </row>
    <row r="16" spans="1:29" x14ac:dyDescent="0.2">
      <c r="A16" s="277" t="s">
        <v>193</v>
      </c>
      <c r="B16" s="272">
        <v>226987.72</v>
      </c>
      <c r="C16" s="272">
        <v>212402</v>
      </c>
      <c r="D16" s="272">
        <v>146424.51</v>
      </c>
      <c r="E16" s="272"/>
      <c r="F16" s="277">
        <v>492388.04</v>
      </c>
      <c r="G16" s="277">
        <v>788077.41</v>
      </c>
      <c r="H16" s="277"/>
      <c r="I16" s="281"/>
      <c r="J16" s="281">
        <v>14300</v>
      </c>
      <c r="K16" s="281">
        <v>60000</v>
      </c>
      <c r="L16" s="281"/>
      <c r="M16" s="277"/>
      <c r="N16" s="277"/>
      <c r="O16" s="277">
        <v>-2842750.73</v>
      </c>
      <c r="P16" s="277">
        <v>4613167.97</v>
      </c>
      <c r="Q16" s="283"/>
      <c r="R16" s="283">
        <v>2018004.25</v>
      </c>
      <c r="S16" s="283"/>
      <c r="T16" s="283">
        <v>807.66</v>
      </c>
      <c r="U16" s="283">
        <v>626343</v>
      </c>
      <c r="V16" s="283">
        <v>15000</v>
      </c>
      <c r="W16" s="285">
        <v>860573</v>
      </c>
      <c r="X16" s="285"/>
      <c r="Y16" s="285"/>
      <c r="Z16" s="285">
        <v>1494726.67</v>
      </c>
      <c r="AA16" s="285">
        <v>175757.8</v>
      </c>
      <c r="AB16" s="285"/>
      <c r="AC16" s="285"/>
    </row>
    <row r="17" spans="1:29" x14ac:dyDescent="0.2">
      <c r="A17" s="277" t="s">
        <v>195</v>
      </c>
      <c r="B17" s="272">
        <v>744706.49</v>
      </c>
      <c r="C17" s="272">
        <v>61524</v>
      </c>
      <c r="D17" s="272">
        <v>145243.87</v>
      </c>
      <c r="E17" s="272"/>
      <c r="F17" s="277">
        <v>1871594.9</v>
      </c>
      <c r="G17" s="277">
        <v>530782.18999999994</v>
      </c>
      <c r="H17" s="277"/>
      <c r="I17" s="281">
        <v>0</v>
      </c>
      <c r="J17" s="281">
        <v>36818.800000000003</v>
      </c>
      <c r="K17" s="281">
        <v>91800</v>
      </c>
      <c r="L17" s="281"/>
      <c r="M17" s="277"/>
      <c r="N17" s="277">
        <v>-1001238.62</v>
      </c>
      <c r="O17" s="277">
        <v>378861.02</v>
      </c>
      <c r="P17" s="277">
        <v>2841083.43</v>
      </c>
      <c r="Q17" s="283"/>
      <c r="R17" s="283">
        <v>2759662.67</v>
      </c>
      <c r="S17" s="283"/>
      <c r="T17" s="283">
        <v>801.56</v>
      </c>
      <c r="U17" s="283">
        <v>562600</v>
      </c>
      <c r="V17" s="283"/>
      <c r="W17" s="285">
        <v>1350521</v>
      </c>
      <c r="X17" s="285"/>
      <c r="Y17" s="285"/>
      <c r="Z17" s="285">
        <v>745446.22</v>
      </c>
      <c r="AA17" s="285">
        <v>131544.1</v>
      </c>
      <c r="AB17" s="285"/>
      <c r="AC17" s="285"/>
    </row>
    <row r="18" spans="1:29" x14ac:dyDescent="0.2">
      <c r="A18" s="277" t="s">
        <v>197</v>
      </c>
      <c r="B18" s="272">
        <v>329758.44</v>
      </c>
      <c r="C18" s="272">
        <v>20240</v>
      </c>
      <c r="D18" s="272">
        <v>75851</v>
      </c>
      <c r="E18" s="272"/>
      <c r="F18" s="277">
        <v>2842196.61</v>
      </c>
      <c r="G18" s="277">
        <v>257415.9</v>
      </c>
      <c r="H18" s="277"/>
      <c r="I18" s="281">
        <v>0</v>
      </c>
      <c r="J18" s="281">
        <v>17950</v>
      </c>
      <c r="K18" s="281">
        <v>81960</v>
      </c>
      <c r="L18" s="281"/>
      <c r="M18" s="277"/>
      <c r="N18" s="277"/>
      <c r="O18" s="277">
        <v>3051136.9</v>
      </c>
      <c r="P18" s="277">
        <v>675062.61</v>
      </c>
      <c r="Q18" s="283"/>
      <c r="R18" s="283">
        <v>1415010.02</v>
      </c>
      <c r="S18" s="283"/>
      <c r="T18" s="283">
        <v>729.53</v>
      </c>
      <c r="U18" s="283">
        <v>628096.30000000005</v>
      </c>
      <c r="V18" s="283">
        <v>44500</v>
      </c>
      <c r="W18" s="285">
        <v>1060975.3</v>
      </c>
      <c r="X18" s="285">
        <v>35638</v>
      </c>
      <c r="Y18" s="285">
        <v>12440</v>
      </c>
      <c r="Z18" s="285">
        <v>987847.15</v>
      </c>
      <c r="AA18" s="285">
        <v>261135.96</v>
      </c>
      <c r="AB18" s="285"/>
      <c r="AC18" s="285"/>
    </row>
    <row r="19" spans="1:29" x14ac:dyDescent="0.2">
      <c r="A19" s="277" t="s">
        <v>199</v>
      </c>
      <c r="B19" s="272">
        <v>134040.20000000001</v>
      </c>
      <c r="C19" s="272">
        <v>0</v>
      </c>
      <c r="D19" s="272">
        <v>134357.07999999999</v>
      </c>
      <c r="E19" s="272"/>
      <c r="F19" s="277">
        <v>446580.52</v>
      </c>
      <c r="G19" s="277">
        <v>532273.32999999996</v>
      </c>
      <c r="H19" s="277"/>
      <c r="I19" s="281"/>
      <c r="J19" s="281">
        <v>2715</v>
      </c>
      <c r="K19" s="281">
        <v>258600</v>
      </c>
      <c r="L19" s="281">
        <v>12076.17</v>
      </c>
      <c r="M19" s="277"/>
      <c r="N19" s="277"/>
      <c r="O19" s="277"/>
      <c r="P19" s="277">
        <v>1767990.24</v>
      </c>
      <c r="Q19" s="283"/>
      <c r="R19" s="283">
        <v>2141543.0499999998</v>
      </c>
      <c r="S19" s="283"/>
      <c r="T19" s="283">
        <v>707.79</v>
      </c>
      <c r="U19" s="283">
        <v>734700</v>
      </c>
      <c r="V19" s="283"/>
      <c r="W19" s="285">
        <v>1203781</v>
      </c>
      <c r="X19" s="285"/>
      <c r="Y19" s="285"/>
      <c r="Z19" s="285">
        <v>1351705.45</v>
      </c>
      <c r="AA19" s="285">
        <v>114444.21</v>
      </c>
      <c r="AB19" s="285"/>
      <c r="AC19" s="285">
        <v>276000</v>
      </c>
    </row>
    <row r="20" spans="1:29" x14ac:dyDescent="0.2">
      <c r="A20" s="277" t="s">
        <v>201</v>
      </c>
      <c r="B20" s="272">
        <v>514635.03</v>
      </c>
      <c r="C20" s="272">
        <v>32000</v>
      </c>
      <c r="D20" s="272">
        <v>22055.14</v>
      </c>
      <c r="E20" s="272"/>
      <c r="F20" s="277">
        <v>3409419.99</v>
      </c>
      <c r="G20" s="277">
        <v>793770.6</v>
      </c>
      <c r="H20" s="277"/>
      <c r="I20" s="281"/>
      <c r="J20" s="281">
        <v>12031.3</v>
      </c>
      <c r="K20" s="281">
        <v>196480</v>
      </c>
      <c r="L20" s="281">
        <v>6361.39</v>
      </c>
      <c r="M20" s="277"/>
      <c r="N20" s="277"/>
      <c r="O20" s="277">
        <v>3188728.74</v>
      </c>
      <c r="P20" s="277">
        <v>938360.62</v>
      </c>
      <c r="Q20" s="283"/>
      <c r="R20" s="283">
        <v>2403738.75</v>
      </c>
      <c r="S20" s="283"/>
      <c r="T20" s="283">
        <v>1164.56</v>
      </c>
      <c r="U20" s="283">
        <v>1676965.6</v>
      </c>
      <c r="V20" s="283"/>
      <c r="W20" s="285">
        <v>2319245.6</v>
      </c>
      <c r="X20" s="285"/>
      <c r="Y20" s="285"/>
      <c r="Z20" s="285">
        <v>1323219.19</v>
      </c>
      <c r="AA20" s="285">
        <v>401096.82</v>
      </c>
      <c r="AB20" s="285"/>
      <c r="AC20" s="285"/>
    </row>
    <row r="21" spans="1:29" x14ac:dyDescent="0.2">
      <c r="A21" s="277" t="s">
        <v>203</v>
      </c>
      <c r="B21" s="272">
        <v>220444.3</v>
      </c>
      <c r="C21" s="272">
        <v>25440</v>
      </c>
      <c r="D21" s="272">
        <v>485955.15</v>
      </c>
      <c r="E21" s="272"/>
      <c r="F21" s="277">
        <v>347063.59</v>
      </c>
      <c r="G21" s="277">
        <v>757316.43</v>
      </c>
      <c r="H21" s="277"/>
      <c r="I21" s="281"/>
      <c r="J21" s="281">
        <v>37800</v>
      </c>
      <c r="K21" s="281">
        <v>154541.44</v>
      </c>
      <c r="L21" s="281">
        <v>145.99</v>
      </c>
      <c r="M21" s="277"/>
      <c r="N21" s="277"/>
      <c r="O21" s="277">
        <v>758550.7</v>
      </c>
      <c r="P21" s="277">
        <v>909939.73</v>
      </c>
      <c r="Q21" s="283"/>
      <c r="R21" s="283">
        <v>1558897.74</v>
      </c>
      <c r="S21" s="283"/>
      <c r="T21" s="283">
        <v>903.69</v>
      </c>
      <c r="U21" s="283">
        <v>941830</v>
      </c>
      <c r="V21" s="283"/>
      <c r="W21" s="285">
        <v>1549548</v>
      </c>
      <c r="X21" s="285"/>
      <c r="Y21" s="285"/>
      <c r="Z21" s="285">
        <v>648039.01</v>
      </c>
      <c r="AA21" s="285">
        <v>261660.81</v>
      </c>
      <c r="AB21" s="285"/>
      <c r="AC21" s="285"/>
    </row>
    <row r="22" spans="1:29" x14ac:dyDescent="0.2">
      <c r="A22" s="277" t="s">
        <v>205</v>
      </c>
      <c r="B22" s="272">
        <v>1012704.25</v>
      </c>
      <c r="C22" s="272">
        <v>60000</v>
      </c>
      <c r="D22" s="272">
        <v>190467.47</v>
      </c>
      <c r="E22" s="272"/>
      <c r="F22" s="277">
        <v>636640.32999999996</v>
      </c>
      <c r="G22" s="277">
        <v>501595.95</v>
      </c>
      <c r="H22" s="277"/>
      <c r="I22" s="281">
        <v>26860</v>
      </c>
      <c r="J22" s="281">
        <v>6036.41</v>
      </c>
      <c r="K22" s="281">
        <v>96000</v>
      </c>
      <c r="L22" s="281">
        <v>5578.87</v>
      </c>
      <c r="M22" s="277"/>
      <c r="N22" s="277"/>
      <c r="O22" s="277">
        <v>-413447.28</v>
      </c>
      <c r="P22" s="277">
        <v>1741975.93</v>
      </c>
      <c r="Q22" s="283"/>
      <c r="R22" s="283">
        <v>2092661.86</v>
      </c>
      <c r="S22" s="283"/>
      <c r="T22" s="283">
        <v>1997.91</v>
      </c>
      <c r="U22" s="283">
        <v>346900</v>
      </c>
      <c r="V22" s="283"/>
      <c r="W22" s="285">
        <v>839600</v>
      </c>
      <c r="X22" s="285"/>
      <c r="Y22" s="285"/>
      <c r="Z22" s="285">
        <v>900779.6</v>
      </c>
      <c r="AA22" s="285">
        <v>801077.77</v>
      </c>
      <c r="AB22" s="285"/>
      <c r="AC22" s="285"/>
    </row>
    <row r="23" spans="1:29" x14ac:dyDescent="0.2">
      <c r="A23" s="277" t="s">
        <v>207</v>
      </c>
      <c r="B23" s="272">
        <v>106837.83</v>
      </c>
      <c r="C23" s="272">
        <v>9000</v>
      </c>
      <c r="D23" s="272">
        <v>108433.07</v>
      </c>
      <c r="E23" s="272"/>
      <c r="F23" s="277">
        <v>2081605.21</v>
      </c>
      <c r="G23" s="277">
        <v>619505.28</v>
      </c>
      <c r="H23" s="277"/>
      <c r="I23" s="281">
        <v>9000</v>
      </c>
      <c r="J23" s="281">
        <v>20054.169999999998</v>
      </c>
      <c r="K23" s="281">
        <v>173100</v>
      </c>
      <c r="L23" s="281">
        <v>417</v>
      </c>
      <c r="M23" s="277"/>
      <c r="N23" s="277"/>
      <c r="O23" s="277">
        <v>-20230</v>
      </c>
      <c r="P23" s="277">
        <v>2083742</v>
      </c>
      <c r="Q23" s="283"/>
      <c r="R23" s="283">
        <v>1513800.18</v>
      </c>
      <c r="S23" s="283"/>
      <c r="T23" s="283">
        <v>977.72</v>
      </c>
      <c r="U23" s="283">
        <v>335900</v>
      </c>
      <c r="V23" s="283">
        <v>12000</v>
      </c>
      <c r="W23" s="285">
        <v>833400</v>
      </c>
      <c r="X23" s="285"/>
      <c r="Y23" s="285"/>
      <c r="Z23" s="285">
        <v>897892.84</v>
      </c>
      <c r="AA23" s="285">
        <v>203079.2</v>
      </c>
      <c r="AB23" s="285"/>
      <c r="AC23" s="285"/>
    </row>
    <row r="24" spans="1:29" x14ac:dyDescent="0.2">
      <c r="A24" s="277" t="s">
        <v>212</v>
      </c>
      <c r="B24" s="272">
        <v>515036.24</v>
      </c>
      <c r="C24" s="272">
        <v>186017.1</v>
      </c>
      <c r="D24" s="272">
        <v>12005.71</v>
      </c>
      <c r="E24" s="272"/>
      <c r="F24" s="277">
        <v>94470.73</v>
      </c>
      <c r="G24" s="277">
        <v>232186.05</v>
      </c>
      <c r="H24" s="277"/>
      <c r="I24" s="281"/>
      <c r="J24" s="281"/>
      <c r="K24" s="281">
        <v>134200</v>
      </c>
      <c r="L24" s="281">
        <v>2643691</v>
      </c>
      <c r="M24" s="277"/>
      <c r="N24" s="277">
        <v>-3180170.74</v>
      </c>
      <c r="O24" s="277">
        <v>654578</v>
      </c>
      <c r="P24" s="277">
        <v>3255627.81</v>
      </c>
      <c r="Q24" s="283"/>
      <c r="R24" s="283">
        <v>2999298.82</v>
      </c>
      <c r="S24" s="283"/>
      <c r="T24" s="283">
        <v>2369.9899999999998</v>
      </c>
      <c r="U24" s="283">
        <v>1050188</v>
      </c>
      <c r="V24" s="283">
        <v>16500</v>
      </c>
      <c r="W24" s="285">
        <v>2060588</v>
      </c>
      <c r="X24" s="285">
        <v>21340</v>
      </c>
      <c r="Y24" s="285"/>
      <c r="Z24" s="285">
        <v>1770180.34</v>
      </c>
      <c r="AA24" s="285">
        <v>250681.4</v>
      </c>
      <c r="AB24" s="285"/>
      <c r="AC24" s="285"/>
    </row>
    <row r="25" spans="1:29" x14ac:dyDescent="0.2">
      <c r="A25" s="277" t="s">
        <v>213</v>
      </c>
      <c r="B25" s="272">
        <v>436243.44</v>
      </c>
      <c r="C25" s="272">
        <v>49980</v>
      </c>
      <c r="D25" s="272">
        <v>2538.27</v>
      </c>
      <c r="E25" s="272"/>
      <c r="F25" s="277">
        <v>1264785.1499999999</v>
      </c>
      <c r="G25" s="277">
        <v>335107.03999999998</v>
      </c>
      <c r="H25" s="277"/>
      <c r="I25" s="281"/>
      <c r="J25" s="281"/>
      <c r="K25" s="281"/>
      <c r="L25" s="281"/>
      <c r="M25" s="277"/>
      <c r="N25" s="277">
        <v>45274.04</v>
      </c>
      <c r="O25" s="277"/>
      <c r="P25" s="277">
        <v>1812784.26</v>
      </c>
      <c r="Q25" s="283"/>
      <c r="R25" s="283">
        <v>1428127.91</v>
      </c>
      <c r="S25" s="283"/>
      <c r="T25" s="283">
        <v>538.51</v>
      </c>
      <c r="U25" s="283">
        <v>1498468</v>
      </c>
      <c r="V25" s="283">
        <v>13500</v>
      </c>
      <c r="W25" s="285">
        <v>1798618</v>
      </c>
      <c r="X25" s="285"/>
      <c r="Y25" s="285">
        <v>3920</v>
      </c>
      <c r="Z25" s="285">
        <v>689579.45</v>
      </c>
      <c r="AA25" s="285">
        <v>189437.29</v>
      </c>
      <c r="AB25" s="285"/>
      <c r="AC25" s="285"/>
    </row>
    <row r="26" spans="1:29" x14ac:dyDescent="0.2">
      <c r="A26" s="277" t="s">
        <v>214</v>
      </c>
      <c r="B26" s="272">
        <v>212667.34</v>
      </c>
      <c r="C26" s="272">
        <v>246488</v>
      </c>
      <c r="D26" s="272">
        <v>39534.57</v>
      </c>
      <c r="E26" s="272"/>
      <c r="F26" s="277">
        <v>56117</v>
      </c>
      <c r="G26" s="277">
        <v>-50952.73</v>
      </c>
      <c r="H26" s="277"/>
      <c r="I26" s="281">
        <v>-3000</v>
      </c>
      <c r="J26" s="281">
        <v>48695</v>
      </c>
      <c r="K26" s="281"/>
      <c r="L26" s="281"/>
      <c r="M26" s="277"/>
      <c r="N26" s="277">
        <v>-304977.48</v>
      </c>
      <c r="O26" s="277">
        <v>31.69</v>
      </c>
      <c r="P26" s="277">
        <v>1839928.23</v>
      </c>
      <c r="Q26" s="283"/>
      <c r="R26" s="283">
        <v>1526468.49</v>
      </c>
      <c r="S26" s="283"/>
      <c r="T26" s="283">
        <v>142.28</v>
      </c>
      <c r="U26" s="283">
        <v>574463.1</v>
      </c>
      <c r="V26" s="283">
        <v>28000</v>
      </c>
      <c r="W26" s="285">
        <v>1134665.1000000001</v>
      </c>
      <c r="X26" s="285"/>
      <c r="Y26" s="285">
        <v>2600</v>
      </c>
      <c r="Z26" s="285">
        <v>652216.65</v>
      </c>
      <c r="AA26" s="285">
        <v>205707.29</v>
      </c>
      <c r="AB26" s="285"/>
      <c r="AC26" s="285"/>
    </row>
    <row r="27" spans="1:29" x14ac:dyDescent="0.2">
      <c r="A27" s="277" t="s">
        <v>215</v>
      </c>
      <c r="B27" s="272">
        <v>607507.09</v>
      </c>
      <c r="C27" s="272">
        <v>353552</v>
      </c>
      <c r="D27" s="272">
        <v>-1476</v>
      </c>
      <c r="E27" s="272"/>
      <c r="F27" s="277">
        <v>2394787.7000000002</v>
      </c>
      <c r="G27" s="277">
        <v>729834.3</v>
      </c>
      <c r="H27" s="277"/>
      <c r="I27" s="281"/>
      <c r="J27" s="281">
        <v>109000</v>
      </c>
      <c r="K27" s="281"/>
      <c r="L27" s="281"/>
      <c r="M27" s="277"/>
      <c r="N27" s="277"/>
      <c r="O27" s="277">
        <v>658351.73</v>
      </c>
      <c r="P27" s="277">
        <v>3263098.4</v>
      </c>
      <c r="Q27" s="283"/>
      <c r="R27" s="283">
        <v>1497211.78</v>
      </c>
      <c r="S27" s="283"/>
      <c r="T27" s="283">
        <v>1005.61</v>
      </c>
      <c r="U27" s="283">
        <v>1200100</v>
      </c>
      <c r="V27" s="283">
        <v>32700</v>
      </c>
      <c r="W27" s="285">
        <v>1756170</v>
      </c>
      <c r="X27" s="285"/>
      <c r="Y27" s="285"/>
      <c r="Z27" s="285">
        <v>679836.1</v>
      </c>
      <c r="AA27" s="285">
        <v>217898.33</v>
      </c>
      <c r="AB27" s="285"/>
      <c r="AC27" s="285"/>
    </row>
    <row r="28" spans="1:29" x14ac:dyDescent="0.2">
      <c r="A28" s="277" t="s">
        <v>216</v>
      </c>
      <c r="B28" s="272">
        <v>89884.1</v>
      </c>
      <c r="C28" s="272"/>
      <c r="D28" s="272">
        <v>31850.37</v>
      </c>
      <c r="E28" s="272"/>
      <c r="F28" s="277">
        <v>2567991.73</v>
      </c>
      <c r="G28" s="277">
        <v>665358.41</v>
      </c>
      <c r="H28" s="277"/>
      <c r="I28" s="281"/>
      <c r="J28" s="281"/>
      <c r="K28" s="281"/>
      <c r="L28" s="281"/>
      <c r="M28" s="277">
        <v>4625</v>
      </c>
      <c r="N28" s="277"/>
      <c r="O28" s="277">
        <v>-1714</v>
      </c>
      <c r="P28" s="277">
        <v>3122820.6</v>
      </c>
      <c r="Q28" s="283"/>
      <c r="R28" s="283">
        <v>1349192.28</v>
      </c>
      <c r="S28" s="283"/>
      <c r="T28" s="283">
        <v>186.7</v>
      </c>
      <c r="U28" s="283">
        <v>314990</v>
      </c>
      <c r="V28" s="283"/>
      <c r="W28" s="285">
        <v>777190</v>
      </c>
      <c r="X28" s="285">
        <v>8628</v>
      </c>
      <c r="Y28" s="285"/>
      <c r="Z28" s="285">
        <v>772595.63</v>
      </c>
      <c r="AA28" s="285">
        <v>308764</v>
      </c>
      <c r="AB28" s="285"/>
      <c r="AC28" s="285"/>
    </row>
    <row r="29" spans="1:29" x14ac:dyDescent="0.2">
      <c r="A29" s="277" t="s">
        <v>217</v>
      </c>
      <c r="B29" s="272">
        <v>192050.26</v>
      </c>
      <c r="C29" s="272">
        <v>0</v>
      </c>
      <c r="D29" s="272">
        <v>9063.5</v>
      </c>
      <c r="E29" s="272"/>
      <c r="F29" s="277">
        <v>1358268.76</v>
      </c>
      <c r="G29" s="277">
        <v>669351.17000000004</v>
      </c>
      <c r="H29" s="277"/>
      <c r="I29" s="281"/>
      <c r="J29" s="281"/>
      <c r="K29" s="281">
        <v>1744581</v>
      </c>
      <c r="L29" s="281">
        <v>922.17</v>
      </c>
      <c r="M29" s="277"/>
      <c r="N29" s="277"/>
      <c r="O29" s="277">
        <v>-867201.27</v>
      </c>
      <c r="P29" s="277">
        <v>2219243.12</v>
      </c>
      <c r="Q29" s="283"/>
      <c r="R29" s="283">
        <v>1056352.54</v>
      </c>
      <c r="S29" s="283"/>
      <c r="T29" s="283">
        <v>844.23</v>
      </c>
      <c r="U29" s="283">
        <v>721001.94</v>
      </c>
      <c r="V29" s="283">
        <v>13500</v>
      </c>
      <c r="W29" s="285">
        <v>1560484.94</v>
      </c>
      <c r="X29" s="285"/>
      <c r="Y29" s="285">
        <v>12052</v>
      </c>
      <c r="Z29" s="285">
        <v>765726.5</v>
      </c>
      <c r="AA29" s="285">
        <v>294252.09999999998</v>
      </c>
      <c r="AB29" s="285"/>
      <c r="AC29" s="285"/>
    </row>
    <row r="30" spans="1:29" x14ac:dyDescent="0.2">
      <c r="A30" s="277" t="s">
        <v>218</v>
      </c>
      <c r="B30" s="272">
        <v>212937.23</v>
      </c>
      <c r="C30" s="272">
        <v>22200</v>
      </c>
      <c r="D30" s="272">
        <v>12926.55</v>
      </c>
      <c r="E30" s="272"/>
      <c r="F30" s="277">
        <v>739396.91</v>
      </c>
      <c r="G30" s="277">
        <v>280640.21000000002</v>
      </c>
      <c r="H30" s="277"/>
      <c r="I30" s="281"/>
      <c r="J30" s="281"/>
      <c r="K30" s="281">
        <v>85429</v>
      </c>
      <c r="L30" s="281"/>
      <c r="M30" s="277"/>
      <c r="N30" s="277">
        <v>-175330.9</v>
      </c>
      <c r="O30" s="277"/>
      <c r="P30" s="277">
        <v>1260515.6599999999</v>
      </c>
      <c r="Q30" s="283"/>
      <c r="R30" s="283">
        <v>1120719.48</v>
      </c>
      <c r="S30" s="283"/>
      <c r="T30" s="283">
        <v>384.07</v>
      </c>
      <c r="U30" s="283">
        <v>248533.8</v>
      </c>
      <c r="V30" s="283">
        <v>36000</v>
      </c>
      <c r="W30" s="285">
        <v>709539.8</v>
      </c>
      <c r="X30" s="285"/>
      <c r="Y30" s="285"/>
      <c r="Z30" s="285">
        <v>305466.31</v>
      </c>
      <c r="AA30" s="285">
        <v>228751.1</v>
      </c>
      <c r="AB30" s="285"/>
      <c r="AC30" s="285"/>
    </row>
    <row r="31" spans="1:29" x14ac:dyDescent="0.2">
      <c r="A31" s="277" t="s">
        <v>219</v>
      </c>
      <c r="B31" s="272">
        <v>48971.58</v>
      </c>
      <c r="C31" s="272">
        <v>17801</v>
      </c>
      <c r="D31" s="272">
        <v>2777.25</v>
      </c>
      <c r="E31" s="272">
        <v>23200</v>
      </c>
      <c r="F31" s="277">
        <v>488795</v>
      </c>
      <c r="G31" s="277">
        <v>628081.48</v>
      </c>
      <c r="H31" s="277"/>
      <c r="I31" s="281"/>
      <c r="J31" s="281">
        <v>33400</v>
      </c>
      <c r="K31" s="281">
        <v>582019.24</v>
      </c>
      <c r="L31" s="281"/>
      <c r="M31" s="277"/>
      <c r="N31" s="277"/>
      <c r="O31" s="277">
        <v>-2023333.44</v>
      </c>
      <c r="P31" s="277">
        <v>3095144.84</v>
      </c>
      <c r="Q31" s="283"/>
      <c r="R31" s="283">
        <v>772734.76</v>
      </c>
      <c r="S31" s="283"/>
      <c r="T31" s="283">
        <v>696.82</v>
      </c>
      <c r="U31" s="283">
        <v>1225290</v>
      </c>
      <c r="V31" s="283">
        <v>439800</v>
      </c>
      <c r="W31" s="285">
        <v>1640959</v>
      </c>
      <c r="X31" s="285"/>
      <c r="Y31" s="285"/>
      <c r="Z31" s="285">
        <v>925832.13</v>
      </c>
      <c r="AA31" s="285">
        <v>260808.78</v>
      </c>
      <c r="AB31" s="285"/>
      <c r="AC31" s="285"/>
    </row>
    <row r="32" spans="1:29" x14ac:dyDescent="0.2">
      <c r="A32" s="277" t="s">
        <v>220</v>
      </c>
      <c r="B32" s="272">
        <v>388784.35</v>
      </c>
      <c r="C32" s="272">
        <v>0</v>
      </c>
      <c r="D32" s="272">
        <v>18263</v>
      </c>
      <c r="E32" s="272"/>
      <c r="F32" s="277">
        <v>321368.33</v>
      </c>
      <c r="G32" s="277">
        <v>1757561.67</v>
      </c>
      <c r="H32" s="277"/>
      <c r="I32" s="281"/>
      <c r="J32" s="281">
        <v>393284</v>
      </c>
      <c r="K32" s="281"/>
      <c r="L32" s="281"/>
      <c r="M32" s="277"/>
      <c r="N32" s="277"/>
      <c r="O32" s="277"/>
      <c r="P32" s="277">
        <v>11903501.289999999</v>
      </c>
      <c r="Q32" s="283"/>
      <c r="R32" s="283">
        <v>2758570.67</v>
      </c>
      <c r="S32" s="283"/>
      <c r="T32" s="283"/>
      <c r="U32" s="283">
        <v>41600</v>
      </c>
      <c r="V32" s="283">
        <v>317885</v>
      </c>
      <c r="W32" s="285">
        <v>869400</v>
      </c>
      <c r="X32" s="285"/>
      <c r="Y32" s="285"/>
      <c r="Z32" s="285">
        <v>1631606.03</v>
      </c>
      <c r="AA32" s="285">
        <v>662687.81999999995</v>
      </c>
      <c r="AB32" s="285">
        <v>8337</v>
      </c>
      <c r="AC32" s="285"/>
    </row>
    <row r="33" spans="1:29" x14ac:dyDescent="0.2">
      <c r="A33" s="277" t="s">
        <v>221</v>
      </c>
      <c r="B33" s="272">
        <v>277735.21999999997</v>
      </c>
      <c r="C33" s="272">
        <v>0</v>
      </c>
      <c r="D33" s="272">
        <v>43790.13</v>
      </c>
      <c r="E33" s="272"/>
      <c r="F33" s="277">
        <v>1879205.6</v>
      </c>
      <c r="G33" s="277">
        <v>-7381</v>
      </c>
      <c r="H33" s="277"/>
      <c r="I33" s="281"/>
      <c r="J33" s="281"/>
      <c r="K33" s="281"/>
      <c r="L33" s="281"/>
      <c r="M33" s="277"/>
      <c r="N33" s="277"/>
      <c r="O33" s="277">
        <v>-2055911.2</v>
      </c>
      <c r="P33" s="277">
        <v>4127803.68</v>
      </c>
      <c r="Q33" s="283"/>
      <c r="R33" s="283">
        <v>849698.26</v>
      </c>
      <c r="S33" s="283">
        <v>183775</v>
      </c>
      <c r="T33" s="283">
        <v>315.55</v>
      </c>
      <c r="U33" s="283">
        <v>1808860</v>
      </c>
      <c r="V33" s="283"/>
      <c r="W33" s="285">
        <v>1817028</v>
      </c>
      <c r="X33" s="285">
        <v>6405</v>
      </c>
      <c r="Y33" s="285"/>
      <c r="Z33" s="285">
        <v>708649.65</v>
      </c>
      <c r="AA33" s="285">
        <v>141546.69</v>
      </c>
      <c r="AB33" s="285"/>
      <c r="AC33" s="285"/>
    </row>
    <row r="34" spans="1:29" x14ac:dyDescent="0.2">
      <c r="A34" s="277" t="s">
        <v>222</v>
      </c>
      <c r="B34" s="272">
        <v>207573.2</v>
      </c>
      <c r="C34" s="272">
        <v>26600</v>
      </c>
      <c r="D34" s="272">
        <v>71343.320000000007</v>
      </c>
      <c r="E34" s="272"/>
      <c r="F34" s="277">
        <v>771183.89</v>
      </c>
      <c r="G34" s="277">
        <v>219171.12</v>
      </c>
      <c r="H34" s="277"/>
      <c r="I34" s="281"/>
      <c r="J34" s="281"/>
      <c r="K34" s="281"/>
      <c r="L34" s="281"/>
      <c r="M34" s="277"/>
      <c r="N34" s="277"/>
      <c r="O34" s="277">
        <v>-465214.77</v>
      </c>
      <c r="P34" s="277">
        <v>1873318.11</v>
      </c>
      <c r="Q34" s="283"/>
      <c r="R34" s="283">
        <v>1223129.2</v>
      </c>
      <c r="S34" s="283"/>
      <c r="T34" s="283">
        <v>383.46</v>
      </c>
      <c r="U34" s="283">
        <v>750330</v>
      </c>
      <c r="V34" s="283"/>
      <c r="W34" s="285">
        <v>1176005</v>
      </c>
      <c r="X34" s="285"/>
      <c r="Y34" s="285">
        <v>3760</v>
      </c>
      <c r="Z34" s="285">
        <v>790975.68</v>
      </c>
      <c r="AA34" s="285">
        <v>101877.79</v>
      </c>
      <c r="AB34" s="285"/>
      <c r="AC34" s="285"/>
    </row>
    <row r="35" spans="1:29" x14ac:dyDescent="0.2">
      <c r="A35" s="277" t="s">
        <v>223</v>
      </c>
      <c r="B35" s="272">
        <v>151213.93</v>
      </c>
      <c r="C35" s="272">
        <v>11022</v>
      </c>
      <c r="D35" s="272">
        <v>15341.32</v>
      </c>
      <c r="E35" s="272"/>
      <c r="F35" s="277">
        <v>748287.28</v>
      </c>
      <c r="G35" s="277">
        <v>478199.21</v>
      </c>
      <c r="H35" s="277">
        <v>1</v>
      </c>
      <c r="I35" s="281"/>
      <c r="J35" s="281"/>
      <c r="K35" s="281"/>
      <c r="L35" s="281"/>
      <c r="M35" s="277"/>
      <c r="N35" s="277"/>
      <c r="O35" s="277"/>
      <c r="P35" s="277">
        <v>2563303.2200000002</v>
      </c>
      <c r="Q35" s="283"/>
      <c r="R35" s="283">
        <v>1082276.67</v>
      </c>
      <c r="S35" s="283"/>
      <c r="T35" s="283">
        <v>96</v>
      </c>
      <c r="U35" s="283">
        <v>641889</v>
      </c>
      <c r="V35" s="283"/>
      <c r="W35" s="285">
        <v>824058</v>
      </c>
      <c r="X35" s="285"/>
      <c r="Y35" s="285">
        <v>655</v>
      </c>
      <c r="Z35" s="285">
        <v>442467.17</v>
      </c>
      <c r="AA35" s="285">
        <v>269826.90999999997</v>
      </c>
      <c r="AB35" s="285"/>
      <c r="AC35" s="285"/>
    </row>
    <row r="36" spans="1:29" x14ac:dyDescent="0.2">
      <c r="A36" s="277" t="s">
        <v>227</v>
      </c>
      <c r="B36" s="272">
        <v>1343849.08</v>
      </c>
      <c r="C36" s="272">
        <v>65778</v>
      </c>
      <c r="D36" s="272">
        <v>35210.89</v>
      </c>
      <c r="E36" s="272"/>
      <c r="F36" s="277">
        <v>865207.23</v>
      </c>
      <c r="G36" s="277">
        <v>121725.75</v>
      </c>
      <c r="H36" s="277"/>
      <c r="I36" s="281"/>
      <c r="J36" s="281">
        <v>26553</v>
      </c>
      <c r="K36" s="281"/>
      <c r="L36" s="281">
        <v>5862.39</v>
      </c>
      <c r="M36" s="277">
        <v>239290</v>
      </c>
      <c r="N36" s="277"/>
      <c r="O36" s="277">
        <v>257920</v>
      </c>
      <c r="P36" s="277">
        <v>3551030.77</v>
      </c>
      <c r="Q36" s="283"/>
      <c r="R36" s="283">
        <v>1341539.79</v>
      </c>
      <c r="S36" s="283">
        <v>144350</v>
      </c>
      <c r="T36" s="283">
        <v>2323.9299999999998</v>
      </c>
      <c r="U36" s="283">
        <v>1712785.24</v>
      </c>
      <c r="V36" s="283"/>
      <c r="W36" s="285">
        <v>2366795.2400000002</v>
      </c>
      <c r="X36" s="285"/>
      <c r="Y36" s="285">
        <v>6309</v>
      </c>
      <c r="Z36" s="285">
        <v>717102.64</v>
      </c>
      <c r="AA36" s="285">
        <v>194540.79999999999</v>
      </c>
      <c r="AB36" s="285"/>
      <c r="AC36" s="285">
        <v>10000</v>
      </c>
    </row>
    <row r="37" spans="1:29" x14ac:dyDescent="0.2">
      <c r="A37" s="277" t="s">
        <v>228</v>
      </c>
      <c r="B37" s="272">
        <v>599896.89</v>
      </c>
      <c r="C37" s="272">
        <v>63834</v>
      </c>
      <c r="D37" s="272">
        <v>19132.419999999998</v>
      </c>
      <c r="E37" s="272"/>
      <c r="F37" s="277">
        <v>523373.69</v>
      </c>
      <c r="G37" s="277">
        <v>403029.98</v>
      </c>
      <c r="H37" s="277"/>
      <c r="I37" s="281"/>
      <c r="J37" s="281">
        <v>28066.98</v>
      </c>
      <c r="K37" s="281">
        <v>11930</v>
      </c>
      <c r="L37" s="281">
        <v>5867.93</v>
      </c>
      <c r="M37" s="277"/>
      <c r="N37" s="277"/>
      <c r="O37" s="277">
        <v>907868.03</v>
      </c>
      <c r="P37" s="277">
        <v>1930924.79</v>
      </c>
      <c r="Q37" s="283"/>
      <c r="R37" s="283">
        <v>680507.62</v>
      </c>
      <c r="S37" s="283"/>
      <c r="T37" s="283">
        <v>1508.14</v>
      </c>
      <c r="U37" s="283">
        <v>722865</v>
      </c>
      <c r="V37" s="283"/>
      <c r="W37" s="285">
        <v>998142</v>
      </c>
      <c r="X37" s="285">
        <v>7624</v>
      </c>
      <c r="Y37" s="285"/>
      <c r="Z37" s="285">
        <v>989418.13</v>
      </c>
      <c r="AA37" s="285">
        <v>266297.89</v>
      </c>
      <c r="AB37" s="285"/>
      <c r="AC37" s="285"/>
    </row>
    <row r="38" spans="1:29" x14ac:dyDescent="0.2">
      <c r="A38" s="277" t="s">
        <v>229</v>
      </c>
      <c r="B38" s="272">
        <v>93733.64</v>
      </c>
      <c r="C38" s="272">
        <v>11738</v>
      </c>
      <c r="D38" s="272">
        <v>9725.74</v>
      </c>
      <c r="E38" s="272"/>
      <c r="F38" s="277">
        <v>306661.99</v>
      </c>
      <c r="G38" s="277">
        <v>316717.81</v>
      </c>
      <c r="H38" s="277"/>
      <c r="I38" s="281"/>
      <c r="J38" s="281">
        <v>33978.81</v>
      </c>
      <c r="K38" s="281">
        <v>45120</v>
      </c>
      <c r="L38" s="281">
        <v>9069.35</v>
      </c>
      <c r="M38" s="277"/>
      <c r="N38" s="277"/>
      <c r="O38" s="277">
        <v>331434.3</v>
      </c>
      <c r="P38" s="277">
        <v>2854572.07</v>
      </c>
      <c r="Q38" s="283"/>
      <c r="R38" s="283">
        <v>1394292.1</v>
      </c>
      <c r="S38" s="283">
        <v>493248</v>
      </c>
      <c r="T38" s="283">
        <v>242.99</v>
      </c>
      <c r="U38" s="283">
        <v>231960</v>
      </c>
      <c r="V38" s="283"/>
      <c r="W38" s="285">
        <v>935559</v>
      </c>
      <c r="X38" s="285">
        <v>106985</v>
      </c>
      <c r="Y38" s="285">
        <v>18698</v>
      </c>
      <c r="Z38" s="285">
        <v>1101092.67</v>
      </c>
      <c r="AA38" s="285">
        <v>351238.55</v>
      </c>
      <c r="AB38" s="285"/>
      <c r="AC38" s="285">
        <v>10000</v>
      </c>
    </row>
    <row r="39" spans="1:29" x14ac:dyDescent="0.2">
      <c r="A39" s="277" t="s">
        <v>230</v>
      </c>
      <c r="B39" s="272">
        <v>631655.52</v>
      </c>
      <c r="C39" s="272">
        <v>35114.949999999997</v>
      </c>
      <c r="D39" s="272">
        <v>27092.2</v>
      </c>
      <c r="E39" s="272"/>
      <c r="F39" s="277">
        <v>601596.81000000006</v>
      </c>
      <c r="G39" s="277">
        <v>108757.87</v>
      </c>
      <c r="H39" s="277"/>
      <c r="I39" s="281"/>
      <c r="J39" s="281">
        <v>13353</v>
      </c>
      <c r="K39" s="281">
        <v>171050</v>
      </c>
      <c r="L39" s="281"/>
      <c r="M39" s="277"/>
      <c r="N39" s="277"/>
      <c r="O39" s="277">
        <v>264511</v>
      </c>
      <c r="P39" s="277">
        <v>1440362.48</v>
      </c>
      <c r="Q39" s="283"/>
      <c r="R39" s="283">
        <v>809733.18</v>
      </c>
      <c r="S39" s="283">
        <v>26340</v>
      </c>
      <c r="T39" s="283">
        <v>1022.55</v>
      </c>
      <c r="U39" s="283">
        <v>584359</v>
      </c>
      <c r="V39" s="283">
        <v>50000</v>
      </c>
      <c r="W39" s="285">
        <v>763159</v>
      </c>
      <c r="X39" s="285">
        <v>10177</v>
      </c>
      <c r="Y39" s="285"/>
      <c r="Z39" s="285">
        <v>671429.83</v>
      </c>
      <c r="AA39" s="285">
        <v>199779.96</v>
      </c>
      <c r="AB39" s="285"/>
      <c r="AC39" s="285">
        <v>10000</v>
      </c>
    </row>
    <row r="40" spans="1:29" x14ac:dyDescent="0.2">
      <c r="A40" s="277" t="s">
        <v>231</v>
      </c>
      <c r="B40" s="272">
        <v>439064.59</v>
      </c>
      <c r="C40" s="272">
        <v>8856.1</v>
      </c>
      <c r="D40" s="272">
        <v>20926.89</v>
      </c>
      <c r="E40" s="272"/>
      <c r="F40" s="277">
        <v>106735.47</v>
      </c>
      <c r="G40" s="277">
        <v>277003.34000000003</v>
      </c>
      <c r="H40" s="277"/>
      <c r="I40" s="281"/>
      <c r="J40" s="281">
        <v>10400</v>
      </c>
      <c r="K40" s="281">
        <v>72212.92</v>
      </c>
      <c r="L40" s="281"/>
      <c r="M40" s="277">
        <v>60990</v>
      </c>
      <c r="N40" s="277"/>
      <c r="O40" s="277">
        <v>215667.83</v>
      </c>
      <c r="P40" s="277">
        <v>455164.99</v>
      </c>
      <c r="Q40" s="283"/>
      <c r="R40" s="283">
        <v>1183469.54</v>
      </c>
      <c r="S40" s="283"/>
      <c r="T40" s="283">
        <v>785.04</v>
      </c>
      <c r="U40" s="283">
        <v>777368.12</v>
      </c>
      <c r="V40" s="283"/>
      <c r="W40" s="285">
        <v>1362768.12</v>
      </c>
      <c r="X40" s="285">
        <v>5540</v>
      </c>
      <c r="Y40" s="285"/>
      <c r="Z40" s="285">
        <v>508006.39</v>
      </c>
      <c r="AA40" s="285">
        <v>88595.68</v>
      </c>
      <c r="AB40" s="285"/>
      <c r="AC40" s="285">
        <v>10000</v>
      </c>
    </row>
    <row r="41" spans="1:29" x14ac:dyDescent="0.2">
      <c r="A41" s="277" t="s">
        <v>232</v>
      </c>
      <c r="B41" s="272">
        <v>330150.61</v>
      </c>
      <c r="C41" s="272">
        <v>33948</v>
      </c>
      <c r="D41" s="272">
        <v>18716.47</v>
      </c>
      <c r="E41" s="272"/>
      <c r="F41" s="277">
        <v>337098.97</v>
      </c>
      <c r="G41" s="277">
        <v>196439.77</v>
      </c>
      <c r="H41" s="277"/>
      <c r="I41" s="281"/>
      <c r="J41" s="281">
        <v>12132.59</v>
      </c>
      <c r="K41" s="281">
        <v>162203.94</v>
      </c>
      <c r="L41" s="281">
        <v>6256.03</v>
      </c>
      <c r="M41" s="277"/>
      <c r="N41" s="277"/>
      <c r="O41" s="277">
        <v>134998.57999999999</v>
      </c>
      <c r="P41" s="277">
        <v>1976836.89</v>
      </c>
      <c r="Q41" s="283"/>
      <c r="R41" s="283">
        <v>694972.06</v>
      </c>
      <c r="S41" s="283"/>
      <c r="T41" s="283">
        <v>729.43</v>
      </c>
      <c r="U41" s="283">
        <v>705222.9</v>
      </c>
      <c r="V41" s="283"/>
      <c r="W41" s="285">
        <v>1015141.9</v>
      </c>
      <c r="X41" s="285">
        <v>3040</v>
      </c>
      <c r="Y41" s="285">
        <v>5360</v>
      </c>
      <c r="Z41" s="285">
        <v>457890.2</v>
      </c>
      <c r="AA41" s="285">
        <v>182094.56</v>
      </c>
      <c r="AB41" s="285"/>
      <c r="AC41" s="285">
        <v>10000</v>
      </c>
    </row>
    <row r="42" spans="1:29" x14ac:dyDescent="0.2">
      <c r="A42" s="277" t="s">
        <v>233</v>
      </c>
      <c r="B42" s="272">
        <v>571633.57999999996</v>
      </c>
      <c r="C42" s="272">
        <v>21647</v>
      </c>
      <c r="D42" s="272">
        <v>74851.92</v>
      </c>
      <c r="E42" s="272"/>
      <c r="F42" s="277">
        <v>660496.96</v>
      </c>
      <c r="G42" s="277">
        <v>336299.59</v>
      </c>
      <c r="H42" s="277"/>
      <c r="I42" s="281"/>
      <c r="J42" s="281">
        <v>14801</v>
      </c>
      <c r="K42" s="281">
        <v>160345</v>
      </c>
      <c r="L42" s="281">
        <v>2992.66</v>
      </c>
      <c r="M42" s="277"/>
      <c r="N42" s="277"/>
      <c r="O42" s="277">
        <v>353276.99</v>
      </c>
      <c r="P42" s="277">
        <v>1732965.71</v>
      </c>
      <c r="Q42" s="283"/>
      <c r="R42" s="283">
        <v>1402826.74</v>
      </c>
      <c r="S42" s="283"/>
      <c r="T42" s="283">
        <v>1123.27</v>
      </c>
      <c r="U42" s="283">
        <v>524433.80000000005</v>
      </c>
      <c r="V42" s="283"/>
      <c r="W42" s="285">
        <v>1256668.8</v>
      </c>
      <c r="X42" s="285">
        <v>13040</v>
      </c>
      <c r="Y42" s="285">
        <v>6079</v>
      </c>
      <c r="Z42" s="285">
        <v>836718</v>
      </c>
      <c r="AA42" s="285">
        <v>218249.02</v>
      </c>
      <c r="AB42" s="285"/>
      <c r="AC42" s="285">
        <v>10000</v>
      </c>
    </row>
    <row r="43" spans="1:29" x14ac:dyDescent="0.2">
      <c r="A43" s="277" t="s">
        <v>234</v>
      </c>
      <c r="B43" s="272">
        <v>647694.19999999995</v>
      </c>
      <c r="C43" s="272">
        <v>26813.55</v>
      </c>
      <c r="D43" s="272">
        <v>60185.75</v>
      </c>
      <c r="E43" s="272"/>
      <c r="F43" s="277">
        <v>617597.07999999996</v>
      </c>
      <c r="G43" s="277">
        <v>281649.43</v>
      </c>
      <c r="H43" s="277"/>
      <c r="I43" s="281"/>
      <c r="J43" s="281">
        <v>19655.099999999999</v>
      </c>
      <c r="K43" s="281">
        <v>75740</v>
      </c>
      <c r="L43" s="281">
        <v>200.93</v>
      </c>
      <c r="M43" s="277"/>
      <c r="N43" s="277"/>
      <c r="O43" s="277"/>
      <c r="P43" s="277">
        <v>2083523.09</v>
      </c>
      <c r="Q43" s="283"/>
      <c r="R43" s="283">
        <v>876517.1</v>
      </c>
      <c r="S43" s="283"/>
      <c r="T43" s="283">
        <v>1389.01</v>
      </c>
      <c r="U43" s="283">
        <v>553264.19999999995</v>
      </c>
      <c r="V43" s="283"/>
      <c r="W43" s="285">
        <v>974254.2</v>
      </c>
      <c r="X43" s="285">
        <v>16880</v>
      </c>
      <c r="Y43" s="285"/>
      <c r="Z43" s="285">
        <v>486493.91</v>
      </c>
      <c r="AA43" s="285">
        <v>269412.83</v>
      </c>
      <c r="AB43" s="285"/>
      <c r="AC43" s="285">
        <v>20000</v>
      </c>
    </row>
    <row r="44" spans="1:29" x14ac:dyDescent="0.2">
      <c r="A44" s="277" t="s">
        <v>235</v>
      </c>
      <c r="B44" s="272">
        <v>392324.55</v>
      </c>
      <c r="C44" s="272">
        <v>54750</v>
      </c>
      <c r="D44" s="272">
        <v>8443.5300000000007</v>
      </c>
      <c r="E44" s="272"/>
      <c r="F44" s="277">
        <v>1171244.5</v>
      </c>
      <c r="G44" s="277">
        <v>339076.75</v>
      </c>
      <c r="H44" s="277"/>
      <c r="I44" s="281">
        <v>0</v>
      </c>
      <c r="J44" s="281">
        <v>6832.72</v>
      </c>
      <c r="K44" s="281"/>
      <c r="L44" s="281"/>
      <c r="M44" s="277">
        <v>121443</v>
      </c>
      <c r="N44" s="277"/>
      <c r="O44" s="277">
        <v>2002165.66</v>
      </c>
      <c r="P44" s="277"/>
      <c r="Q44" s="283"/>
      <c r="R44" s="283">
        <v>1137623.73</v>
      </c>
      <c r="S44" s="283"/>
      <c r="T44" s="283">
        <v>1990.06</v>
      </c>
      <c r="U44" s="283">
        <v>586567.30000000005</v>
      </c>
      <c r="V44" s="283"/>
      <c r="W44" s="285">
        <v>1037565.3</v>
      </c>
      <c r="X44" s="285"/>
      <c r="Y44" s="285"/>
      <c r="Z44" s="285">
        <v>599750.1</v>
      </c>
      <c r="AA44" s="285">
        <v>178953.34</v>
      </c>
      <c r="AB44" s="285"/>
      <c r="AC44" s="285">
        <v>10000</v>
      </c>
    </row>
    <row r="45" spans="1:29" x14ac:dyDescent="0.2">
      <c r="A45" s="277" t="s">
        <v>236</v>
      </c>
      <c r="B45" s="272">
        <v>34396.25</v>
      </c>
      <c r="C45" s="272">
        <v>53609.56</v>
      </c>
      <c r="D45" s="272">
        <v>33390.99</v>
      </c>
      <c r="E45" s="272"/>
      <c r="F45" s="277">
        <v>789774.12</v>
      </c>
      <c r="G45" s="277">
        <v>376107.78</v>
      </c>
      <c r="H45" s="277"/>
      <c r="I45" s="281"/>
      <c r="J45" s="281">
        <v>57390.33</v>
      </c>
      <c r="K45" s="281"/>
      <c r="L45" s="281">
        <v>2770.73</v>
      </c>
      <c r="M45" s="277"/>
      <c r="N45" s="277"/>
      <c r="O45" s="277">
        <v>-30038.71</v>
      </c>
      <c r="P45" s="277">
        <v>1500565.11</v>
      </c>
      <c r="Q45" s="283"/>
      <c r="R45" s="283">
        <v>1268342.02</v>
      </c>
      <c r="S45" s="283">
        <v>70000</v>
      </c>
      <c r="T45" s="283">
        <v>247.09</v>
      </c>
      <c r="U45" s="283">
        <v>767064</v>
      </c>
      <c r="V45" s="283"/>
      <c r="W45" s="285">
        <v>1353505</v>
      </c>
      <c r="X45" s="285">
        <v>9397</v>
      </c>
      <c r="Y45" s="285">
        <v>4240</v>
      </c>
      <c r="Z45" s="285">
        <v>741769.61</v>
      </c>
      <c r="AA45" s="285">
        <v>235509.58</v>
      </c>
      <c r="AB45" s="285"/>
      <c r="AC45" s="285">
        <v>10000</v>
      </c>
    </row>
    <row r="46" spans="1:29" x14ac:dyDescent="0.2">
      <c r="A46" s="277" t="s">
        <v>238</v>
      </c>
      <c r="B46" s="272">
        <v>201452.49</v>
      </c>
      <c r="C46" s="272">
        <v>2219</v>
      </c>
      <c r="D46" s="272">
        <v>8234.2900000000009</v>
      </c>
      <c r="E46" s="272"/>
      <c r="F46" s="277">
        <v>41854.53</v>
      </c>
      <c r="G46" s="277">
        <v>322065.84000000003</v>
      </c>
      <c r="H46" s="277">
        <v>1</v>
      </c>
      <c r="I46" s="281"/>
      <c r="J46" s="281">
        <v>12441</v>
      </c>
      <c r="K46" s="281">
        <v>40350</v>
      </c>
      <c r="L46" s="281">
        <v>0</v>
      </c>
      <c r="M46" s="277">
        <v>85700</v>
      </c>
      <c r="N46" s="277"/>
      <c r="O46" s="277">
        <v>-1607738.64</v>
      </c>
      <c r="P46" s="277">
        <v>2280594.58</v>
      </c>
      <c r="Q46" s="283"/>
      <c r="R46" s="283">
        <v>909877.76000000001</v>
      </c>
      <c r="S46" s="283"/>
      <c r="T46" s="283">
        <v>492.74</v>
      </c>
      <c r="U46" s="283">
        <v>1224092.3</v>
      </c>
      <c r="V46" s="283"/>
      <c r="W46" s="285">
        <v>1468960.3</v>
      </c>
      <c r="X46" s="285"/>
      <c r="Y46" s="285"/>
      <c r="Z46" s="285">
        <v>642982.56999999995</v>
      </c>
      <c r="AA46" s="285">
        <v>130075.98</v>
      </c>
      <c r="AB46" s="285"/>
      <c r="AC46" s="285">
        <v>10000</v>
      </c>
    </row>
    <row r="47" spans="1:29" x14ac:dyDescent="0.2">
      <c r="A47" s="277" t="s">
        <v>242</v>
      </c>
      <c r="B47" s="272">
        <v>476676.63</v>
      </c>
      <c r="C47" s="272">
        <v>0</v>
      </c>
      <c r="D47" s="272">
        <v>2000</v>
      </c>
      <c r="E47" s="272"/>
      <c r="F47" s="277">
        <v>5541712.9100000001</v>
      </c>
      <c r="G47" s="277">
        <v>1371810.7</v>
      </c>
      <c r="H47" s="277"/>
      <c r="I47" s="281">
        <v>0</v>
      </c>
      <c r="J47" s="281">
        <v>13820.74</v>
      </c>
      <c r="K47" s="281">
        <v>115600</v>
      </c>
      <c r="L47" s="281">
        <v>79</v>
      </c>
      <c r="M47" s="277"/>
      <c r="N47" s="277">
        <v>-1171647.55</v>
      </c>
      <c r="O47" s="277">
        <v>6825337.9000000004</v>
      </c>
      <c r="P47" s="277">
        <v>2114009</v>
      </c>
      <c r="Q47" s="283"/>
      <c r="R47" s="283">
        <v>909296.4</v>
      </c>
      <c r="S47" s="283"/>
      <c r="T47" s="283">
        <v>890.28</v>
      </c>
      <c r="U47" s="283">
        <v>651082.6</v>
      </c>
      <c r="V47" s="283"/>
      <c r="W47" s="285">
        <v>940402.6</v>
      </c>
      <c r="X47" s="285"/>
      <c r="Y47" s="285"/>
      <c r="Z47" s="285">
        <v>636414.62</v>
      </c>
      <c r="AA47" s="285">
        <v>458334.91</v>
      </c>
      <c r="AB47" s="285"/>
      <c r="AC47" s="285"/>
    </row>
    <row r="48" spans="1:29" x14ac:dyDescent="0.2">
      <c r="A48" s="277" t="s">
        <v>243</v>
      </c>
      <c r="B48" s="272">
        <v>628242.25</v>
      </c>
      <c r="C48" s="272">
        <v>57200</v>
      </c>
      <c r="D48" s="272">
        <v>19154.54</v>
      </c>
      <c r="E48" s="272"/>
      <c r="F48" s="277">
        <v>3415030.1</v>
      </c>
      <c r="G48" s="277">
        <v>801737.74</v>
      </c>
      <c r="H48" s="277"/>
      <c r="I48" s="281">
        <v>0</v>
      </c>
      <c r="J48" s="281">
        <v>0</v>
      </c>
      <c r="K48" s="281">
        <v>625456</v>
      </c>
      <c r="L48" s="281">
        <v>0</v>
      </c>
      <c r="M48" s="277"/>
      <c r="N48" s="277">
        <v>488987.81</v>
      </c>
      <c r="O48" s="277">
        <v>2966589.32</v>
      </c>
      <c r="P48" s="277">
        <v>1646714.98</v>
      </c>
      <c r="Q48" s="283"/>
      <c r="R48" s="283">
        <v>714833.48</v>
      </c>
      <c r="S48" s="283"/>
      <c r="T48" s="283">
        <v>1085.1400000000001</v>
      </c>
      <c r="U48" s="283">
        <v>778559.5</v>
      </c>
      <c r="V48" s="283">
        <v>400</v>
      </c>
      <c r="W48" s="285">
        <v>1173475.5</v>
      </c>
      <c r="X48" s="285"/>
      <c r="Y48" s="285">
        <v>15003</v>
      </c>
      <c r="Z48" s="285">
        <v>891749.41</v>
      </c>
      <c r="AA48" s="285">
        <v>203785.69</v>
      </c>
      <c r="AB48" s="285"/>
      <c r="AC48" s="285"/>
    </row>
    <row r="49" spans="1:29" x14ac:dyDescent="0.2">
      <c r="A49" s="277" t="s">
        <v>244</v>
      </c>
      <c r="B49" s="272">
        <v>912783.34</v>
      </c>
      <c r="C49" s="272">
        <v>0</v>
      </c>
      <c r="D49" s="272">
        <v>7365.49</v>
      </c>
      <c r="E49" s="272"/>
      <c r="F49" s="277">
        <v>1074235.81</v>
      </c>
      <c r="G49" s="277">
        <v>1976135.98</v>
      </c>
      <c r="H49" s="277">
        <v>73999</v>
      </c>
      <c r="I49" s="281">
        <v>0</v>
      </c>
      <c r="J49" s="281">
        <v>12190</v>
      </c>
      <c r="K49" s="281">
        <v>19500</v>
      </c>
      <c r="L49" s="281"/>
      <c r="M49" s="277"/>
      <c r="N49" s="277"/>
      <c r="O49" s="277">
        <v>665440.98</v>
      </c>
      <c r="P49" s="277">
        <v>2273364.33</v>
      </c>
      <c r="Q49" s="283"/>
      <c r="R49" s="283">
        <v>694442.69</v>
      </c>
      <c r="S49" s="283"/>
      <c r="T49" s="283">
        <v>3836.66</v>
      </c>
      <c r="U49" s="283">
        <v>519200</v>
      </c>
      <c r="V49" s="283"/>
      <c r="W49" s="285">
        <v>874200</v>
      </c>
      <c r="X49" s="285"/>
      <c r="Y49" s="285">
        <v>1024</v>
      </c>
      <c r="Z49" s="285">
        <v>403929.09</v>
      </c>
      <c r="AA49" s="285">
        <v>250904.06</v>
      </c>
      <c r="AB49" s="285"/>
      <c r="AC49" s="285"/>
    </row>
    <row r="50" spans="1:29" x14ac:dyDescent="0.2">
      <c r="A50" s="277" t="s">
        <v>248</v>
      </c>
      <c r="B50" s="272">
        <v>964926.04</v>
      </c>
      <c r="C50" s="272">
        <v>37814</v>
      </c>
      <c r="D50" s="272">
        <v>0</v>
      </c>
      <c r="E50" s="272"/>
      <c r="F50" s="277">
        <v>268947.84999999998</v>
      </c>
      <c r="G50" s="277">
        <v>696881.76</v>
      </c>
      <c r="H50" s="277"/>
      <c r="I50" s="281">
        <v>0</v>
      </c>
      <c r="J50" s="281">
        <v>0</v>
      </c>
      <c r="K50" s="281">
        <v>612983.34</v>
      </c>
      <c r="L50" s="281">
        <v>1148.52</v>
      </c>
      <c r="M50" s="277"/>
      <c r="N50" s="277"/>
      <c r="O50" s="277">
        <v>55344</v>
      </c>
      <c r="P50" s="277">
        <v>2191305.25</v>
      </c>
      <c r="Q50" s="283"/>
      <c r="R50" s="283">
        <v>1145088.8400000001</v>
      </c>
      <c r="S50" s="283">
        <v>25950</v>
      </c>
      <c r="T50" s="283">
        <v>1187.01</v>
      </c>
      <c r="U50" s="283">
        <v>1022905.8</v>
      </c>
      <c r="V50" s="283">
        <v>160000</v>
      </c>
      <c r="W50" s="285">
        <v>1375805.8</v>
      </c>
      <c r="X50" s="285">
        <v>17360</v>
      </c>
      <c r="Y50" s="285"/>
      <c r="Z50" s="285">
        <v>1096140</v>
      </c>
      <c r="AA50" s="285">
        <v>196767.46</v>
      </c>
      <c r="AB50" s="285"/>
      <c r="AC50" s="285"/>
    </row>
    <row r="51" spans="1:29" x14ac:dyDescent="0.2">
      <c r="A51" s="277" t="s">
        <v>249</v>
      </c>
      <c r="B51" s="272">
        <v>1730277.42</v>
      </c>
      <c r="C51" s="272">
        <v>0</v>
      </c>
      <c r="D51" s="272">
        <v>128840.19</v>
      </c>
      <c r="E51" s="272"/>
      <c r="F51" s="277">
        <v>1018158.77</v>
      </c>
      <c r="G51" s="277">
        <v>472233.56</v>
      </c>
      <c r="H51" s="277"/>
      <c r="I51" s="281">
        <v>0</v>
      </c>
      <c r="J51" s="281">
        <v>0</v>
      </c>
      <c r="K51" s="281">
        <v>285725.55</v>
      </c>
      <c r="L51" s="281">
        <v>1437.14</v>
      </c>
      <c r="M51" s="277"/>
      <c r="N51" s="277"/>
      <c r="O51" s="277"/>
      <c r="P51" s="277">
        <v>2281491.52</v>
      </c>
      <c r="Q51" s="283"/>
      <c r="R51" s="283">
        <v>2943314.2</v>
      </c>
      <c r="S51" s="283">
        <v>35300</v>
      </c>
      <c r="T51" s="283">
        <v>3169.54</v>
      </c>
      <c r="U51" s="283">
        <v>1698520</v>
      </c>
      <c r="V51" s="283">
        <v>1750</v>
      </c>
      <c r="W51" s="285">
        <v>2601420</v>
      </c>
      <c r="X51" s="285">
        <v>5618</v>
      </c>
      <c r="Y51" s="285"/>
      <c r="Z51" s="285">
        <v>1889465.93</v>
      </c>
      <c r="AA51" s="285">
        <v>139282.23999999999</v>
      </c>
      <c r="AB51" s="285"/>
      <c r="AC51" s="285"/>
    </row>
    <row r="52" spans="1:29" x14ac:dyDescent="0.2">
      <c r="A52" s="277" t="s">
        <v>250</v>
      </c>
      <c r="B52" s="272">
        <v>487814.29</v>
      </c>
      <c r="C52" s="272">
        <v>31800</v>
      </c>
      <c r="D52" s="272">
        <v>18541</v>
      </c>
      <c r="E52" s="272"/>
      <c r="F52" s="277">
        <v>452908.14</v>
      </c>
      <c r="G52" s="277">
        <v>518587.29</v>
      </c>
      <c r="H52" s="277"/>
      <c r="I52" s="281">
        <v>0</v>
      </c>
      <c r="J52" s="281">
        <v>0</v>
      </c>
      <c r="K52" s="281">
        <v>165000</v>
      </c>
      <c r="L52" s="281">
        <v>2116.12</v>
      </c>
      <c r="M52" s="277"/>
      <c r="N52" s="277"/>
      <c r="O52" s="277">
        <v>1035.6400000000001</v>
      </c>
      <c r="P52" s="277">
        <v>2647377.69</v>
      </c>
      <c r="Q52" s="283"/>
      <c r="R52" s="283">
        <v>2219448.46</v>
      </c>
      <c r="S52" s="283"/>
      <c r="T52" s="283">
        <v>872.97</v>
      </c>
      <c r="U52" s="283">
        <v>907911.2</v>
      </c>
      <c r="V52" s="283"/>
      <c r="W52" s="285">
        <v>1655399.2</v>
      </c>
      <c r="X52" s="285">
        <v>20612.45</v>
      </c>
      <c r="Y52" s="285"/>
      <c r="Z52" s="285">
        <v>1591551.58</v>
      </c>
      <c r="AA52" s="285">
        <v>180357.39</v>
      </c>
      <c r="AB52" s="285"/>
      <c r="AC52" s="285"/>
    </row>
    <row r="53" spans="1:29" x14ac:dyDescent="0.2">
      <c r="A53" s="277" t="s">
        <v>251</v>
      </c>
      <c r="B53" s="272">
        <v>868795.01</v>
      </c>
      <c r="C53" s="272">
        <v>73580</v>
      </c>
      <c r="D53" s="272">
        <v>2040.36</v>
      </c>
      <c r="E53" s="272"/>
      <c r="F53" s="277">
        <v>409163.66</v>
      </c>
      <c r="G53" s="277">
        <v>435033.82</v>
      </c>
      <c r="H53" s="277"/>
      <c r="I53" s="281">
        <v>0</v>
      </c>
      <c r="J53" s="281">
        <v>0</v>
      </c>
      <c r="K53" s="281">
        <v>380812.64</v>
      </c>
      <c r="L53" s="281">
        <v>1860</v>
      </c>
      <c r="M53" s="277"/>
      <c r="N53" s="277"/>
      <c r="O53" s="277"/>
      <c r="P53" s="277">
        <v>4706462.17</v>
      </c>
      <c r="Q53" s="283"/>
      <c r="R53" s="283">
        <v>1507831.89</v>
      </c>
      <c r="S53" s="283"/>
      <c r="T53" s="283">
        <v>1368.61</v>
      </c>
      <c r="U53" s="283">
        <v>1366146.2</v>
      </c>
      <c r="V53" s="283">
        <v>159000</v>
      </c>
      <c r="W53" s="285">
        <v>1643206.2</v>
      </c>
      <c r="X53" s="285">
        <v>13072</v>
      </c>
      <c r="Y53" s="285"/>
      <c r="Z53" s="285">
        <v>1083113.3400000001</v>
      </c>
      <c r="AA53" s="285">
        <v>178921.45</v>
      </c>
      <c r="AB53" s="285"/>
      <c r="AC53" s="285"/>
    </row>
    <row r="54" spans="1:29" x14ac:dyDescent="0.2">
      <c r="A54" s="277" t="s">
        <v>255</v>
      </c>
      <c r="B54" s="272">
        <v>503867.49</v>
      </c>
      <c r="C54" s="272">
        <v>0</v>
      </c>
      <c r="D54" s="272">
        <v>51034.82</v>
      </c>
      <c r="E54" s="272"/>
      <c r="F54" s="277">
        <v>1640168.24</v>
      </c>
      <c r="G54" s="277">
        <v>465856.74</v>
      </c>
      <c r="H54" s="277">
        <v>0</v>
      </c>
      <c r="I54" s="281"/>
      <c r="J54" s="281"/>
      <c r="K54" s="281">
        <v>293555</v>
      </c>
      <c r="L54" s="281">
        <v>7433.41</v>
      </c>
      <c r="M54" s="277"/>
      <c r="N54" s="277"/>
      <c r="O54" s="277">
        <v>953281.74</v>
      </c>
      <c r="P54" s="277">
        <v>954921</v>
      </c>
      <c r="Q54" s="283"/>
      <c r="R54" s="283">
        <v>1550785.95</v>
      </c>
      <c r="S54" s="283">
        <v>64500</v>
      </c>
      <c r="T54" s="283">
        <v>1269.77</v>
      </c>
      <c r="U54" s="283">
        <v>785430</v>
      </c>
      <c r="V54" s="283">
        <v>735034.67</v>
      </c>
      <c r="W54" s="285">
        <v>1283873</v>
      </c>
      <c r="X54" s="285">
        <v>890</v>
      </c>
      <c r="Y54" s="285">
        <v>13730</v>
      </c>
      <c r="Z54" s="285">
        <v>1106976.1399999999</v>
      </c>
      <c r="AA54" s="285">
        <v>178687.11</v>
      </c>
      <c r="AB54" s="285"/>
      <c r="AC54" s="285">
        <v>100000</v>
      </c>
    </row>
    <row r="55" spans="1:29" s="277" customFormat="1" x14ac:dyDescent="0.2">
      <c r="A55" s="279" t="s">
        <v>256</v>
      </c>
      <c r="B55" s="272">
        <v>0</v>
      </c>
      <c r="C55" s="272">
        <v>0</v>
      </c>
      <c r="D55" s="272">
        <v>0</v>
      </c>
      <c r="E55" s="272">
        <v>0</v>
      </c>
      <c r="F55" s="277">
        <v>0</v>
      </c>
      <c r="G55" s="277">
        <v>0</v>
      </c>
      <c r="H55" s="277">
        <v>0</v>
      </c>
      <c r="I55" s="281">
        <v>0</v>
      </c>
      <c r="J55" s="281">
        <v>0</v>
      </c>
      <c r="K55" s="281">
        <v>0</v>
      </c>
      <c r="L55" s="281">
        <v>0</v>
      </c>
      <c r="M55" s="277">
        <v>0</v>
      </c>
      <c r="N55" s="277">
        <v>0</v>
      </c>
      <c r="O55" s="277">
        <v>0</v>
      </c>
      <c r="P55" s="277">
        <v>0</v>
      </c>
      <c r="Q55" s="283">
        <v>0</v>
      </c>
      <c r="R55" s="283">
        <v>0</v>
      </c>
      <c r="S55" s="283">
        <v>0</v>
      </c>
      <c r="T55" s="283">
        <v>0</v>
      </c>
      <c r="U55" s="283">
        <v>0</v>
      </c>
      <c r="V55" s="283">
        <v>0</v>
      </c>
      <c r="W55" s="285">
        <v>0</v>
      </c>
      <c r="X55" s="285">
        <v>0</v>
      </c>
      <c r="Y55" s="285">
        <v>0</v>
      </c>
      <c r="Z55" s="285">
        <v>0</v>
      </c>
      <c r="AA55" s="285">
        <v>0</v>
      </c>
      <c r="AB55" s="285">
        <v>0</v>
      </c>
      <c r="AC55" s="285">
        <v>0</v>
      </c>
    </row>
    <row r="56" spans="1:29" s="277" customFormat="1" x14ac:dyDescent="0.2">
      <c r="A56" s="279" t="s">
        <v>257</v>
      </c>
      <c r="B56" s="272">
        <v>0</v>
      </c>
      <c r="C56" s="272">
        <v>0</v>
      </c>
      <c r="D56" s="272">
        <v>0</v>
      </c>
      <c r="E56" s="272">
        <v>0</v>
      </c>
      <c r="F56" s="277">
        <v>0</v>
      </c>
      <c r="G56" s="277">
        <v>0</v>
      </c>
      <c r="H56" s="277">
        <v>0</v>
      </c>
      <c r="I56" s="281">
        <v>0</v>
      </c>
      <c r="J56" s="281">
        <v>0</v>
      </c>
      <c r="K56" s="281">
        <v>0</v>
      </c>
      <c r="L56" s="281">
        <v>0</v>
      </c>
      <c r="M56" s="277">
        <v>0</v>
      </c>
      <c r="N56" s="277">
        <v>0</v>
      </c>
      <c r="O56" s="277">
        <v>0</v>
      </c>
      <c r="P56" s="277">
        <v>0</v>
      </c>
      <c r="Q56" s="283">
        <v>0</v>
      </c>
      <c r="R56" s="283">
        <v>0</v>
      </c>
      <c r="S56" s="283">
        <v>0</v>
      </c>
      <c r="T56" s="283">
        <v>0</v>
      </c>
      <c r="U56" s="283">
        <v>0</v>
      </c>
      <c r="V56" s="283">
        <v>0</v>
      </c>
      <c r="W56" s="285">
        <v>0</v>
      </c>
      <c r="X56" s="285">
        <v>0</v>
      </c>
      <c r="Y56" s="285">
        <v>0</v>
      </c>
      <c r="Z56" s="285">
        <v>0</v>
      </c>
      <c r="AA56" s="285">
        <v>0</v>
      </c>
      <c r="AB56" s="285">
        <v>0</v>
      </c>
      <c r="AC56" s="285">
        <v>0</v>
      </c>
    </row>
    <row r="57" spans="1:29" s="277" customFormat="1" x14ac:dyDescent="0.2">
      <c r="A57" s="279" t="s">
        <v>258</v>
      </c>
      <c r="B57" s="272">
        <v>0</v>
      </c>
      <c r="C57" s="272">
        <v>0</v>
      </c>
      <c r="D57" s="272">
        <v>0</v>
      </c>
      <c r="E57" s="272">
        <v>0</v>
      </c>
      <c r="F57" s="277">
        <v>0</v>
      </c>
      <c r="G57" s="277">
        <v>0</v>
      </c>
      <c r="H57" s="277">
        <v>0</v>
      </c>
      <c r="I57" s="281">
        <v>0</v>
      </c>
      <c r="J57" s="281">
        <v>0</v>
      </c>
      <c r="K57" s="281">
        <v>0</v>
      </c>
      <c r="L57" s="281">
        <v>0</v>
      </c>
      <c r="M57" s="277">
        <v>0</v>
      </c>
      <c r="N57" s="277">
        <v>0</v>
      </c>
      <c r="O57" s="277">
        <v>0</v>
      </c>
      <c r="P57" s="277">
        <v>0</v>
      </c>
      <c r="Q57" s="283">
        <v>0</v>
      </c>
      <c r="R57" s="283">
        <v>0</v>
      </c>
      <c r="S57" s="283">
        <v>0</v>
      </c>
      <c r="T57" s="283">
        <v>0</v>
      </c>
      <c r="U57" s="283">
        <v>0</v>
      </c>
      <c r="V57" s="283">
        <v>0</v>
      </c>
      <c r="W57" s="285">
        <v>0</v>
      </c>
      <c r="X57" s="285">
        <v>0</v>
      </c>
      <c r="Y57" s="285">
        <v>0</v>
      </c>
      <c r="Z57" s="285">
        <v>0</v>
      </c>
      <c r="AA57" s="285">
        <v>0</v>
      </c>
      <c r="AB57" s="285">
        <v>0</v>
      </c>
      <c r="AC57" s="285">
        <v>0</v>
      </c>
    </row>
    <row r="58" spans="1:29" s="277" customFormat="1" x14ac:dyDescent="0.2">
      <c r="A58" s="279" t="s">
        <v>259</v>
      </c>
      <c r="B58" s="272">
        <v>0</v>
      </c>
      <c r="C58" s="272">
        <v>0</v>
      </c>
      <c r="D58" s="272">
        <v>0</v>
      </c>
      <c r="E58" s="272">
        <v>0</v>
      </c>
      <c r="F58" s="277">
        <v>0</v>
      </c>
      <c r="G58" s="277">
        <v>0</v>
      </c>
      <c r="H58" s="277">
        <v>0</v>
      </c>
      <c r="I58" s="281">
        <v>0</v>
      </c>
      <c r="J58" s="281">
        <v>0</v>
      </c>
      <c r="K58" s="281">
        <v>0</v>
      </c>
      <c r="L58" s="281">
        <v>0</v>
      </c>
      <c r="M58" s="277">
        <v>0</v>
      </c>
      <c r="N58" s="277">
        <v>0</v>
      </c>
      <c r="O58" s="277">
        <v>0</v>
      </c>
      <c r="P58" s="277">
        <v>0</v>
      </c>
      <c r="Q58" s="283">
        <v>0</v>
      </c>
      <c r="R58" s="283">
        <v>0</v>
      </c>
      <c r="S58" s="283">
        <v>0</v>
      </c>
      <c r="T58" s="283">
        <v>0</v>
      </c>
      <c r="U58" s="283">
        <v>0</v>
      </c>
      <c r="V58" s="283">
        <v>0</v>
      </c>
      <c r="W58" s="285">
        <v>0</v>
      </c>
      <c r="X58" s="285">
        <v>0</v>
      </c>
      <c r="Y58" s="285">
        <v>0</v>
      </c>
      <c r="Z58" s="285">
        <v>0</v>
      </c>
      <c r="AA58" s="285">
        <v>0</v>
      </c>
      <c r="AB58" s="285">
        <v>0</v>
      </c>
      <c r="AC58" s="285">
        <v>0</v>
      </c>
    </row>
    <row r="59" spans="1:29" s="277" customFormat="1" x14ac:dyDescent="0.2">
      <c r="A59" s="277" t="s">
        <v>264</v>
      </c>
      <c r="B59" s="272">
        <v>250425.64</v>
      </c>
      <c r="C59" s="272">
        <v>75416</v>
      </c>
      <c r="D59" s="272">
        <v>11683.34</v>
      </c>
      <c r="E59" s="272"/>
      <c r="F59" s="277">
        <v>864460.86</v>
      </c>
      <c r="G59" s="277">
        <v>-460760.07</v>
      </c>
      <c r="I59" s="281">
        <v>49591</v>
      </c>
      <c r="J59" s="281">
        <v>81923.37</v>
      </c>
      <c r="K59" s="281">
        <v>250319</v>
      </c>
      <c r="L59" s="281"/>
      <c r="Q59" s="283"/>
      <c r="R59" s="283">
        <v>1204197.55</v>
      </c>
      <c r="S59" s="283"/>
      <c r="T59" s="283">
        <v>396.15</v>
      </c>
      <c r="U59" s="283">
        <v>708687.3</v>
      </c>
      <c r="V59" s="283"/>
      <c r="W59" s="285">
        <v>1266049.26</v>
      </c>
      <c r="X59" s="285">
        <v>5840</v>
      </c>
      <c r="Y59" s="285">
        <v>19220</v>
      </c>
      <c r="Z59" s="285">
        <v>700069.12</v>
      </c>
      <c r="AA59" s="285">
        <v>204647.4</v>
      </c>
      <c r="AB59" s="285"/>
      <c r="AC59" s="285"/>
    </row>
    <row r="60" spans="1:29" x14ac:dyDescent="0.2">
      <c r="A60" s="277" t="s">
        <v>265</v>
      </c>
      <c r="B60" s="272">
        <v>632744.80000000005</v>
      </c>
      <c r="C60" s="272">
        <v>133746</v>
      </c>
      <c r="D60" s="272">
        <v>140909.28</v>
      </c>
      <c r="E60" s="272"/>
      <c r="F60" s="277">
        <v>740537.47</v>
      </c>
      <c r="G60" s="277">
        <v>-68486.75</v>
      </c>
      <c r="H60" s="277"/>
      <c r="I60" s="281">
        <v>90761</v>
      </c>
      <c r="J60" s="281">
        <v>9150</v>
      </c>
      <c r="K60" s="281">
        <v>93463</v>
      </c>
      <c r="L60" s="281">
        <v>9966</v>
      </c>
      <c r="M60" s="277"/>
      <c r="N60" s="277"/>
      <c r="O60" s="277">
        <v>95260.28</v>
      </c>
      <c r="P60" s="277">
        <v>1549075.07</v>
      </c>
      <c r="Q60" s="283">
        <v>159.38999999999999</v>
      </c>
      <c r="R60" s="283">
        <v>1737587.85</v>
      </c>
      <c r="S60" s="283">
        <v>230987</v>
      </c>
      <c r="T60" s="283">
        <v>1132.3</v>
      </c>
      <c r="U60" s="283">
        <v>965398.1</v>
      </c>
      <c r="V60" s="283">
        <v>231800</v>
      </c>
      <c r="W60" s="285">
        <v>1314508.1000000001</v>
      </c>
      <c r="X60" s="285"/>
      <c r="Y60" s="285"/>
      <c r="Z60" s="285">
        <v>1332588.6200000001</v>
      </c>
      <c r="AA60" s="285">
        <v>411363.56</v>
      </c>
      <c r="AB60" s="285"/>
      <c r="AC60" s="285"/>
    </row>
    <row r="61" spans="1:29" x14ac:dyDescent="0.2">
      <c r="A61" s="277" t="s">
        <v>266</v>
      </c>
      <c r="B61" s="272">
        <v>538035.43999999994</v>
      </c>
      <c r="C61" s="272">
        <v>881031</v>
      </c>
      <c r="D61" s="272">
        <v>65553.509999999995</v>
      </c>
      <c r="E61" s="272"/>
      <c r="F61" s="277">
        <v>53026.36</v>
      </c>
      <c r="G61" s="277">
        <v>174807.8</v>
      </c>
      <c r="H61" s="277"/>
      <c r="I61" s="281"/>
      <c r="J61" s="281">
        <v>85600</v>
      </c>
      <c r="K61" s="281">
        <v>470498</v>
      </c>
      <c r="L61" s="281">
        <v>895001.68</v>
      </c>
      <c r="M61" s="277"/>
      <c r="N61" s="277"/>
      <c r="O61" s="277"/>
      <c r="P61" s="277">
        <v>3406179.86</v>
      </c>
      <c r="Q61" s="283"/>
      <c r="R61" s="283">
        <v>1559080.57</v>
      </c>
      <c r="S61" s="283">
        <v>110000</v>
      </c>
      <c r="T61" s="283">
        <v>321.64</v>
      </c>
      <c r="U61" s="283">
        <v>1022662</v>
      </c>
      <c r="V61" s="283">
        <v>182400</v>
      </c>
      <c r="W61" s="285">
        <v>1586702</v>
      </c>
      <c r="X61" s="285"/>
      <c r="Y61" s="285"/>
      <c r="Z61" s="285">
        <v>1302675.58</v>
      </c>
      <c r="AA61" s="285">
        <v>162443.1</v>
      </c>
      <c r="AB61" s="285"/>
      <c r="AC61" s="285"/>
    </row>
    <row r="62" spans="1:29" x14ac:dyDescent="0.2">
      <c r="A62" s="277" t="s">
        <v>267</v>
      </c>
      <c r="B62" s="272">
        <v>408489.48</v>
      </c>
      <c r="C62" s="272">
        <v>117515</v>
      </c>
      <c r="D62" s="272">
        <v>26487.22</v>
      </c>
      <c r="E62" s="272"/>
      <c r="F62" s="277">
        <v>213043.42</v>
      </c>
      <c r="G62" s="277">
        <v>151384.67000000001</v>
      </c>
      <c r="H62" s="277"/>
      <c r="I62" s="281">
        <v>0</v>
      </c>
      <c r="J62" s="281">
        <v>13325</v>
      </c>
      <c r="K62" s="281">
        <v>347813</v>
      </c>
      <c r="L62" s="281"/>
      <c r="M62" s="277"/>
      <c r="N62" s="277"/>
      <c r="O62" s="277"/>
      <c r="P62" s="277">
        <v>1679166.57</v>
      </c>
      <c r="Q62" s="283"/>
      <c r="R62" s="283">
        <v>1287297.77</v>
      </c>
      <c r="S62" s="283"/>
      <c r="T62" s="283">
        <v>316.01</v>
      </c>
      <c r="U62" s="283">
        <v>98071.1</v>
      </c>
      <c r="V62" s="283"/>
      <c r="W62" s="285">
        <v>335321.09999999998</v>
      </c>
      <c r="X62" s="285"/>
      <c r="Y62" s="285">
        <v>17456</v>
      </c>
      <c r="Z62" s="285">
        <v>760874.82</v>
      </c>
      <c r="AA62" s="285">
        <v>156458.38</v>
      </c>
      <c r="AB62" s="285"/>
      <c r="AC62" s="285"/>
    </row>
    <row r="63" spans="1:29" x14ac:dyDescent="0.2">
      <c r="A63" s="277" t="s">
        <v>268</v>
      </c>
      <c r="B63" s="272">
        <v>273672.21999999997</v>
      </c>
      <c r="C63" s="272">
        <v>2613</v>
      </c>
      <c r="D63" s="272">
        <v>27721.72</v>
      </c>
      <c r="E63" s="272"/>
      <c r="F63" s="277">
        <v>563389.32999999996</v>
      </c>
      <c r="G63" s="277">
        <v>265368.14</v>
      </c>
      <c r="H63" s="277"/>
      <c r="I63" s="281">
        <v>0</v>
      </c>
      <c r="J63" s="281">
        <v>38450</v>
      </c>
      <c r="K63" s="281">
        <v>128576</v>
      </c>
      <c r="L63" s="281">
        <v>12400</v>
      </c>
      <c r="M63" s="277"/>
      <c r="N63" s="277"/>
      <c r="O63" s="277"/>
      <c r="P63" s="277">
        <v>1290095.46</v>
      </c>
      <c r="Q63" s="283"/>
      <c r="R63" s="283">
        <v>1559320.48</v>
      </c>
      <c r="S63" s="283"/>
      <c r="T63" s="283">
        <v>231.96</v>
      </c>
      <c r="U63" s="283">
        <v>641258</v>
      </c>
      <c r="V63" s="283">
        <v>111400</v>
      </c>
      <c r="W63" s="285">
        <v>1120528</v>
      </c>
      <c r="X63" s="285"/>
      <c r="Y63" s="285"/>
      <c r="Z63" s="285">
        <v>862787.25</v>
      </c>
      <c r="AA63" s="285">
        <v>120743.56</v>
      </c>
      <c r="AB63" s="285"/>
      <c r="AC63" s="285"/>
    </row>
    <row r="64" spans="1:29" x14ac:dyDescent="0.2">
      <c r="A64" s="277" t="s">
        <v>269</v>
      </c>
      <c r="B64" s="272">
        <v>600206.56999999995</v>
      </c>
      <c r="C64" s="272">
        <v>0</v>
      </c>
      <c r="D64" s="272">
        <v>27854.42</v>
      </c>
      <c r="E64" s="272"/>
      <c r="F64" s="277">
        <v>65035.8</v>
      </c>
      <c r="G64" s="277">
        <v>120250.46</v>
      </c>
      <c r="H64" s="277"/>
      <c r="I64" s="281">
        <v>13873</v>
      </c>
      <c r="J64" s="281">
        <v>174405</v>
      </c>
      <c r="K64" s="281">
        <v>208752</v>
      </c>
      <c r="L64" s="281">
        <v>4975</v>
      </c>
      <c r="M64" s="277"/>
      <c r="N64" s="277"/>
      <c r="O64" s="277">
        <v>-1474426.49</v>
      </c>
      <c r="P64" s="277">
        <v>2056145.55</v>
      </c>
      <c r="Q64" s="283"/>
      <c r="R64" s="283">
        <v>1566596.76</v>
      </c>
      <c r="S64" s="283"/>
      <c r="T64" s="283">
        <v>799.51</v>
      </c>
      <c r="U64" s="283">
        <v>1578670</v>
      </c>
      <c r="V64" s="283">
        <v>7500</v>
      </c>
      <c r="W64" s="285">
        <v>2067270</v>
      </c>
      <c r="X64" s="285"/>
      <c r="Y64" s="285">
        <v>15768</v>
      </c>
      <c r="Z64" s="285">
        <v>793435.28</v>
      </c>
      <c r="AA64" s="285">
        <v>286192.8</v>
      </c>
      <c r="AB64" s="285"/>
      <c r="AC64" s="285"/>
    </row>
    <row r="65" spans="1:29" x14ac:dyDescent="0.2">
      <c r="A65" s="277" t="s">
        <v>273</v>
      </c>
      <c r="B65" s="272">
        <v>432043.11</v>
      </c>
      <c r="C65" s="272">
        <v>38920</v>
      </c>
      <c r="D65" s="272">
        <v>105611.32</v>
      </c>
      <c r="E65" s="272"/>
      <c r="F65" s="277">
        <v>821971.65</v>
      </c>
      <c r="G65" s="277">
        <v>519543.08</v>
      </c>
      <c r="H65" s="277"/>
      <c r="I65" s="281">
        <v>19712</v>
      </c>
      <c r="J65" s="281">
        <v>17417.810000000001</v>
      </c>
      <c r="K65" s="281">
        <v>300540</v>
      </c>
      <c r="L65" s="281">
        <v>11675</v>
      </c>
      <c r="M65" s="277"/>
      <c r="N65" s="277"/>
      <c r="O65" s="277">
        <v>-233564.22</v>
      </c>
      <c r="P65" s="277">
        <v>2912713.08</v>
      </c>
      <c r="Q65" s="283"/>
      <c r="R65" s="283">
        <v>1809324.05</v>
      </c>
      <c r="S65" s="283">
        <v>284051</v>
      </c>
      <c r="T65" s="283">
        <v>1251.49</v>
      </c>
      <c r="U65" s="283"/>
      <c r="V65" s="283">
        <v>20000</v>
      </c>
      <c r="W65" s="285">
        <v>807900</v>
      </c>
      <c r="X65" s="285"/>
      <c r="Y65" s="285"/>
      <c r="Z65" s="285">
        <v>1755280.61</v>
      </c>
      <c r="AA65" s="285">
        <v>288583.56</v>
      </c>
      <c r="AB65" s="285"/>
      <c r="AC65" s="285"/>
    </row>
    <row r="66" spans="1:29" x14ac:dyDescent="0.2">
      <c r="A66" s="277" t="s">
        <v>274</v>
      </c>
      <c r="B66" s="272">
        <v>465255.51</v>
      </c>
      <c r="C66" s="272">
        <v>0</v>
      </c>
      <c r="D66" s="272">
        <v>49271.85</v>
      </c>
      <c r="E66" s="272"/>
      <c r="F66" s="277">
        <v>920031.2</v>
      </c>
      <c r="G66" s="277">
        <v>600908.51</v>
      </c>
      <c r="H66" s="277"/>
      <c r="I66" s="281">
        <v>18335</v>
      </c>
      <c r="J66" s="281">
        <v>13161.19</v>
      </c>
      <c r="K66" s="281">
        <v>60000</v>
      </c>
      <c r="L66" s="281">
        <v>1750</v>
      </c>
      <c r="M66" s="277"/>
      <c r="N66" s="277"/>
      <c r="O66" s="277">
        <v>617920.51</v>
      </c>
      <c r="P66" s="277">
        <v>1364480.05</v>
      </c>
      <c r="Q66" s="283"/>
      <c r="R66" s="283">
        <v>1466106.74</v>
      </c>
      <c r="S66" s="283">
        <v>23616</v>
      </c>
      <c r="T66" s="283">
        <v>877.4</v>
      </c>
      <c r="U66" s="283"/>
      <c r="V66" s="283"/>
      <c r="W66" s="285">
        <v>593770</v>
      </c>
      <c r="X66" s="285"/>
      <c r="Y66" s="285"/>
      <c r="Z66" s="285">
        <v>726921.17</v>
      </c>
      <c r="AA66" s="285">
        <v>200192.13</v>
      </c>
      <c r="AB66" s="285"/>
      <c r="AC66" s="285"/>
    </row>
    <row r="67" spans="1:29" x14ac:dyDescent="0.2">
      <c r="A67" s="277" t="s">
        <v>275</v>
      </c>
      <c r="B67" s="272">
        <v>70068.14</v>
      </c>
      <c r="C67" s="272">
        <v>0</v>
      </c>
      <c r="D67" s="272">
        <v>18779.82</v>
      </c>
      <c r="E67" s="272"/>
      <c r="F67" s="277">
        <v>912449.01</v>
      </c>
      <c r="G67" s="277">
        <v>313889.06</v>
      </c>
      <c r="H67" s="277"/>
      <c r="I67" s="281">
        <v>17448</v>
      </c>
      <c r="J67" s="281">
        <v>14838.55</v>
      </c>
      <c r="K67" s="281"/>
      <c r="L67" s="281">
        <v>1750</v>
      </c>
      <c r="M67" s="277"/>
      <c r="N67" s="277">
        <v>-729998.35</v>
      </c>
      <c r="O67" s="277"/>
      <c r="P67" s="277">
        <v>2067672.51</v>
      </c>
      <c r="Q67" s="283"/>
      <c r="R67" s="283">
        <v>1093471.1200000001</v>
      </c>
      <c r="S67" s="283">
        <v>23616</v>
      </c>
      <c r="T67" s="283">
        <v>326.51</v>
      </c>
      <c r="U67" s="283"/>
      <c r="V67" s="283"/>
      <c r="W67" s="285">
        <v>260011</v>
      </c>
      <c r="X67" s="285"/>
      <c r="Y67" s="285"/>
      <c r="Z67" s="285">
        <v>582840.30000000005</v>
      </c>
      <c r="AA67" s="285">
        <v>226712.01</v>
      </c>
      <c r="AB67" s="285"/>
      <c r="AC67" s="285">
        <v>10000</v>
      </c>
    </row>
    <row r="68" spans="1:29" x14ac:dyDescent="0.2">
      <c r="A68" s="277" t="s">
        <v>276</v>
      </c>
      <c r="B68" s="272">
        <v>588457.24</v>
      </c>
      <c r="C68" s="272">
        <v>0</v>
      </c>
      <c r="D68" s="272">
        <v>6529.64</v>
      </c>
      <c r="E68" s="272"/>
      <c r="F68" s="277">
        <v>826510.19</v>
      </c>
      <c r="G68" s="277">
        <v>627193.07999999996</v>
      </c>
      <c r="H68" s="277"/>
      <c r="I68" s="281">
        <v>0</v>
      </c>
      <c r="J68" s="281">
        <v>56712.25</v>
      </c>
      <c r="K68" s="281">
        <v>154175</v>
      </c>
      <c r="L68" s="281"/>
      <c r="M68" s="277"/>
      <c r="N68" s="277"/>
      <c r="O68" s="277">
        <v>-466933.72</v>
      </c>
      <c r="P68" s="277">
        <v>2226508.67</v>
      </c>
      <c r="Q68" s="283"/>
      <c r="R68" s="283">
        <v>1589378.82</v>
      </c>
      <c r="S68" s="283"/>
      <c r="T68" s="283">
        <v>505.79</v>
      </c>
      <c r="U68" s="283">
        <v>135000</v>
      </c>
      <c r="V68" s="283">
        <v>8000</v>
      </c>
      <c r="W68" s="285">
        <v>466008</v>
      </c>
      <c r="X68" s="285"/>
      <c r="Y68" s="285">
        <v>10422</v>
      </c>
      <c r="Z68" s="285">
        <v>732145.75</v>
      </c>
      <c r="AA68" s="285">
        <v>256370.91</v>
      </c>
      <c r="AB68" s="285"/>
      <c r="AC68" s="285"/>
    </row>
    <row r="69" spans="1:29" x14ac:dyDescent="0.2">
      <c r="A69" s="277" t="s">
        <v>277</v>
      </c>
      <c r="B69" s="272">
        <v>351162.27</v>
      </c>
      <c r="C69" s="272">
        <v>36370</v>
      </c>
      <c r="D69" s="272">
        <v>37181.839999999997</v>
      </c>
      <c r="E69" s="272"/>
      <c r="F69" s="277">
        <v>528364.43999999994</v>
      </c>
      <c r="G69" s="277">
        <v>840771.07</v>
      </c>
      <c r="H69" s="277"/>
      <c r="I69" s="281">
        <v>22530</v>
      </c>
      <c r="J69" s="281">
        <v>15992.62</v>
      </c>
      <c r="K69" s="281">
        <v>118630</v>
      </c>
      <c r="L69" s="281">
        <v>146.30000000000001</v>
      </c>
      <c r="M69" s="277"/>
      <c r="N69" s="277"/>
      <c r="O69" s="277">
        <v>648.83000000000004</v>
      </c>
      <c r="P69" s="277">
        <v>2114406.96</v>
      </c>
      <c r="Q69" s="283"/>
      <c r="R69" s="283">
        <v>1797605.34</v>
      </c>
      <c r="S69" s="283">
        <v>23880</v>
      </c>
      <c r="T69" s="283">
        <v>1485.99</v>
      </c>
      <c r="U69" s="283"/>
      <c r="V69" s="283"/>
      <c r="W69" s="285">
        <v>543016</v>
      </c>
      <c r="X69" s="285">
        <v>38524</v>
      </c>
      <c r="Y69" s="285">
        <v>5408</v>
      </c>
      <c r="Z69" s="285">
        <v>995090.48</v>
      </c>
      <c r="AA69" s="285">
        <v>300979.55</v>
      </c>
      <c r="AB69" s="285"/>
      <c r="AC69" s="285">
        <v>10000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M123"/>
  <sheetViews>
    <sheetView topLeftCell="AB1" zoomScale="60" zoomScaleNormal="60" workbookViewId="0">
      <selection activeCell="AG16" sqref="AG16"/>
    </sheetView>
  </sheetViews>
  <sheetFormatPr defaultColWidth="9" defaultRowHeight="14.25" x14ac:dyDescent="0.2"/>
  <cols>
    <col min="1" max="1" width="6.125" style="1" bestFit="1" customWidth="1"/>
    <col min="2" max="2" width="14.5" style="1" bestFit="1" customWidth="1"/>
    <col min="3" max="3" width="8.25" style="90" bestFit="1" customWidth="1"/>
    <col min="4" max="4" width="51.75" style="90" bestFit="1" customWidth="1"/>
    <col min="5" max="5" width="42.375" style="266" bestFit="1" customWidth="1"/>
    <col min="6" max="6" width="34.875" style="123" bestFit="1" customWidth="1"/>
    <col min="7" max="7" width="33.875" style="123" bestFit="1" customWidth="1"/>
    <col min="8" max="8" width="25.5" style="123" bestFit="1" customWidth="1"/>
    <col min="9" max="9" width="24.875" style="123" bestFit="1" customWidth="1"/>
    <col min="10" max="11" width="17" style="266" bestFit="1" customWidth="1"/>
    <col min="12" max="12" width="19.125" style="287" bestFit="1" customWidth="1"/>
    <col min="13" max="13" width="21" style="287" bestFit="1" customWidth="1"/>
    <col min="14" max="14" width="20.5" style="287" bestFit="1" customWidth="1"/>
    <col min="15" max="15" width="22.875" style="287" bestFit="1" customWidth="1"/>
    <col min="16" max="16" width="24.875" style="266" bestFit="1" customWidth="1"/>
    <col min="17" max="18" width="28.625" style="266" bestFit="1" customWidth="1"/>
    <col min="19" max="19" width="17" style="266" bestFit="1" customWidth="1"/>
    <col min="20" max="20" width="28.875" style="100" bestFit="1" customWidth="1"/>
    <col min="21" max="21" width="46" style="100" bestFit="1" customWidth="1"/>
    <col min="22" max="22" width="46.625" style="100" bestFit="1" customWidth="1"/>
    <col min="23" max="23" width="30.125" style="100" bestFit="1" customWidth="1"/>
    <col min="24" max="24" width="39.875" style="100" bestFit="1" customWidth="1"/>
    <col min="25" max="25" width="57" style="100" bestFit="1" customWidth="1"/>
    <col min="26" max="26" width="17" style="100" bestFit="1" customWidth="1"/>
    <col min="27" max="27" width="21.625" style="124" bestFit="1" customWidth="1"/>
    <col min="28" max="28" width="26.125" style="124" bestFit="1" customWidth="1"/>
    <col min="29" max="29" width="28" style="124" bestFit="1" customWidth="1"/>
    <col min="30" max="30" width="26.375" style="124" bestFit="1" customWidth="1"/>
    <col min="31" max="31" width="44.875" style="124" bestFit="1" customWidth="1"/>
    <col min="32" max="32" width="32.375" style="124" bestFit="1" customWidth="1"/>
    <col min="33" max="33" width="34.25" style="124" bestFit="1" customWidth="1"/>
    <col min="34" max="34" width="17.25" style="53" bestFit="1" customWidth="1"/>
    <col min="35" max="35" width="14.5" style="34" bestFit="1" customWidth="1"/>
    <col min="36" max="36" width="15.125" style="31" bestFit="1" customWidth="1"/>
    <col min="37" max="37" width="16.125" style="49" bestFit="1" customWidth="1"/>
    <col min="38" max="38" width="16.125" style="41" bestFit="1" customWidth="1"/>
    <col min="39" max="39" width="15.75" style="32" bestFit="1" customWidth="1"/>
    <col min="40" max="16384" width="9" style="1"/>
  </cols>
  <sheetData>
    <row r="1" spans="1:39" x14ac:dyDescent="0.2">
      <c r="E1" s="266" t="s">
        <v>591</v>
      </c>
      <c r="F1" s="123" t="s">
        <v>1438</v>
      </c>
      <c r="G1" s="123" t="s">
        <v>1439</v>
      </c>
      <c r="H1" s="123" t="s">
        <v>1440</v>
      </c>
      <c r="I1" s="123" t="s">
        <v>1441</v>
      </c>
      <c r="J1" s="266" t="s">
        <v>1442</v>
      </c>
      <c r="K1" s="266" t="s">
        <v>1443</v>
      </c>
      <c r="L1" s="287" t="s">
        <v>1445</v>
      </c>
      <c r="M1" s="287" t="s">
        <v>1446</v>
      </c>
      <c r="N1" s="287" t="s">
        <v>1447</v>
      </c>
      <c r="O1" s="287" t="s">
        <v>1448</v>
      </c>
      <c r="P1" s="266" t="s">
        <v>1449</v>
      </c>
      <c r="Q1" s="266" t="s">
        <v>1450</v>
      </c>
      <c r="R1" s="266" t="s">
        <v>1451</v>
      </c>
      <c r="S1" s="266" t="s">
        <v>1452</v>
      </c>
      <c r="T1" s="100" t="s">
        <v>1453</v>
      </c>
      <c r="U1" s="100" t="s">
        <v>1454</v>
      </c>
      <c r="V1" s="100" t="s">
        <v>1455</v>
      </c>
      <c r="W1" s="100" t="s">
        <v>1456</v>
      </c>
      <c r="X1" s="100" t="s">
        <v>1582</v>
      </c>
      <c r="Y1" s="100" t="s">
        <v>1457</v>
      </c>
      <c r="Z1" s="100" t="s">
        <v>1458</v>
      </c>
      <c r="AA1" s="124" t="s">
        <v>1459</v>
      </c>
      <c r="AB1" s="124" t="s">
        <v>1583</v>
      </c>
      <c r="AC1" s="124" t="s">
        <v>1460</v>
      </c>
      <c r="AD1" s="124" t="s">
        <v>1461</v>
      </c>
      <c r="AE1" s="124" t="s">
        <v>1462</v>
      </c>
      <c r="AF1" s="124" t="s">
        <v>1463</v>
      </c>
      <c r="AG1" s="124" t="s">
        <v>1465</v>
      </c>
      <c r="AH1" s="52" t="s">
        <v>6</v>
      </c>
      <c r="AI1" s="33" t="s">
        <v>7</v>
      </c>
      <c r="AJ1" s="16" t="s">
        <v>8</v>
      </c>
      <c r="AK1" s="22" t="s">
        <v>9</v>
      </c>
      <c r="AL1" s="23" t="s">
        <v>10</v>
      </c>
      <c r="AM1" s="71" t="s">
        <v>11</v>
      </c>
    </row>
    <row r="2" spans="1:39" x14ac:dyDescent="0.2">
      <c r="E2" s="266" t="s">
        <v>592</v>
      </c>
      <c r="F2" s="123" t="s">
        <v>1466</v>
      </c>
      <c r="G2" s="123" t="s">
        <v>1467</v>
      </c>
      <c r="H2" s="123" t="s">
        <v>1468</v>
      </c>
      <c r="I2" s="123" t="s">
        <v>1469</v>
      </c>
      <c r="J2" s="266" t="s">
        <v>1470</v>
      </c>
      <c r="K2" s="266" t="s">
        <v>1471</v>
      </c>
      <c r="L2" s="287" t="s">
        <v>1473</v>
      </c>
      <c r="M2" s="287" t="s">
        <v>1474</v>
      </c>
      <c r="N2" s="287" t="s">
        <v>1475</v>
      </c>
      <c r="O2" s="287" t="s">
        <v>1476</v>
      </c>
      <c r="P2" s="266" t="s">
        <v>1477</v>
      </c>
      <c r="Q2" s="266" t="s">
        <v>1478</v>
      </c>
      <c r="R2" s="266" t="s">
        <v>1479</v>
      </c>
      <c r="S2" s="266" t="s">
        <v>1480</v>
      </c>
      <c r="T2" s="100" t="s">
        <v>1481</v>
      </c>
      <c r="U2" s="100" t="s">
        <v>1482</v>
      </c>
      <c r="V2" s="100" t="s">
        <v>1483</v>
      </c>
      <c r="W2" s="100" t="s">
        <v>1484</v>
      </c>
      <c r="X2" s="100" t="s">
        <v>1588</v>
      </c>
      <c r="Y2" s="100" t="s">
        <v>1485</v>
      </c>
      <c r="Z2" s="100" t="s">
        <v>1486</v>
      </c>
      <c r="AA2" s="124" t="s">
        <v>1487</v>
      </c>
      <c r="AB2" s="124" t="s">
        <v>1589</v>
      </c>
      <c r="AC2" s="124" t="s">
        <v>1488</v>
      </c>
      <c r="AD2" s="124" t="s">
        <v>1489</v>
      </c>
      <c r="AE2" s="124" t="s">
        <v>1490</v>
      </c>
      <c r="AF2" s="124" t="s">
        <v>1491</v>
      </c>
      <c r="AG2" s="124" t="s">
        <v>1493</v>
      </c>
      <c r="AH2" s="52"/>
      <c r="AI2" s="33"/>
      <c r="AJ2" s="16"/>
      <c r="AK2" s="24"/>
      <c r="AL2" s="25"/>
      <c r="AM2" s="16"/>
    </row>
    <row r="3" spans="1:39" x14ac:dyDescent="0.2">
      <c r="C3" s="90" t="s">
        <v>816</v>
      </c>
      <c r="E3" s="266" t="s">
        <v>593</v>
      </c>
      <c r="F3" s="123">
        <v>34669807.469999999</v>
      </c>
      <c r="G3" s="123">
        <v>4597086.1500000004</v>
      </c>
      <c r="H3" s="123">
        <v>3215784.08</v>
      </c>
      <c r="I3" s="123">
        <v>342.07</v>
      </c>
      <c r="J3" s="266">
        <v>76886995.680000007</v>
      </c>
      <c r="K3" s="266">
        <v>39119297.450000003</v>
      </c>
      <c r="L3" s="287">
        <v>699035.1</v>
      </c>
      <c r="M3" s="287">
        <v>1334730.3999999999</v>
      </c>
      <c r="N3" s="287">
        <v>13000</v>
      </c>
      <c r="O3" s="287">
        <v>3286018.91</v>
      </c>
      <c r="P3" s="266">
        <v>381496.38</v>
      </c>
      <c r="Q3" s="266">
        <v>-123447658.81</v>
      </c>
      <c r="R3" s="266">
        <v>130425026.92</v>
      </c>
      <c r="S3" s="266">
        <v>126626131.06999999</v>
      </c>
      <c r="T3" s="100">
        <v>15.35</v>
      </c>
      <c r="U3" s="100">
        <v>101728841.61</v>
      </c>
      <c r="V3" s="100">
        <v>15662060.5</v>
      </c>
      <c r="W3" s="100">
        <v>67942.62</v>
      </c>
      <c r="X3" s="100">
        <v>4150</v>
      </c>
      <c r="Y3" s="100">
        <v>113566983.08</v>
      </c>
      <c r="Z3" s="100">
        <v>14901231.18</v>
      </c>
      <c r="AA3" s="124">
        <v>143936745.91999999</v>
      </c>
      <c r="AB3" s="124">
        <v>1530</v>
      </c>
      <c r="AC3" s="124">
        <v>180281</v>
      </c>
      <c r="AD3" s="124">
        <v>364853.6</v>
      </c>
      <c r="AE3" s="124">
        <v>60596759.869999997</v>
      </c>
      <c r="AF3" s="124">
        <v>19030645.350000001</v>
      </c>
      <c r="AG3" s="124">
        <v>1170166.17</v>
      </c>
      <c r="AH3" s="100">
        <f>SUM(AH4:AH123)</f>
        <v>42483019.770000003</v>
      </c>
      <c r="AI3" s="108">
        <f t="shared" ref="AI3:AM3" si="0">SUM(AI4:AI123)</f>
        <v>5332784.41</v>
      </c>
      <c r="AJ3" s="26">
        <f t="shared" si="0"/>
        <v>37150235.359999999</v>
      </c>
      <c r="AK3" s="27">
        <f t="shared" si="0"/>
        <v>245931224.34000006</v>
      </c>
      <c r="AL3" s="19">
        <f>SUM(AL4:AL123)</f>
        <v>225280981.91</v>
      </c>
      <c r="AM3" s="32">
        <f t="shared" si="0"/>
        <v>20650242.430000015</v>
      </c>
    </row>
    <row r="4" spans="1:39" x14ac:dyDescent="0.2">
      <c r="E4" s="266" t="s">
        <v>1920</v>
      </c>
      <c r="F4" s="123">
        <v>487652.27</v>
      </c>
      <c r="H4" s="123">
        <v>91394</v>
      </c>
      <c r="I4" s="123">
        <v>44.68</v>
      </c>
      <c r="J4" s="266">
        <v>9</v>
      </c>
      <c r="K4" s="266">
        <v>38957</v>
      </c>
      <c r="L4" s="287">
        <v>24040</v>
      </c>
      <c r="M4" s="287">
        <v>8980.52</v>
      </c>
      <c r="O4" s="287">
        <v>113105.04</v>
      </c>
      <c r="R4" s="266">
        <v>-66506.350000000006</v>
      </c>
      <c r="S4" s="266">
        <v>560321.12</v>
      </c>
      <c r="V4" s="100">
        <v>5000</v>
      </c>
      <c r="Y4" s="100">
        <v>2713162.8</v>
      </c>
      <c r="Z4" s="100">
        <v>823643.34</v>
      </c>
      <c r="AA4" s="124">
        <v>2720142.8</v>
      </c>
      <c r="AB4" s="124">
        <v>1530</v>
      </c>
      <c r="AD4" s="124">
        <v>23751</v>
      </c>
      <c r="AE4" s="124">
        <v>818265.72</v>
      </c>
      <c r="AH4" s="100">
        <f>SUM(F4:I4)</f>
        <v>579090.95000000007</v>
      </c>
      <c r="AI4" s="108">
        <f>SUM(L4:O4)</f>
        <v>146125.56</v>
      </c>
      <c r="AJ4" s="26">
        <f>AH4-AI4</f>
        <v>432965.39000000007</v>
      </c>
      <c r="AK4" s="27">
        <f>SUM(T4:Z4)</f>
        <v>3541806.1399999997</v>
      </c>
      <c r="AL4" s="19">
        <f>SUM(AA4:AG4)</f>
        <v>3563689.5199999996</v>
      </c>
      <c r="AM4" s="32">
        <f>AK4-AL4</f>
        <v>-21883.379999999888</v>
      </c>
    </row>
    <row r="5" spans="1:39" x14ac:dyDescent="0.2">
      <c r="E5" s="266" t="s">
        <v>1921</v>
      </c>
      <c r="F5" s="123">
        <v>31000.33</v>
      </c>
      <c r="H5" s="123">
        <v>19500</v>
      </c>
      <c r="I5" s="123">
        <v>0</v>
      </c>
      <c r="J5" s="266">
        <v>118539.22</v>
      </c>
      <c r="K5" s="266">
        <v>28189.57</v>
      </c>
      <c r="O5" s="287">
        <v>31000.33</v>
      </c>
      <c r="R5" s="266">
        <v>-1738629.24</v>
      </c>
      <c r="S5" s="266">
        <v>2026803.02</v>
      </c>
      <c r="Y5" s="100">
        <v>1626634.84</v>
      </c>
      <c r="Z5" s="100">
        <v>523019.74</v>
      </c>
      <c r="AA5" s="124">
        <v>1650134.84</v>
      </c>
      <c r="AE5" s="124">
        <v>495187.74</v>
      </c>
      <c r="AF5" s="124">
        <v>126276.99</v>
      </c>
      <c r="AH5" s="100">
        <f t="shared" ref="AH5:AH68" si="1">SUM(F5:I5)</f>
        <v>50500.33</v>
      </c>
      <c r="AI5" s="108">
        <f t="shared" ref="AI5:AI68" si="2">SUM(L5:O5)</f>
        <v>31000.33</v>
      </c>
      <c r="AJ5" s="26">
        <f t="shared" ref="AJ5:AJ68" si="3">AH5-AI5</f>
        <v>19500</v>
      </c>
      <c r="AK5" s="27">
        <f t="shared" ref="AK5:AK68" si="4">SUM(T5:Z5)</f>
        <v>2149654.58</v>
      </c>
      <c r="AL5" s="19">
        <f t="shared" ref="AL5:AL68" si="5">SUM(AA5:AG5)</f>
        <v>2271599.5700000003</v>
      </c>
      <c r="AM5" s="32">
        <f t="shared" ref="AM5:AM68" si="6">AK5-AL5</f>
        <v>-121944.99000000022</v>
      </c>
    </row>
    <row r="6" spans="1:39" x14ac:dyDescent="0.2">
      <c r="E6" s="266" t="s">
        <v>1922</v>
      </c>
      <c r="F6" s="123">
        <v>71639.399999999994</v>
      </c>
      <c r="H6" s="123">
        <v>77838</v>
      </c>
      <c r="I6" s="123">
        <v>129.81</v>
      </c>
      <c r="J6" s="266">
        <v>2774674.33</v>
      </c>
      <c r="K6" s="266">
        <v>14310.08</v>
      </c>
      <c r="L6" s="287">
        <v>38070</v>
      </c>
      <c r="M6" s="287">
        <v>10261.02</v>
      </c>
      <c r="O6" s="287">
        <v>29606.41</v>
      </c>
      <c r="R6" s="266">
        <v>2244968.71</v>
      </c>
      <c r="S6" s="266">
        <v>716949.66</v>
      </c>
      <c r="W6" s="100">
        <v>18.05</v>
      </c>
      <c r="Y6" s="100">
        <v>1959593.49</v>
      </c>
      <c r="Z6" s="100">
        <v>429338.13</v>
      </c>
      <c r="AA6" s="124">
        <v>1988953.49</v>
      </c>
      <c r="AD6" s="124">
        <v>4505</v>
      </c>
      <c r="AE6" s="124">
        <v>362677.86</v>
      </c>
      <c r="AF6" s="124">
        <v>134077.5</v>
      </c>
      <c r="AH6" s="100">
        <f t="shared" si="1"/>
        <v>149607.21</v>
      </c>
      <c r="AI6" s="108">
        <f t="shared" si="2"/>
        <v>77937.430000000008</v>
      </c>
      <c r="AJ6" s="26">
        <f t="shared" si="3"/>
        <v>71669.779999999984</v>
      </c>
      <c r="AK6" s="27">
        <f t="shared" si="4"/>
        <v>2388949.67</v>
      </c>
      <c r="AL6" s="19">
        <f t="shared" si="5"/>
        <v>2490213.85</v>
      </c>
      <c r="AM6" s="32">
        <f t="shared" si="6"/>
        <v>-101264.18000000017</v>
      </c>
    </row>
    <row r="7" spans="1:39" x14ac:dyDescent="0.2">
      <c r="A7" s="1" t="s">
        <v>594</v>
      </c>
      <c r="E7" s="266" t="s">
        <v>1923</v>
      </c>
      <c r="F7" s="123">
        <v>11512.95</v>
      </c>
      <c r="H7" s="123">
        <v>57725.38</v>
      </c>
      <c r="I7" s="123">
        <v>0</v>
      </c>
      <c r="J7" s="266">
        <v>2978335.34</v>
      </c>
      <c r="K7" s="266">
        <v>436505.94</v>
      </c>
      <c r="L7" s="287">
        <v>65991</v>
      </c>
      <c r="M7" s="287">
        <v>3878.71</v>
      </c>
      <c r="O7" s="287">
        <v>11506.91</v>
      </c>
      <c r="R7" s="266">
        <v>2601053.7799999998</v>
      </c>
      <c r="S7" s="266">
        <v>550717.67000000004</v>
      </c>
      <c r="W7" s="100">
        <v>6.04</v>
      </c>
      <c r="Y7" s="100">
        <v>1117234.6000000001</v>
      </c>
      <c r="Z7" s="100">
        <v>968708.61</v>
      </c>
      <c r="AA7" s="124">
        <v>1146324.6000000001</v>
      </c>
      <c r="AD7" s="124">
        <v>17167</v>
      </c>
      <c r="AE7" s="124">
        <v>351559.39</v>
      </c>
      <c r="AF7" s="124">
        <v>319966.71999999997</v>
      </c>
      <c r="AH7" s="100">
        <f t="shared" si="1"/>
        <v>69238.33</v>
      </c>
      <c r="AI7" s="108">
        <f t="shared" si="2"/>
        <v>81376.62000000001</v>
      </c>
      <c r="AJ7" s="26">
        <f t="shared" si="3"/>
        <v>-12138.290000000008</v>
      </c>
      <c r="AK7" s="27">
        <f t="shared" si="4"/>
        <v>2085949.25</v>
      </c>
      <c r="AL7" s="19">
        <f t="shared" si="5"/>
        <v>1835017.7100000002</v>
      </c>
      <c r="AM7" s="32">
        <f t="shared" si="6"/>
        <v>250931.5399999998</v>
      </c>
    </row>
    <row r="8" spans="1:39" x14ac:dyDescent="0.2">
      <c r="E8" s="266" t="s">
        <v>1924</v>
      </c>
      <c r="F8" s="123">
        <v>261212.92</v>
      </c>
      <c r="G8" s="123">
        <v>19200</v>
      </c>
      <c r="H8" s="123">
        <v>42391</v>
      </c>
      <c r="I8" s="123">
        <v>0</v>
      </c>
      <c r="J8" s="266">
        <v>422568.09</v>
      </c>
      <c r="K8" s="266">
        <v>203722.14</v>
      </c>
      <c r="L8" s="287">
        <v>4962</v>
      </c>
      <c r="M8" s="287">
        <v>4536.1400000000003</v>
      </c>
      <c r="O8" s="287">
        <v>9500</v>
      </c>
      <c r="R8" s="266">
        <v>-1401932.9</v>
      </c>
      <c r="S8" s="266">
        <v>2257089.6800000002</v>
      </c>
      <c r="V8" s="100">
        <v>321244.92</v>
      </c>
      <c r="Y8" s="100">
        <v>946762.35</v>
      </c>
      <c r="Z8" s="100">
        <v>343319.23</v>
      </c>
      <c r="AA8" s="124">
        <v>971262.35</v>
      </c>
      <c r="AE8" s="124">
        <v>359801.37</v>
      </c>
      <c r="AF8" s="124">
        <v>200613.55</v>
      </c>
      <c r="AH8" s="100">
        <f t="shared" si="1"/>
        <v>322803.92000000004</v>
      </c>
      <c r="AI8" s="108">
        <f t="shared" si="2"/>
        <v>18998.14</v>
      </c>
      <c r="AJ8" s="26">
        <f t="shared" si="3"/>
        <v>303805.78000000003</v>
      </c>
      <c r="AK8" s="27">
        <f t="shared" si="4"/>
        <v>1611326.5</v>
      </c>
      <c r="AL8" s="19">
        <f t="shared" si="5"/>
        <v>1531677.27</v>
      </c>
      <c r="AM8" s="32">
        <f t="shared" si="6"/>
        <v>79649.229999999981</v>
      </c>
    </row>
    <row r="9" spans="1:39" x14ac:dyDescent="0.2">
      <c r="E9" s="266" t="s">
        <v>1925</v>
      </c>
      <c r="F9" s="123">
        <v>13960</v>
      </c>
      <c r="H9" s="123">
        <v>0</v>
      </c>
      <c r="I9" s="123">
        <v>0</v>
      </c>
      <c r="J9" s="266">
        <v>4058353.84</v>
      </c>
      <c r="K9" s="266">
        <v>378098.48</v>
      </c>
      <c r="L9" s="287">
        <v>3760</v>
      </c>
      <c r="M9" s="287">
        <v>2097.34</v>
      </c>
      <c r="O9" s="287">
        <v>12000</v>
      </c>
      <c r="R9" s="266">
        <v>4160145.27</v>
      </c>
      <c r="S9" s="266">
        <v>253201</v>
      </c>
      <c r="U9" s="100">
        <v>22840</v>
      </c>
      <c r="Y9" s="100">
        <v>999041</v>
      </c>
      <c r="Z9" s="100">
        <v>612794.14</v>
      </c>
      <c r="AA9" s="124">
        <v>1017691</v>
      </c>
      <c r="AD9" s="124">
        <v>33922</v>
      </c>
      <c r="AE9" s="124">
        <v>279619.48</v>
      </c>
      <c r="AF9" s="124">
        <v>284233.95</v>
      </c>
      <c r="AH9" s="100">
        <f t="shared" si="1"/>
        <v>13960</v>
      </c>
      <c r="AI9" s="108">
        <f t="shared" si="2"/>
        <v>17857.34</v>
      </c>
      <c r="AJ9" s="26">
        <f t="shared" si="3"/>
        <v>-3897.34</v>
      </c>
      <c r="AK9" s="27">
        <f t="shared" si="4"/>
        <v>1634675.1400000001</v>
      </c>
      <c r="AL9" s="19">
        <f t="shared" si="5"/>
        <v>1615466.43</v>
      </c>
      <c r="AM9" s="32">
        <f t="shared" si="6"/>
        <v>19208.710000000196</v>
      </c>
    </row>
    <row r="10" spans="1:39" x14ac:dyDescent="0.2">
      <c r="E10" s="266" t="s">
        <v>1926</v>
      </c>
      <c r="F10" s="123">
        <v>14510.93</v>
      </c>
      <c r="H10" s="123">
        <v>15170</v>
      </c>
      <c r="I10" s="123">
        <v>13.92</v>
      </c>
      <c r="J10" s="266">
        <v>3447423.68</v>
      </c>
      <c r="K10" s="266">
        <v>3</v>
      </c>
      <c r="O10" s="287">
        <v>13000</v>
      </c>
      <c r="R10" s="266">
        <v>2598603.14</v>
      </c>
      <c r="T10" s="100">
        <v>15.35</v>
      </c>
      <c r="W10" s="100">
        <v>19.920000000000002</v>
      </c>
      <c r="Y10" s="100">
        <v>910140</v>
      </c>
      <c r="Z10" s="100">
        <v>1182683.51</v>
      </c>
      <c r="AA10" s="124">
        <v>914850</v>
      </c>
      <c r="AD10" s="124">
        <v>18201</v>
      </c>
      <c r="AE10" s="124">
        <v>193613.07</v>
      </c>
      <c r="AF10" s="124">
        <v>100676.32</v>
      </c>
      <c r="AH10" s="100">
        <f t="shared" si="1"/>
        <v>29694.85</v>
      </c>
      <c r="AI10" s="108">
        <f t="shared" si="2"/>
        <v>13000</v>
      </c>
      <c r="AJ10" s="26">
        <f t="shared" si="3"/>
        <v>16694.849999999999</v>
      </c>
      <c r="AK10" s="27">
        <f t="shared" si="4"/>
        <v>2092858.78</v>
      </c>
      <c r="AL10" s="19">
        <f t="shared" si="5"/>
        <v>1227340.3900000001</v>
      </c>
      <c r="AM10" s="32">
        <f t="shared" si="6"/>
        <v>865518.3899999999</v>
      </c>
    </row>
    <row r="11" spans="1:39" x14ac:dyDescent="0.2">
      <c r="E11" s="266" t="s">
        <v>1927</v>
      </c>
      <c r="F11" s="123">
        <v>47365.87</v>
      </c>
      <c r="I11" s="123">
        <v>153.66</v>
      </c>
      <c r="J11" s="266">
        <v>857376</v>
      </c>
      <c r="K11" s="266">
        <v>250337.4</v>
      </c>
      <c r="O11" s="287">
        <v>21760</v>
      </c>
      <c r="R11" s="266">
        <v>401061.08</v>
      </c>
      <c r="S11" s="266">
        <v>99610.62</v>
      </c>
      <c r="Y11" s="100">
        <v>417900</v>
      </c>
      <c r="Z11" s="100">
        <v>1119072.1499999999</v>
      </c>
      <c r="AA11" s="124">
        <v>425398</v>
      </c>
      <c r="AD11" s="124">
        <v>17112</v>
      </c>
      <c r="AE11" s="124">
        <v>211327.62</v>
      </c>
      <c r="AF11" s="124">
        <v>250333.3</v>
      </c>
      <c r="AH11" s="100">
        <f t="shared" si="1"/>
        <v>47519.530000000006</v>
      </c>
      <c r="AI11" s="108">
        <f t="shared" si="2"/>
        <v>21760</v>
      </c>
      <c r="AJ11" s="26">
        <f t="shared" si="3"/>
        <v>25759.530000000006</v>
      </c>
      <c r="AK11" s="27">
        <f t="shared" si="4"/>
        <v>1536972.15</v>
      </c>
      <c r="AL11" s="19">
        <f t="shared" si="5"/>
        <v>904170.91999999993</v>
      </c>
      <c r="AM11" s="32">
        <f t="shared" si="6"/>
        <v>632801.23</v>
      </c>
    </row>
    <row r="12" spans="1:39" x14ac:dyDescent="0.2">
      <c r="A12" s="1" t="s">
        <v>424</v>
      </c>
      <c r="B12" s="1" t="s">
        <v>426</v>
      </c>
      <c r="C12" s="90">
        <v>4017</v>
      </c>
      <c r="D12" s="90" t="s">
        <v>1028</v>
      </c>
      <c r="E12" s="266" t="s">
        <v>1928</v>
      </c>
      <c r="F12" s="123">
        <v>368428.9</v>
      </c>
      <c r="G12" s="123">
        <v>5000</v>
      </c>
      <c r="H12" s="123">
        <v>17200.48</v>
      </c>
      <c r="J12" s="266">
        <v>1378666.3</v>
      </c>
      <c r="K12" s="266">
        <v>535367.31000000006</v>
      </c>
      <c r="L12" s="287">
        <v>0</v>
      </c>
      <c r="M12" s="287">
        <v>8690</v>
      </c>
      <c r="O12" s="287">
        <v>0</v>
      </c>
      <c r="R12" s="266">
        <v>38637.58</v>
      </c>
      <c r="S12" s="266">
        <v>685585.33</v>
      </c>
      <c r="U12" s="100">
        <v>855828.67</v>
      </c>
      <c r="V12" s="100">
        <v>285027</v>
      </c>
      <c r="W12" s="100">
        <v>1035.6099999999999</v>
      </c>
      <c r="Y12" s="100">
        <v>2416772</v>
      </c>
      <c r="Z12" s="100">
        <v>146600</v>
      </c>
      <c r="AA12" s="124">
        <v>2519048</v>
      </c>
      <c r="AE12" s="124">
        <v>642773.65</v>
      </c>
      <c r="AF12" s="124">
        <v>303993.14</v>
      </c>
      <c r="AH12" s="100">
        <f t="shared" si="1"/>
        <v>390629.38</v>
      </c>
      <c r="AI12" s="108">
        <f t="shared" si="2"/>
        <v>8690</v>
      </c>
      <c r="AJ12" s="26">
        <f t="shared" si="3"/>
        <v>381939.38</v>
      </c>
      <c r="AK12" s="27">
        <f t="shared" si="4"/>
        <v>3705263.2800000003</v>
      </c>
      <c r="AL12" s="19">
        <f t="shared" si="5"/>
        <v>3465814.79</v>
      </c>
      <c r="AM12" s="32">
        <f t="shared" si="6"/>
        <v>239448.49000000022</v>
      </c>
    </row>
    <row r="13" spans="1:39" x14ac:dyDescent="0.2">
      <c r="A13" s="1" t="s">
        <v>424</v>
      </c>
      <c r="B13" s="1" t="s">
        <v>426</v>
      </c>
      <c r="C13" s="90">
        <v>4254</v>
      </c>
      <c r="D13" s="90" t="s">
        <v>1029</v>
      </c>
      <c r="E13" s="266" t="s">
        <v>1929</v>
      </c>
      <c r="F13" s="123">
        <v>247693.17</v>
      </c>
      <c r="G13" s="123">
        <v>38089.4</v>
      </c>
      <c r="H13" s="123">
        <v>180491.6</v>
      </c>
      <c r="J13" s="266">
        <v>457524.02</v>
      </c>
      <c r="K13" s="266">
        <v>302215.61</v>
      </c>
      <c r="L13" s="287">
        <v>15805</v>
      </c>
      <c r="M13" s="287">
        <v>7700</v>
      </c>
      <c r="R13" s="266">
        <v>42544</v>
      </c>
      <c r="S13" s="266">
        <v>1517319.83</v>
      </c>
      <c r="U13" s="100">
        <v>775794.27</v>
      </c>
      <c r="V13" s="100">
        <v>223000</v>
      </c>
      <c r="W13" s="100">
        <v>550.11</v>
      </c>
      <c r="Y13" s="100">
        <v>1999891.14</v>
      </c>
      <c r="Z13" s="100">
        <v>14400</v>
      </c>
      <c r="AA13" s="124">
        <v>2014291.14</v>
      </c>
      <c r="AE13" s="124">
        <v>584958.21</v>
      </c>
      <c r="AF13" s="124">
        <v>198127.13</v>
      </c>
      <c r="AH13" s="100">
        <f t="shared" si="1"/>
        <v>466274.17000000004</v>
      </c>
      <c r="AI13" s="108">
        <f t="shared" si="2"/>
        <v>23505</v>
      </c>
      <c r="AJ13" s="26">
        <f t="shared" si="3"/>
        <v>442769.17000000004</v>
      </c>
      <c r="AK13" s="27">
        <f t="shared" si="4"/>
        <v>3013635.52</v>
      </c>
      <c r="AL13" s="19">
        <f t="shared" si="5"/>
        <v>2797376.4799999995</v>
      </c>
      <c r="AM13" s="32">
        <f t="shared" si="6"/>
        <v>216259.0400000005</v>
      </c>
    </row>
    <row r="14" spans="1:39" x14ac:dyDescent="0.2">
      <c r="A14" s="1" t="s">
        <v>424</v>
      </c>
      <c r="B14" s="1" t="s">
        <v>426</v>
      </c>
      <c r="C14" s="90">
        <v>2828</v>
      </c>
      <c r="D14" s="90" t="s">
        <v>1030</v>
      </c>
      <c r="E14" s="266" t="s">
        <v>1930</v>
      </c>
      <c r="F14" s="123">
        <v>286925.98</v>
      </c>
      <c r="G14" s="123">
        <v>286645.15999999997</v>
      </c>
      <c r="H14" s="123">
        <v>28695.53</v>
      </c>
      <c r="J14" s="266">
        <v>1095822.69</v>
      </c>
      <c r="K14" s="266">
        <v>453839.3</v>
      </c>
      <c r="L14" s="287">
        <v>13000</v>
      </c>
      <c r="M14" s="287">
        <v>26535.97</v>
      </c>
      <c r="R14" s="266">
        <v>44226</v>
      </c>
      <c r="S14" s="266">
        <v>1326846.8</v>
      </c>
      <c r="U14" s="100">
        <v>1012223.45</v>
      </c>
      <c r="V14" s="100">
        <v>125100</v>
      </c>
      <c r="W14" s="100">
        <v>339.76</v>
      </c>
      <c r="Y14" s="100">
        <v>1131582.72</v>
      </c>
      <c r="Z14" s="100">
        <v>1500</v>
      </c>
      <c r="AA14" s="124">
        <v>1221782.72</v>
      </c>
      <c r="AE14" s="124">
        <v>711418.29</v>
      </c>
      <c r="AF14" s="124">
        <v>271594.08</v>
      </c>
      <c r="AH14" s="100">
        <f t="shared" si="1"/>
        <v>602266.66999999993</v>
      </c>
      <c r="AI14" s="108">
        <f t="shared" si="2"/>
        <v>39535.97</v>
      </c>
      <c r="AJ14" s="26">
        <f t="shared" si="3"/>
        <v>562730.69999999995</v>
      </c>
      <c r="AK14" s="27">
        <f t="shared" si="4"/>
        <v>2270745.9299999997</v>
      </c>
      <c r="AL14" s="19">
        <f t="shared" si="5"/>
        <v>2204795.09</v>
      </c>
      <c r="AM14" s="32">
        <f t="shared" si="6"/>
        <v>65950.839999999851</v>
      </c>
    </row>
    <row r="15" spans="1:39" x14ac:dyDescent="0.2">
      <c r="A15" s="1" t="s">
        <v>424</v>
      </c>
      <c r="B15" s="1" t="s">
        <v>426</v>
      </c>
      <c r="C15" s="90">
        <v>4184</v>
      </c>
      <c r="D15" s="90" t="s">
        <v>1031</v>
      </c>
      <c r="E15" s="266" t="s">
        <v>1931</v>
      </c>
      <c r="F15" s="123">
        <v>270219.93</v>
      </c>
      <c r="G15" s="123">
        <v>27278.94</v>
      </c>
      <c r="H15" s="123">
        <v>68800</v>
      </c>
      <c r="J15" s="266">
        <v>155490.19</v>
      </c>
      <c r="K15" s="266">
        <v>389451.63</v>
      </c>
      <c r="L15" s="287">
        <v>9500</v>
      </c>
      <c r="M15" s="287">
        <v>24350</v>
      </c>
      <c r="R15" s="266">
        <v>42860</v>
      </c>
      <c r="S15" s="266">
        <v>1336486.2</v>
      </c>
      <c r="U15" s="100">
        <v>1293891.8400000001</v>
      </c>
      <c r="V15" s="100">
        <v>157160</v>
      </c>
      <c r="W15" s="100">
        <v>1019.42</v>
      </c>
      <c r="Y15" s="100">
        <v>2372120.1</v>
      </c>
      <c r="Z15" s="100">
        <v>12000</v>
      </c>
      <c r="AA15" s="124">
        <v>2647932.5</v>
      </c>
      <c r="AE15" s="124">
        <v>698152.5</v>
      </c>
      <c r="AF15" s="124">
        <v>199542.39</v>
      </c>
      <c r="AG15" s="124">
        <v>205000</v>
      </c>
      <c r="AH15" s="100">
        <f t="shared" si="1"/>
        <v>366298.87</v>
      </c>
      <c r="AI15" s="108">
        <f t="shared" si="2"/>
        <v>33850</v>
      </c>
      <c r="AJ15" s="26">
        <f t="shared" si="3"/>
        <v>332448.87</v>
      </c>
      <c r="AK15" s="27">
        <f t="shared" si="4"/>
        <v>3836191.3600000003</v>
      </c>
      <c r="AL15" s="19">
        <f t="shared" si="5"/>
        <v>3750627.39</v>
      </c>
      <c r="AM15" s="32">
        <f t="shared" si="6"/>
        <v>85563.970000000205</v>
      </c>
    </row>
    <row r="16" spans="1:39" x14ac:dyDescent="0.2">
      <c r="A16" s="1" t="s">
        <v>424</v>
      </c>
      <c r="B16" s="1" t="s">
        <v>426</v>
      </c>
      <c r="C16" s="90">
        <v>7069</v>
      </c>
      <c r="D16" s="90" t="s">
        <v>1032</v>
      </c>
      <c r="E16" s="266" t="s">
        <v>1932</v>
      </c>
      <c r="F16" s="123">
        <v>117124.34</v>
      </c>
      <c r="G16" s="123">
        <v>72977.75</v>
      </c>
      <c r="H16" s="123">
        <v>83623.070000000007</v>
      </c>
      <c r="J16" s="266">
        <v>1167790.3899999999</v>
      </c>
      <c r="K16" s="266">
        <v>653326.39</v>
      </c>
      <c r="L16" s="287">
        <v>0</v>
      </c>
      <c r="M16" s="287">
        <v>7700</v>
      </c>
      <c r="R16" s="266">
        <v>106382.34</v>
      </c>
      <c r="S16" s="266">
        <v>2146839.4900000002</v>
      </c>
      <c r="U16" s="100">
        <v>1340672.83</v>
      </c>
      <c r="V16" s="100">
        <v>300000</v>
      </c>
      <c r="W16" s="100">
        <v>399.65</v>
      </c>
      <c r="Y16" s="100">
        <v>2390107.6</v>
      </c>
      <c r="Z16" s="100">
        <v>9000</v>
      </c>
      <c r="AA16" s="124">
        <v>2866213.4</v>
      </c>
      <c r="AE16" s="124">
        <v>779736.98</v>
      </c>
      <c r="AF16" s="124">
        <v>346547.22</v>
      </c>
      <c r="AH16" s="100">
        <f t="shared" si="1"/>
        <v>273725.16000000003</v>
      </c>
      <c r="AI16" s="108">
        <f t="shared" si="2"/>
        <v>7700</v>
      </c>
      <c r="AJ16" s="26">
        <f t="shared" si="3"/>
        <v>266025.16000000003</v>
      </c>
      <c r="AK16" s="27">
        <f t="shared" si="4"/>
        <v>4040180.08</v>
      </c>
      <c r="AL16" s="19">
        <f t="shared" si="5"/>
        <v>3992497.5999999996</v>
      </c>
      <c r="AM16" s="32">
        <f t="shared" si="6"/>
        <v>47682.480000000447</v>
      </c>
    </row>
    <row r="17" spans="1:39" x14ac:dyDescent="0.2">
      <c r="A17" s="1" t="s">
        <v>424</v>
      </c>
      <c r="B17" s="1" t="s">
        <v>426</v>
      </c>
      <c r="C17" s="90">
        <v>6198</v>
      </c>
      <c r="D17" s="90" t="s">
        <v>1033</v>
      </c>
      <c r="E17" s="266" t="s">
        <v>1933</v>
      </c>
      <c r="F17" s="123">
        <v>745472.09</v>
      </c>
      <c r="G17" s="123">
        <v>0</v>
      </c>
      <c r="H17" s="123">
        <v>58448.52</v>
      </c>
      <c r="J17" s="266">
        <v>228784.49</v>
      </c>
      <c r="K17" s="266">
        <v>361961.1</v>
      </c>
      <c r="L17" s="287">
        <v>7500</v>
      </c>
      <c r="O17" s="287">
        <v>0</v>
      </c>
      <c r="R17" s="266">
        <v>85483.29</v>
      </c>
      <c r="S17" s="266">
        <v>1602780.76</v>
      </c>
      <c r="U17" s="100">
        <v>1094043.02</v>
      </c>
      <c r="V17" s="100">
        <v>348050</v>
      </c>
      <c r="W17" s="100">
        <v>1088.47</v>
      </c>
      <c r="Y17" s="100">
        <v>1567383.7</v>
      </c>
      <c r="Z17" s="100">
        <v>54950</v>
      </c>
      <c r="AA17" s="124">
        <v>2189703.1</v>
      </c>
      <c r="AE17" s="124">
        <v>363676.34</v>
      </c>
      <c r="AF17" s="124">
        <v>173038.55</v>
      </c>
      <c r="AG17" s="124">
        <v>3600</v>
      </c>
      <c r="AH17" s="100">
        <f t="shared" si="1"/>
        <v>803920.61</v>
      </c>
      <c r="AI17" s="108">
        <f t="shared" si="2"/>
        <v>7500</v>
      </c>
      <c r="AJ17" s="26">
        <f t="shared" si="3"/>
        <v>796420.61</v>
      </c>
      <c r="AK17" s="27">
        <f t="shared" si="4"/>
        <v>3065515.19</v>
      </c>
      <c r="AL17" s="19">
        <f t="shared" si="5"/>
        <v>2730017.9899999998</v>
      </c>
      <c r="AM17" s="32">
        <f t="shared" si="6"/>
        <v>335497.20000000019</v>
      </c>
    </row>
    <row r="18" spans="1:39" x14ac:dyDescent="0.2">
      <c r="A18" s="1" t="s">
        <v>424</v>
      </c>
      <c r="B18" s="1" t="s">
        <v>426</v>
      </c>
      <c r="C18" s="90">
        <v>2120</v>
      </c>
      <c r="D18" s="90" t="s">
        <v>1034</v>
      </c>
      <c r="E18" s="266" t="s">
        <v>1934</v>
      </c>
      <c r="F18" s="123">
        <v>354158.89</v>
      </c>
      <c r="G18" s="123">
        <v>0</v>
      </c>
      <c r="H18" s="123">
        <v>21913.95</v>
      </c>
      <c r="J18" s="266">
        <v>553116.93999999994</v>
      </c>
      <c r="K18" s="266">
        <v>3048396.81</v>
      </c>
      <c r="L18" s="287">
        <v>0</v>
      </c>
      <c r="R18" s="266">
        <v>37609.11</v>
      </c>
      <c r="S18" s="266">
        <v>2036704.82</v>
      </c>
      <c r="U18" s="100">
        <v>799426.84</v>
      </c>
      <c r="V18" s="100">
        <v>175000</v>
      </c>
      <c r="W18" s="100">
        <v>688.04</v>
      </c>
      <c r="Y18" s="100">
        <v>1684574.9</v>
      </c>
      <c r="Z18" s="100">
        <v>3166000</v>
      </c>
      <c r="AA18" s="124">
        <v>1688174.9</v>
      </c>
      <c r="AE18" s="124">
        <v>637921.35</v>
      </c>
      <c r="AF18" s="124">
        <v>619503.15</v>
      </c>
      <c r="AG18" s="124">
        <v>2500</v>
      </c>
      <c r="AH18" s="100">
        <f t="shared" si="1"/>
        <v>376072.84</v>
      </c>
      <c r="AI18" s="108">
        <f t="shared" si="2"/>
        <v>0</v>
      </c>
      <c r="AJ18" s="26">
        <f t="shared" si="3"/>
        <v>376072.84</v>
      </c>
      <c r="AK18" s="27">
        <f t="shared" si="4"/>
        <v>5825689.7799999993</v>
      </c>
      <c r="AL18" s="19">
        <f t="shared" si="5"/>
        <v>2948099.4</v>
      </c>
      <c r="AM18" s="32">
        <f t="shared" si="6"/>
        <v>2877590.3799999994</v>
      </c>
    </row>
    <row r="19" spans="1:39" x14ac:dyDescent="0.2">
      <c r="A19" s="1" t="s">
        <v>424</v>
      </c>
      <c r="B19" s="1" t="s">
        <v>426</v>
      </c>
      <c r="C19" s="90">
        <v>808</v>
      </c>
      <c r="D19" s="90" t="s">
        <v>1035</v>
      </c>
      <c r="E19" s="266" t="s">
        <v>1935</v>
      </c>
      <c r="F19" s="123">
        <v>188630.13</v>
      </c>
      <c r="G19" s="123">
        <v>0</v>
      </c>
      <c r="H19" s="123">
        <v>63332.160000000003</v>
      </c>
      <c r="J19" s="266">
        <v>1272964.44</v>
      </c>
      <c r="K19" s="266">
        <v>893101.36</v>
      </c>
      <c r="L19" s="287">
        <v>4815.1000000000004</v>
      </c>
      <c r="M19" s="287">
        <v>15400</v>
      </c>
      <c r="O19" s="287">
        <v>0</v>
      </c>
      <c r="R19" s="266">
        <v>35762.949999999997</v>
      </c>
      <c r="S19" s="266">
        <v>118427.08</v>
      </c>
      <c r="U19" s="100">
        <v>980188.66</v>
      </c>
      <c r="V19" s="100">
        <v>85000</v>
      </c>
      <c r="W19" s="100">
        <v>1127.55</v>
      </c>
      <c r="Y19" s="100">
        <v>873040</v>
      </c>
      <c r="Z19" s="100">
        <v>2000</v>
      </c>
      <c r="AA19" s="124">
        <v>875040</v>
      </c>
      <c r="AE19" s="124">
        <v>770329.17</v>
      </c>
      <c r="AF19" s="124">
        <v>351829.84</v>
      </c>
      <c r="AH19" s="100">
        <f t="shared" si="1"/>
        <v>251962.29</v>
      </c>
      <c r="AI19" s="108">
        <f t="shared" si="2"/>
        <v>20215.099999999999</v>
      </c>
      <c r="AJ19" s="26">
        <f t="shared" si="3"/>
        <v>231747.19</v>
      </c>
      <c r="AK19" s="27">
        <f t="shared" si="4"/>
        <v>1941356.2100000002</v>
      </c>
      <c r="AL19" s="19">
        <f t="shared" si="5"/>
        <v>1997199.01</v>
      </c>
      <c r="AM19" s="32">
        <f t="shared" si="6"/>
        <v>-55842.799999999814</v>
      </c>
    </row>
    <row r="20" spans="1:39" x14ac:dyDescent="0.2">
      <c r="A20" s="1" t="s">
        <v>424</v>
      </c>
      <c r="B20" s="1" t="s">
        <v>426</v>
      </c>
      <c r="C20" s="90">
        <v>5257</v>
      </c>
      <c r="D20" s="90" t="s">
        <v>1036</v>
      </c>
      <c r="E20" s="266" t="s">
        <v>1936</v>
      </c>
      <c r="F20" s="123">
        <v>295102.95</v>
      </c>
      <c r="G20" s="123">
        <v>175764.2</v>
      </c>
      <c r="H20" s="123">
        <v>49428.87</v>
      </c>
      <c r="J20" s="266">
        <v>219117.94</v>
      </c>
      <c r="K20" s="266">
        <v>376580.77</v>
      </c>
      <c r="M20" s="287">
        <v>8450</v>
      </c>
      <c r="O20" s="287">
        <v>0</v>
      </c>
      <c r="R20" s="266">
        <v>97458.11</v>
      </c>
      <c r="S20" s="266">
        <v>1863971.92</v>
      </c>
      <c r="U20" s="100">
        <v>1906145.32</v>
      </c>
      <c r="V20" s="100">
        <v>294604</v>
      </c>
      <c r="W20" s="100">
        <v>740.62</v>
      </c>
      <c r="Y20" s="100">
        <v>949980</v>
      </c>
      <c r="Z20" s="100">
        <v>15900</v>
      </c>
      <c r="AA20" s="124">
        <v>1518382</v>
      </c>
      <c r="AE20" s="124">
        <v>1011069.58</v>
      </c>
      <c r="AF20" s="124">
        <v>225975.86</v>
      </c>
      <c r="AG20" s="124">
        <v>85100</v>
      </c>
      <c r="AH20" s="100">
        <f t="shared" si="1"/>
        <v>520296.02</v>
      </c>
      <c r="AI20" s="108">
        <f t="shared" si="2"/>
        <v>8450</v>
      </c>
      <c r="AJ20" s="26">
        <f t="shared" si="3"/>
        <v>511846.02</v>
      </c>
      <c r="AK20" s="27">
        <f t="shared" si="4"/>
        <v>3167369.9400000004</v>
      </c>
      <c r="AL20" s="19">
        <f t="shared" si="5"/>
        <v>2840527.44</v>
      </c>
      <c r="AM20" s="32">
        <f t="shared" si="6"/>
        <v>326842.50000000047</v>
      </c>
    </row>
    <row r="21" spans="1:39" x14ac:dyDescent="0.2">
      <c r="A21" s="1" t="s">
        <v>424</v>
      </c>
      <c r="B21" s="1" t="s">
        <v>426</v>
      </c>
      <c r="C21" s="90">
        <v>5547</v>
      </c>
      <c r="D21" s="90" t="s">
        <v>1037</v>
      </c>
      <c r="E21" s="266" t="s">
        <v>1937</v>
      </c>
      <c r="F21" s="123">
        <v>429681.17</v>
      </c>
      <c r="G21" s="123">
        <v>18737.900000000001</v>
      </c>
      <c r="H21" s="123">
        <v>110978.38</v>
      </c>
      <c r="J21" s="266">
        <v>782053.17</v>
      </c>
      <c r="K21" s="266">
        <v>2585182.62</v>
      </c>
      <c r="L21" s="287">
        <v>0</v>
      </c>
      <c r="M21" s="287">
        <v>7700</v>
      </c>
      <c r="R21" s="266">
        <v>201454.6</v>
      </c>
      <c r="S21" s="266">
        <v>2519990.75</v>
      </c>
      <c r="U21" s="100">
        <v>4012209.58</v>
      </c>
      <c r="V21" s="100">
        <v>141000</v>
      </c>
      <c r="W21" s="100">
        <v>1200.43</v>
      </c>
      <c r="Y21" s="100">
        <v>1743329.5</v>
      </c>
      <c r="Z21" s="100">
        <v>18400</v>
      </c>
      <c r="AA21" s="124">
        <v>2269159.5</v>
      </c>
      <c r="AE21" s="124">
        <v>1130273.94</v>
      </c>
      <c r="AF21" s="124">
        <v>505040.55</v>
      </c>
      <c r="AG21" s="124">
        <v>10000</v>
      </c>
      <c r="AH21" s="100">
        <f t="shared" si="1"/>
        <v>559397.44999999995</v>
      </c>
      <c r="AI21" s="108">
        <f t="shared" si="2"/>
        <v>7700</v>
      </c>
      <c r="AJ21" s="26">
        <f t="shared" si="3"/>
        <v>551697.44999999995</v>
      </c>
      <c r="AK21" s="27">
        <f t="shared" si="4"/>
        <v>5916139.5099999998</v>
      </c>
      <c r="AL21" s="19">
        <f t="shared" si="5"/>
        <v>3914473.9899999998</v>
      </c>
      <c r="AM21" s="32">
        <f t="shared" si="6"/>
        <v>2001665.52</v>
      </c>
    </row>
    <row r="22" spans="1:39" x14ac:dyDescent="0.2">
      <c r="A22" s="1" t="s">
        <v>424</v>
      </c>
      <c r="B22" s="1" t="s">
        <v>426</v>
      </c>
      <c r="C22" s="90">
        <v>4817</v>
      </c>
      <c r="D22" s="90" t="s">
        <v>1038</v>
      </c>
      <c r="E22" s="266" t="s">
        <v>1938</v>
      </c>
      <c r="F22" s="123">
        <v>795953.12</v>
      </c>
      <c r="G22" s="123">
        <v>39343.26</v>
      </c>
      <c r="H22" s="123">
        <v>1850</v>
      </c>
      <c r="J22" s="266">
        <v>881512.43</v>
      </c>
      <c r="K22" s="266">
        <v>805972.09</v>
      </c>
      <c r="L22" s="287">
        <v>0</v>
      </c>
      <c r="M22" s="287">
        <v>0</v>
      </c>
      <c r="S22" s="266">
        <v>4994895.4800000004</v>
      </c>
      <c r="U22" s="100">
        <v>982993.41</v>
      </c>
      <c r="V22" s="100">
        <v>253822</v>
      </c>
      <c r="W22" s="100">
        <v>1664.57</v>
      </c>
      <c r="Y22" s="100">
        <v>1866667</v>
      </c>
      <c r="Z22" s="100">
        <v>5000</v>
      </c>
      <c r="AA22" s="124">
        <v>1890667</v>
      </c>
      <c r="AE22" s="124">
        <v>693660.93</v>
      </c>
      <c r="AF22" s="124">
        <v>470870.08</v>
      </c>
      <c r="AG22" s="124">
        <v>3000</v>
      </c>
      <c r="AH22" s="100">
        <f t="shared" si="1"/>
        <v>837146.38</v>
      </c>
      <c r="AI22" s="108">
        <f t="shared" si="2"/>
        <v>0</v>
      </c>
      <c r="AJ22" s="26">
        <f t="shared" si="3"/>
        <v>837146.38</v>
      </c>
      <c r="AK22" s="27">
        <f t="shared" si="4"/>
        <v>3110146.9800000004</v>
      </c>
      <c r="AL22" s="19">
        <f t="shared" si="5"/>
        <v>3058198.0100000002</v>
      </c>
      <c r="AM22" s="32">
        <f t="shared" si="6"/>
        <v>51948.970000000205</v>
      </c>
    </row>
    <row r="23" spans="1:39" x14ac:dyDescent="0.2">
      <c r="A23" s="1" t="s">
        <v>424</v>
      </c>
      <c r="B23" s="1" t="s">
        <v>426</v>
      </c>
      <c r="C23" s="90">
        <v>4661</v>
      </c>
      <c r="D23" s="90" t="s">
        <v>1039</v>
      </c>
      <c r="E23" s="266" t="s">
        <v>1939</v>
      </c>
      <c r="F23" s="123">
        <v>182270.59</v>
      </c>
      <c r="G23" s="123">
        <v>163105</v>
      </c>
      <c r="H23" s="123">
        <v>128346.92</v>
      </c>
      <c r="J23" s="266">
        <v>379741.42</v>
      </c>
      <c r="K23" s="266">
        <v>511654.87</v>
      </c>
      <c r="L23" s="287">
        <v>9300</v>
      </c>
      <c r="M23" s="287">
        <v>8940</v>
      </c>
      <c r="O23" s="287">
        <v>93.65</v>
      </c>
      <c r="R23" s="266">
        <v>47326.36</v>
      </c>
      <c r="S23" s="266">
        <v>1550129.81</v>
      </c>
      <c r="U23" s="100">
        <v>1262377.96</v>
      </c>
      <c r="V23" s="100">
        <v>361500</v>
      </c>
      <c r="W23" s="100">
        <v>642.37</v>
      </c>
      <c r="Y23" s="100">
        <v>2199110.2999999998</v>
      </c>
      <c r="Z23" s="100">
        <v>117600</v>
      </c>
      <c r="AA23" s="124">
        <v>2420412.2999999998</v>
      </c>
      <c r="AE23" s="124">
        <v>478227.17</v>
      </c>
      <c r="AF23" s="124">
        <v>230813.26</v>
      </c>
      <c r="AG23" s="124">
        <v>5600</v>
      </c>
      <c r="AH23" s="100">
        <f t="shared" si="1"/>
        <v>473722.50999999995</v>
      </c>
      <c r="AI23" s="108">
        <f t="shared" si="2"/>
        <v>18333.650000000001</v>
      </c>
      <c r="AJ23" s="26">
        <f t="shared" si="3"/>
        <v>455388.85999999993</v>
      </c>
      <c r="AK23" s="27">
        <f t="shared" si="4"/>
        <v>3941230.63</v>
      </c>
      <c r="AL23" s="19">
        <f t="shared" si="5"/>
        <v>3135052.7299999995</v>
      </c>
      <c r="AM23" s="32">
        <f t="shared" si="6"/>
        <v>806177.90000000037</v>
      </c>
    </row>
    <row r="24" spans="1:39" x14ac:dyDescent="0.2">
      <c r="A24" s="1" t="s">
        <v>424</v>
      </c>
      <c r="B24" s="1" t="s">
        <v>426</v>
      </c>
      <c r="C24" s="90">
        <v>7585</v>
      </c>
      <c r="D24" s="90" t="s">
        <v>1040</v>
      </c>
      <c r="E24" s="266" t="s">
        <v>1940</v>
      </c>
      <c r="F24" s="123">
        <v>2347739.04</v>
      </c>
      <c r="G24" s="123">
        <v>17874.43</v>
      </c>
      <c r="H24" s="123">
        <v>7934</v>
      </c>
      <c r="J24" s="266">
        <v>225064.68</v>
      </c>
      <c r="K24" s="266">
        <v>962807.82</v>
      </c>
      <c r="L24" s="287">
        <v>247000</v>
      </c>
      <c r="M24" s="287">
        <v>17100</v>
      </c>
      <c r="O24" s="287">
        <v>0</v>
      </c>
      <c r="R24" s="266">
        <v>118218.42</v>
      </c>
      <c r="S24" s="266">
        <v>2878887.21</v>
      </c>
      <c r="U24" s="100">
        <v>1280441.71</v>
      </c>
      <c r="V24" s="100">
        <v>275000</v>
      </c>
      <c r="W24" s="100">
        <v>5198.7700000000004</v>
      </c>
      <c r="Y24" s="100">
        <v>2905166.01</v>
      </c>
      <c r="Z24" s="100">
        <v>36200</v>
      </c>
      <c r="AA24" s="124">
        <v>3112566.01</v>
      </c>
      <c r="AE24" s="124">
        <v>1103865.6100000001</v>
      </c>
      <c r="AF24" s="124">
        <v>419760.68</v>
      </c>
      <c r="AG24" s="124">
        <v>116500</v>
      </c>
      <c r="AH24" s="100">
        <f t="shared" si="1"/>
        <v>2373547.4700000002</v>
      </c>
      <c r="AI24" s="108">
        <f t="shared" si="2"/>
        <v>264100</v>
      </c>
      <c r="AJ24" s="26">
        <f t="shared" si="3"/>
        <v>2109447.4700000002</v>
      </c>
      <c r="AK24" s="27">
        <f t="shared" si="4"/>
        <v>4502006.49</v>
      </c>
      <c r="AL24" s="19">
        <f t="shared" si="5"/>
        <v>4752692.3</v>
      </c>
      <c r="AM24" s="32">
        <f t="shared" si="6"/>
        <v>-250685.80999999959</v>
      </c>
    </row>
    <row r="25" spans="1:39" x14ac:dyDescent="0.2">
      <c r="A25" s="1" t="s">
        <v>424</v>
      </c>
      <c r="B25" s="1" t="s">
        <v>426</v>
      </c>
      <c r="C25" s="90">
        <v>6519</v>
      </c>
      <c r="D25" s="90" t="s">
        <v>1041</v>
      </c>
      <c r="E25" s="266" t="s">
        <v>1941</v>
      </c>
      <c r="F25" s="123">
        <v>261657.5</v>
      </c>
      <c r="G25" s="123">
        <v>292482</v>
      </c>
      <c r="H25" s="123">
        <v>11587.35</v>
      </c>
      <c r="J25" s="266">
        <v>563119.49</v>
      </c>
      <c r="K25" s="266">
        <v>650292.12</v>
      </c>
      <c r="L25" s="287">
        <v>0</v>
      </c>
      <c r="O25" s="287">
        <v>1916.8</v>
      </c>
      <c r="P25" s="266">
        <v>1300</v>
      </c>
      <c r="R25" s="266">
        <v>77197.66</v>
      </c>
      <c r="S25" s="266">
        <v>2079998.65</v>
      </c>
      <c r="U25" s="100">
        <v>798332.05</v>
      </c>
      <c r="V25" s="100">
        <v>328696</v>
      </c>
      <c r="W25" s="100">
        <v>515.01</v>
      </c>
      <c r="Y25" s="100">
        <v>2012860</v>
      </c>
      <c r="Z25" s="100">
        <v>21400</v>
      </c>
      <c r="AA25" s="124">
        <v>2155730</v>
      </c>
      <c r="AE25" s="124">
        <v>544146.31999999995</v>
      </c>
      <c r="AF25" s="124">
        <v>286118.55</v>
      </c>
      <c r="AG25" s="124">
        <v>2000</v>
      </c>
      <c r="AH25" s="100">
        <f t="shared" si="1"/>
        <v>565726.85</v>
      </c>
      <c r="AI25" s="108">
        <f t="shared" si="2"/>
        <v>1916.8</v>
      </c>
      <c r="AJ25" s="26">
        <f t="shared" si="3"/>
        <v>563810.04999999993</v>
      </c>
      <c r="AK25" s="27">
        <f t="shared" si="4"/>
        <v>3161803.06</v>
      </c>
      <c r="AL25" s="19">
        <f t="shared" si="5"/>
        <v>2987994.8699999996</v>
      </c>
      <c r="AM25" s="32">
        <f t="shared" si="6"/>
        <v>173808.19000000041</v>
      </c>
    </row>
    <row r="26" spans="1:39" x14ac:dyDescent="0.2">
      <c r="A26" s="1" t="s">
        <v>424</v>
      </c>
      <c r="B26" s="1" t="s">
        <v>426</v>
      </c>
      <c r="C26" s="90">
        <v>4531</v>
      </c>
      <c r="D26" s="90" t="s">
        <v>1042</v>
      </c>
      <c r="E26" s="266" t="s">
        <v>1942</v>
      </c>
      <c r="F26" s="123">
        <v>446267.55</v>
      </c>
      <c r="G26" s="123">
        <v>41553.99</v>
      </c>
      <c r="H26" s="123">
        <v>31796.400000000001</v>
      </c>
      <c r="J26" s="266">
        <v>1302889.42</v>
      </c>
      <c r="K26" s="266">
        <v>271280.15999999997</v>
      </c>
      <c r="L26" s="287">
        <v>11348</v>
      </c>
      <c r="M26" s="287">
        <v>10190</v>
      </c>
      <c r="R26" s="266">
        <v>8780.41</v>
      </c>
      <c r="S26" s="266">
        <v>413083.29</v>
      </c>
      <c r="U26" s="100">
        <v>1279500.75</v>
      </c>
      <c r="V26" s="100">
        <v>197570</v>
      </c>
      <c r="W26" s="100">
        <v>510.82</v>
      </c>
      <c r="Y26" s="100">
        <v>1626446.2</v>
      </c>
      <c r="Z26" s="100">
        <v>43600</v>
      </c>
      <c r="AA26" s="124">
        <v>1883908.2</v>
      </c>
      <c r="AE26" s="124">
        <v>687840.15</v>
      </c>
      <c r="AF26" s="124">
        <v>302818.55</v>
      </c>
      <c r="AG26" s="124">
        <v>50000</v>
      </c>
      <c r="AH26" s="100">
        <f t="shared" si="1"/>
        <v>519617.94</v>
      </c>
      <c r="AI26" s="108">
        <f t="shared" si="2"/>
        <v>21538</v>
      </c>
      <c r="AJ26" s="26">
        <f t="shared" si="3"/>
        <v>498079.94</v>
      </c>
      <c r="AK26" s="27">
        <f t="shared" si="4"/>
        <v>3147627.77</v>
      </c>
      <c r="AL26" s="19">
        <f t="shared" si="5"/>
        <v>2924566.9</v>
      </c>
      <c r="AM26" s="32">
        <f t="shared" si="6"/>
        <v>223060.87000000011</v>
      </c>
    </row>
    <row r="27" spans="1:39" x14ac:dyDescent="0.2">
      <c r="A27" s="1" t="s">
        <v>424</v>
      </c>
      <c r="B27" s="1" t="s">
        <v>426</v>
      </c>
      <c r="C27" s="90">
        <v>2937</v>
      </c>
      <c r="D27" s="90" t="s">
        <v>1043</v>
      </c>
      <c r="E27" s="266" t="s">
        <v>1943</v>
      </c>
      <c r="F27" s="123">
        <v>292650.49</v>
      </c>
      <c r="G27" s="123">
        <v>23200</v>
      </c>
      <c r="H27" s="123">
        <v>7064.19</v>
      </c>
      <c r="J27" s="266">
        <v>787368.95999999996</v>
      </c>
      <c r="K27" s="266">
        <v>496803.19</v>
      </c>
      <c r="L27" s="287">
        <v>0</v>
      </c>
      <c r="O27" s="287">
        <v>132800</v>
      </c>
      <c r="R27" s="266">
        <v>150084</v>
      </c>
      <c r="S27" s="266">
        <v>2337378.21</v>
      </c>
      <c r="U27" s="100">
        <v>1193003.43</v>
      </c>
      <c r="W27" s="100">
        <v>843.92</v>
      </c>
      <c r="Y27" s="100">
        <v>1245812</v>
      </c>
      <c r="Z27" s="100">
        <v>368300</v>
      </c>
      <c r="AA27" s="124">
        <v>1427553.4</v>
      </c>
      <c r="AE27" s="124">
        <v>1110760.03</v>
      </c>
      <c r="AF27" s="124">
        <v>304259.75</v>
      </c>
      <c r="AH27" s="100">
        <f t="shared" si="1"/>
        <v>322914.68</v>
      </c>
      <c r="AI27" s="108">
        <f t="shared" si="2"/>
        <v>132800</v>
      </c>
      <c r="AJ27" s="26">
        <f t="shared" si="3"/>
        <v>190114.68</v>
      </c>
      <c r="AK27" s="27">
        <f t="shared" si="4"/>
        <v>2807959.3499999996</v>
      </c>
      <c r="AL27" s="19">
        <f t="shared" si="5"/>
        <v>2842573.1799999997</v>
      </c>
      <c r="AM27" s="32">
        <f t="shared" si="6"/>
        <v>-34613.830000000075</v>
      </c>
    </row>
    <row r="28" spans="1:39" x14ac:dyDescent="0.2">
      <c r="A28" s="1" t="s">
        <v>424</v>
      </c>
      <c r="B28" s="1" t="s">
        <v>426</v>
      </c>
      <c r="C28" s="90">
        <v>2576</v>
      </c>
      <c r="D28" s="90" t="s">
        <v>1044</v>
      </c>
      <c r="E28" s="266" t="s">
        <v>1944</v>
      </c>
      <c r="F28" s="123">
        <v>75285.440000000002</v>
      </c>
      <c r="G28" s="123">
        <v>0</v>
      </c>
      <c r="H28" s="123">
        <v>33536.269999999997</v>
      </c>
      <c r="J28" s="266">
        <v>533739.91</v>
      </c>
      <c r="K28" s="266">
        <v>435981.2</v>
      </c>
      <c r="L28" s="287">
        <v>5000</v>
      </c>
      <c r="M28" s="287">
        <v>9650</v>
      </c>
      <c r="O28" s="287">
        <v>0</v>
      </c>
      <c r="R28" s="266">
        <v>53354.91</v>
      </c>
      <c r="S28" s="266">
        <v>2446216.73</v>
      </c>
      <c r="U28" s="100">
        <v>895955.68</v>
      </c>
      <c r="V28" s="100">
        <v>113350</v>
      </c>
      <c r="W28" s="100">
        <v>445.2</v>
      </c>
      <c r="Y28" s="100">
        <v>1237544</v>
      </c>
      <c r="Z28" s="100">
        <v>11600</v>
      </c>
      <c r="AA28" s="124">
        <v>1433596</v>
      </c>
      <c r="AE28" s="124">
        <v>418336.08</v>
      </c>
      <c r="AF28" s="124">
        <v>299381.95</v>
      </c>
      <c r="AG28" s="124">
        <v>122000</v>
      </c>
      <c r="AH28" s="100">
        <f t="shared" si="1"/>
        <v>108821.70999999999</v>
      </c>
      <c r="AI28" s="108">
        <f t="shared" si="2"/>
        <v>14650</v>
      </c>
      <c r="AJ28" s="26">
        <f t="shared" si="3"/>
        <v>94171.709999999992</v>
      </c>
      <c r="AK28" s="27">
        <f t="shared" si="4"/>
        <v>2258894.88</v>
      </c>
      <c r="AL28" s="19">
        <f t="shared" si="5"/>
        <v>2273314.0300000003</v>
      </c>
      <c r="AM28" s="32">
        <f t="shared" si="6"/>
        <v>-14419.150000000373</v>
      </c>
    </row>
    <row r="29" spans="1:39" x14ac:dyDescent="0.2">
      <c r="A29" s="1" t="s">
        <v>429</v>
      </c>
      <c r="B29" s="1" t="s">
        <v>430</v>
      </c>
      <c r="C29" s="90">
        <v>3880</v>
      </c>
      <c r="D29" s="90" t="s">
        <v>1045</v>
      </c>
      <c r="E29" s="266" t="s">
        <v>1945</v>
      </c>
      <c r="F29" s="123">
        <v>245100.29</v>
      </c>
      <c r="G29" s="123">
        <v>665010.15</v>
      </c>
      <c r="H29" s="123">
        <v>7561.02</v>
      </c>
      <c r="J29" s="266">
        <v>645492.28</v>
      </c>
      <c r="K29" s="266">
        <v>611097.21</v>
      </c>
      <c r="O29" s="287">
        <v>416185</v>
      </c>
      <c r="S29" s="266">
        <v>1940194.37</v>
      </c>
      <c r="U29" s="100">
        <v>1344293.57</v>
      </c>
      <c r="V29" s="100">
        <v>295447.65999999997</v>
      </c>
      <c r="W29" s="100">
        <v>937.26</v>
      </c>
      <c r="X29" s="100">
        <v>650</v>
      </c>
      <c r="Y29" s="100">
        <v>1661672.5</v>
      </c>
      <c r="AA29" s="124">
        <v>1849822.5</v>
      </c>
      <c r="AE29" s="124">
        <v>883864.44</v>
      </c>
      <c r="AF29" s="124">
        <v>195338.08</v>
      </c>
      <c r="AH29" s="100">
        <f t="shared" si="1"/>
        <v>917671.46000000008</v>
      </c>
      <c r="AI29" s="108">
        <f t="shared" si="2"/>
        <v>416185</v>
      </c>
      <c r="AJ29" s="26">
        <f t="shared" si="3"/>
        <v>501486.46000000008</v>
      </c>
      <c r="AK29" s="27">
        <f t="shared" si="4"/>
        <v>3303000.99</v>
      </c>
      <c r="AL29" s="19">
        <f t="shared" si="5"/>
        <v>2929025.02</v>
      </c>
      <c r="AM29" s="32">
        <f t="shared" si="6"/>
        <v>373975.9700000002</v>
      </c>
    </row>
    <row r="30" spans="1:39" x14ac:dyDescent="0.2">
      <c r="A30" s="1" t="s">
        <v>429</v>
      </c>
      <c r="B30" s="1" t="s">
        <v>430</v>
      </c>
      <c r="C30" s="90">
        <v>3169</v>
      </c>
      <c r="D30" s="90" t="s">
        <v>1046</v>
      </c>
      <c r="E30" s="266" t="s">
        <v>1946</v>
      </c>
      <c r="F30" s="123">
        <v>233708.91</v>
      </c>
      <c r="G30" s="123">
        <v>274764.38</v>
      </c>
      <c r="H30" s="123">
        <v>64348.74</v>
      </c>
      <c r="J30" s="266">
        <v>2599154.5699999998</v>
      </c>
      <c r="K30" s="266">
        <v>313093.67</v>
      </c>
      <c r="S30" s="266">
        <v>225942.27</v>
      </c>
      <c r="U30" s="100">
        <v>1292805.79</v>
      </c>
      <c r="V30" s="100">
        <v>160639.07</v>
      </c>
      <c r="W30" s="100">
        <v>712.76</v>
      </c>
      <c r="Y30" s="100">
        <v>1184036</v>
      </c>
      <c r="AA30" s="124">
        <v>1611452</v>
      </c>
      <c r="AE30" s="124">
        <v>597254.54</v>
      </c>
      <c r="AF30" s="124">
        <v>263055.96000000002</v>
      </c>
      <c r="AH30" s="100">
        <f t="shared" si="1"/>
        <v>572822.03</v>
      </c>
      <c r="AI30" s="108">
        <f t="shared" si="2"/>
        <v>0</v>
      </c>
      <c r="AJ30" s="26">
        <f t="shared" si="3"/>
        <v>572822.03</v>
      </c>
      <c r="AK30" s="27">
        <f t="shared" si="4"/>
        <v>2638193.62</v>
      </c>
      <c r="AL30" s="19">
        <f t="shared" si="5"/>
        <v>2471762.5</v>
      </c>
      <c r="AM30" s="32">
        <f t="shared" si="6"/>
        <v>166431.12000000011</v>
      </c>
    </row>
    <row r="31" spans="1:39" x14ac:dyDescent="0.2">
      <c r="A31" s="1" t="s">
        <v>429</v>
      </c>
      <c r="B31" s="1" t="s">
        <v>430</v>
      </c>
      <c r="C31" s="90">
        <v>7059</v>
      </c>
      <c r="D31" s="90" t="s">
        <v>1047</v>
      </c>
      <c r="E31" s="266" t="s">
        <v>1947</v>
      </c>
      <c r="F31" s="123">
        <v>1007373.05</v>
      </c>
      <c r="G31" s="123">
        <v>362955.5</v>
      </c>
      <c r="H31" s="123">
        <v>19764.740000000002</v>
      </c>
      <c r="J31" s="266">
        <v>952738.35</v>
      </c>
      <c r="K31" s="266">
        <v>427218.44</v>
      </c>
      <c r="S31" s="266">
        <v>519805.36</v>
      </c>
      <c r="U31" s="100">
        <v>1509897.74</v>
      </c>
      <c r="V31" s="100">
        <v>995450.1</v>
      </c>
      <c r="W31" s="100">
        <v>2364.39</v>
      </c>
      <c r="X31" s="100">
        <v>3050</v>
      </c>
      <c r="Y31" s="100">
        <v>1193004.1000000001</v>
      </c>
      <c r="AA31" s="124">
        <v>1750024.1</v>
      </c>
      <c r="AE31" s="124">
        <v>1195434.6100000001</v>
      </c>
      <c r="AF31" s="124">
        <v>153959.85</v>
      </c>
      <c r="AH31" s="100">
        <f t="shared" si="1"/>
        <v>1390093.29</v>
      </c>
      <c r="AI31" s="108">
        <f t="shared" si="2"/>
        <v>0</v>
      </c>
      <c r="AJ31" s="26">
        <f t="shared" si="3"/>
        <v>1390093.29</v>
      </c>
      <c r="AK31" s="27">
        <f t="shared" si="4"/>
        <v>3703766.33</v>
      </c>
      <c r="AL31" s="19">
        <f t="shared" si="5"/>
        <v>3099418.56</v>
      </c>
      <c r="AM31" s="32">
        <f t="shared" si="6"/>
        <v>604347.77</v>
      </c>
    </row>
    <row r="32" spans="1:39" x14ac:dyDescent="0.2">
      <c r="A32" s="1" t="s">
        <v>429</v>
      </c>
      <c r="B32" s="1" t="s">
        <v>430</v>
      </c>
      <c r="C32" s="90">
        <v>4668</v>
      </c>
      <c r="D32" s="90" t="s">
        <v>1048</v>
      </c>
      <c r="E32" s="266" t="s">
        <v>1948</v>
      </c>
      <c r="F32" s="123">
        <v>759633.02</v>
      </c>
      <c r="G32" s="123">
        <v>177894.95</v>
      </c>
      <c r="H32" s="123">
        <v>35852.080000000002</v>
      </c>
      <c r="J32" s="266">
        <v>2277815.2200000002</v>
      </c>
      <c r="K32" s="266">
        <v>997175.92</v>
      </c>
      <c r="S32" s="266">
        <v>164243.42000000001</v>
      </c>
      <c r="U32" s="100">
        <v>1227837.2</v>
      </c>
      <c r="V32" s="100">
        <v>527809.18000000005</v>
      </c>
      <c r="W32" s="100">
        <v>1662.62</v>
      </c>
      <c r="Y32" s="100">
        <v>1177138.2</v>
      </c>
      <c r="AA32" s="124">
        <v>1724169.2</v>
      </c>
      <c r="AE32" s="124">
        <v>603615.5</v>
      </c>
      <c r="AF32" s="124">
        <v>333024.33</v>
      </c>
      <c r="AH32" s="100">
        <f t="shared" si="1"/>
        <v>973380.04999999993</v>
      </c>
      <c r="AI32" s="108">
        <f t="shared" si="2"/>
        <v>0</v>
      </c>
      <c r="AJ32" s="26">
        <f t="shared" si="3"/>
        <v>973380.04999999993</v>
      </c>
      <c r="AK32" s="27">
        <f t="shared" si="4"/>
        <v>2934447.2</v>
      </c>
      <c r="AL32" s="19">
        <f t="shared" si="5"/>
        <v>2660809.0300000003</v>
      </c>
      <c r="AM32" s="32">
        <f t="shared" si="6"/>
        <v>273638.16999999993</v>
      </c>
    </row>
    <row r="33" spans="1:39" x14ac:dyDescent="0.2">
      <c r="A33" s="1" t="s">
        <v>429</v>
      </c>
      <c r="B33" s="1" t="s">
        <v>430</v>
      </c>
      <c r="C33" s="90">
        <v>5951</v>
      </c>
      <c r="D33" s="90" t="s">
        <v>1049</v>
      </c>
      <c r="E33" s="266" t="s">
        <v>1949</v>
      </c>
      <c r="F33" s="123">
        <v>325265.57</v>
      </c>
      <c r="G33" s="123">
        <v>131125</v>
      </c>
      <c r="H33" s="123">
        <v>934.47</v>
      </c>
      <c r="J33" s="266">
        <v>767312.92</v>
      </c>
      <c r="K33" s="266">
        <v>430447</v>
      </c>
      <c r="M33" s="287">
        <v>23046.36</v>
      </c>
      <c r="Q33" s="266">
        <v>-403659.22</v>
      </c>
      <c r="S33" s="266">
        <v>3631737.05</v>
      </c>
      <c r="U33" s="100">
        <v>1424880.04</v>
      </c>
      <c r="V33" s="100">
        <v>667171.66</v>
      </c>
      <c r="W33" s="100">
        <v>960.83</v>
      </c>
      <c r="Y33" s="100">
        <v>1133872.1000000001</v>
      </c>
      <c r="AA33" s="124">
        <v>1682752.1</v>
      </c>
      <c r="AE33" s="124">
        <v>854604.89</v>
      </c>
      <c r="AF33" s="124">
        <v>245416.32000000001</v>
      </c>
      <c r="AH33" s="100">
        <f t="shared" si="1"/>
        <v>457325.04</v>
      </c>
      <c r="AI33" s="108">
        <f t="shared" si="2"/>
        <v>23046.36</v>
      </c>
      <c r="AJ33" s="26">
        <f t="shared" si="3"/>
        <v>434278.68</v>
      </c>
      <c r="AK33" s="27">
        <f t="shared" si="4"/>
        <v>3226884.6300000004</v>
      </c>
      <c r="AL33" s="19">
        <f t="shared" si="5"/>
        <v>2782773.31</v>
      </c>
      <c r="AM33" s="32">
        <f t="shared" si="6"/>
        <v>444111.3200000003</v>
      </c>
    </row>
    <row r="34" spans="1:39" x14ac:dyDescent="0.2">
      <c r="A34" s="1" t="s">
        <v>429</v>
      </c>
      <c r="B34" s="1" t="s">
        <v>430</v>
      </c>
      <c r="C34" s="90">
        <v>4528</v>
      </c>
      <c r="D34" s="90" t="s">
        <v>1050</v>
      </c>
      <c r="E34" s="266" t="s">
        <v>1950</v>
      </c>
      <c r="F34" s="123">
        <v>842576.84</v>
      </c>
      <c r="G34" s="123">
        <v>131017.3</v>
      </c>
      <c r="H34" s="123">
        <v>39781.730000000003</v>
      </c>
      <c r="J34" s="266">
        <v>358291.36</v>
      </c>
      <c r="K34" s="266">
        <v>567442.69999999995</v>
      </c>
      <c r="S34" s="266">
        <v>669957.9</v>
      </c>
      <c r="U34" s="100">
        <v>1196684.01</v>
      </c>
      <c r="V34" s="100">
        <v>635755.48</v>
      </c>
      <c r="W34" s="100">
        <v>1884.69</v>
      </c>
      <c r="Y34" s="100">
        <v>1266050</v>
      </c>
      <c r="AA34" s="124">
        <v>1798607</v>
      </c>
      <c r="AE34" s="124">
        <v>921021.87</v>
      </c>
      <c r="AF34" s="124">
        <v>140258.07</v>
      </c>
      <c r="AH34" s="100">
        <f t="shared" si="1"/>
        <v>1013375.87</v>
      </c>
      <c r="AI34" s="108">
        <f t="shared" si="2"/>
        <v>0</v>
      </c>
      <c r="AJ34" s="26">
        <f t="shared" si="3"/>
        <v>1013375.87</v>
      </c>
      <c r="AK34" s="27">
        <f t="shared" si="4"/>
        <v>3100374.1799999997</v>
      </c>
      <c r="AL34" s="19">
        <f t="shared" si="5"/>
        <v>2859886.94</v>
      </c>
      <c r="AM34" s="32">
        <f t="shared" si="6"/>
        <v>240487.23999999976</v>
      </c>
    </row>
    <row r="35" spans="1:39" x14ac:dyDescent="0.2">
      <c r="A35" s="1" t="s">
        <v>429</v>
      </c>
      <c r="B35" s="1" t="s">
        <v>430</v>
      </c>
      <c r="C35" s="90">
        <v>5805</v>
      </c>
      <c r="D35" s="90" t="s">
        <v>1051</v>
      </c>
      <c r="E35" s="266" t="s">
        <v>1951</v>
      </c>
      <c r="F35" s="123">
        <v>840438.54</v>
      </c>
      <c r="G35" s="123">
        <v>199952.37</v>
      </c>
      <c r="H35" s="123">
        <v>18754.96</v>
      </c>
      <c r="J35" s="266">
        <v>680873.64</v>
      </c>
      <c r="K35" s="266">
        <v>635807.18000000005</v>
      </c>
      <c r="O35" s="287">
        <v>100000</v>
      </c>
      <c r="S35" s="266">
        <v>2501284.2200000002</v>
      </c>
      <c r="U35" s="100">
        <v>1171196.6499999999</v>
      </c>
      <c r="V35" s="100">
        <v>817855.97</v>
      </c>
      <c r="W35" s="100">
        <v>1750.71</v>
      </c>
      <c r="Y35" s="100">
        <v>1100009.6000000001</v>
      </c>
      <c r="Z35" s="100">
        <v>116200</v>
      </c>
      <c r="AA35" s="124">
        <v>1522053.6</v>
      </c>
      <c r="AE35" s="124">
        <v>1100592.47</v>
      </c>
      <c r="AF35" s="124">
        <v>348018.69</v>
      </c>
      <c r="AH35" s="100">
        <f t="shared" si="1"/>
        <v>1059145.8700000001</v>
      </c>
      <c r="AI35" s="108">
        <f t="shared" si="2"/>
        <v>100000</v>
      </c>
      <c r="AJ35" s="26">
        <f t="shared" si="3"/>
        <v>959145.87000000011</v>
      </c>
      <c r="AK35" s="27">
        <f t="shared" si="4"/>
        <v>3207012.9299999997</v>
      </c>
      <c r="AL35" s="19">
        <f t="shared" si="5"/>
        <v>2970664.7600000002</v>
      </c>
      <c r="AM35" s="32">
        <f t="shared" si="6"/>
        <v>236348.16999999946</v>
      </c>
    </row>
    <row r="36" spans="1:39" x14ac:dyDescent="0.2">
      <c r="A36" s="1" t="s">
        <v>429</v>
      </c>
      <c r="B36" s="1" t="s">
        <v>430</v>
      </c>
      <c r="C36" s="90">
        <v>3290</v>
      </c>
      <c r="D36" s="90" t="s">
        <v>1052</v>
      </c>
      <c r="E36" s="266" t="s">
        <v>1952</v>
      </c>
      <c r="F36" s="123">
        <v>347122.14</v>
      </c>
      <c r="G36" s="123">
        <v>69027.600000000006</v>
      </c>
      <c r="H36" s="123">
        <v>360.8</v>
      </c>
      <c r="J36" s="266">
        <v>506303.41</v>
      </c>
      <c r="K36" s="266">
        <v>1287661.55</v>
      </c>
      <c r="Q36" s="266">
        <v>-3423591.38</v>
      </c>
      <c r="S36" s="266">
        <v>1692932.58</v>
      </c>
      <c r="U36" s="100">
        <v>863873.39</v>
      </c>
      <c r="V36" s="100">
        <v>610871.19999999995</v>
      </c>
      <c r="W36" s="100">
        <v>2433.6999999999998</v>
      </c>
      <c r="X36" s="100">
        <v>450</v>
      </c>
      <c r="Y36" s="100">
        <v>928502</v>
      </c>
      <c r="Z36" s="100">
        <v>884100</v>
      </c>
      <c r="AA36" s="124">
        <v>1329094</v>
      </c>
      <c r="AE36" s="124">
        <v>796307.88</v>
      </c>
      <c r="AF36" s="124">
        <v>184127.67</v>
      </c>
      <c r="AH36" s="100">
        <f t="shared" si="1"/>
        <v>416510.54</v>
      </c>
      <c r="AI36" s="108">
        <f t="shared" si="2"/>
        <v>0</v>
      </c>
      <c r="AJ36" s="26">
        <f t="shared" si="3"/>
        <v>416510.54</v>
      </c>
      <c r="AK36" s="27">
        <f t="shared" si="4"/>
        <v>3290230.29</v>
      </c>
      <c r="AL36" s="19">
        <f t="shared" si="5"/>
        <v>2309529.5499999998</v>
      </c>
      <c r="AM36" s="32">
        <f t="shared" si="6"/>
        <v>980700.74000000022</v>
      </c>
    </row>
    <row r="37" spans="1:39" x14ac:dyDescent="0.2">
      <c r="A37" s="1" t="s">
        <v>429</v>
      </c>
      <c r="B37" s="1" t="s">
        <v>430</v>
      </c>
      <c r="C37" s="90">
        <v>5014</v>
      </c>
      <c r="D37" s="90" t="s">
        <v>1053</v>
      </c>
      <c r="E37" s="266" t="s">
        <v>1953</v>
      </c>
      <c r="F37" s="123">
        <v>86851.66</v>
      </c>
      <c r="G37" s="123">
        <v>170930.47</v>
      </c>
      <c r="H37" s="123">
        <v>9260</v>
      </c>
      <c r="J37" s="266">
        <v>1387511.99</v>
      </c>
      <c r="K37" s="266">
        <v>647658.09</v>
      </c>
      <c r="U37" s="100">
        <v>1502830.15</v>
      </c>
      <c r="V37" s="100">
        <v>666895.11</v>
      </c>
      <c r="W37" s="100">
        <v>965.79</v>
      </c>
      <c r="Y37" s="100">
        <v>1792761.5</v>
      </c>
      <c r="AA37" s="124">
        <v>2079864.5</v>
      </c>
      <c r="AE37" s="124">
        <v>1179248.94</v>
      </c>
      <c r="AF37" s="124">
        <v>339107.17</v>
      </c>
      <c r="AH37" s="100">
        <f t="shared" si="1"/>
        <v>267042.13</v>
      </c>
      <c r="AI37" s="108">
        <f t="shared" si="2"/>
        <v>0</v>
      </c>
      <c r="AJ37" s="26">
        <f t="shared" si="3"/>
        <v>267042.13</v>
      </c>
      <c r="AK37" s="27">
        <f t="shared" si="4"/>
        <v>3963452.55</v>
      </c>
      <c r="AL37" s="19">
        <f t="shared" si="5"/>
        <v>3598220.61</v>
      </c>
      <c r="AM37" s="32">
        <f t="shared" si="6"/>
        <v>365231.93999999994</v>
      </c>
    </row>
    <row r="38" spans="1:39" x14ac:dyDescent="0.2">
      <c r="A38" s="1" t="s">
        <v>429</v>
      </c>
      <c r="B38" s="1" t="s">
        <v>430</v>
      </c>
      <c r="C38" s="90">
        <v>4611</v>
      </c>
      <c r="D38" s="90" t="s">
        <v>1054</v>
      </c>
      <c r="E38" s="266" t="s">
        <v>1954</v>
      </c>
      <c r="F38" s="123">
        <v>520064.37</v>
      </c>
      <c r="G38" s="123">
        <v>208624.15</v>
      </c>
      <c r="H38" s="123">
        <v>2655</v>
      </c>
      <c r="J38" s="266">
        <v>1283881.81</v>
      </c>
      <c r="K38" s="266">
        <v>493201.66</v>
      </c>
      <c r="U38" s="100">
        <v>1260461.3400000001</v>
      </c>
      <c r="V38" s="100">
        <v>329410.74</v>
      </c>
      <c r="W38" s="100">
        <v>1298.7</v>
      </c>
      <c r="Y38" s="100">
        <v>1469319.9</v>
      </c>
      <c r="Z38" s="100">
        <v>8750</v>
      </c>
      <c r="AA38" s="124">
        <v>1947973.9</v>
      </c>
      <c r="AE38" s="124">
        <v>1020359.74</v>
      </c>
      <c r="AF38" s="124">
        <v>154587.91</v>
      </c>
      <c r="AH38" s="100">
        <f t="shared" si="1"/>
        <v>731343.52</v>
      </c>
      <c r="AI38" s="108">
        <f t="shared" si="2"/>
        <v>0</v>
      </c>
      <c r="AJ38" s="26">
        <f t="shared" si="3"/>
        <v>731343.52</v>
      </c>
      <c r="AK38" s="27">
        <f t="shared" si="4"/>
        <v>3069240.6799999997</v>
      </c>
      <c r="AL38" s="19">
        <f t="shared" si="5"/>
        <v>3122921.55</v>
      </c>
      <c r="AM38" s="32">
        <f t="shared" si="6"/>
        <v>-53680.870000000112</v>
      </c>
    </row>
    <row r="39" spans="1:39" x14ac:dyDescent="0.2">
      <c r="A39" s="1" t="s">
        <v>433</v>
      </c>
      <c r="B39" s="1" t="s">
        <v>434</v>
      </c>
      <c r="C39" s="90">
        <v>2051</v>
      </c>
      <c r="D39" s="90" t="s">
        <v>1055</v>
      </c>
      <c r="E39" s="266" t="s">
        <v>1955</v>
      </c>
      <c r="F39" s="123">
        <v>631570.22</v>
      </c>
      <c r="G39" s="123">
        <v>0</v>
      </c>
      <c r="H39" s="123">
        <v>46778.9</v>
      </c>
      <c r="J39" s="266">
        <v>458477.16</v>
      </c>
      <c r="K39" s="266">
        <v>93756.87</v>
      </c>
      <c r="L39" s="287">
        <v>12408</v>
      </c>
      <c r="M39" s="287">
        <v>7700</v>
      </c>
      <c r="O39" s="287">
        <v>524393.31999999995</v>
      </c>
      <c r="P39" s="266">
        <v>60408.63</v>
      </c>
      <c r="S39" s="266">
        <v>1814650.86</v>
      </c>
      <c r="U39" s="100">
        <v>843180.64</v>
      </c>
      <c r="V39" s="100">
        <v>4115</v>
      </c>
      <c r="Y39" s="100">
        <v>1813545.8</v>
      </c>
      <c r="Z39" s="100">
        <v>136200</v>
      </c>
      <c r="AA39" s="124">
        <v>2200045.7999999998</v>
      </c>
      <c r="AC39" s="124">
        <v>32820</v>
      </c>
      <c r="AE39" s="124">
        <v>668390.72</v>
      </c>
      <c r="AF39" s="124">
        <v>151699.94</v>
      </c>
      <c r="AH39" s="100">
        <f t="shared" si="1"/>
        <v>678349.12</v>
      </c>
      <c r="AI39" s="108">
        <f t="shared" si="2"/>
        <v>544501.31999999995</v>
      </c>
      <c r="AJ39" s="26">
        <f t="shared" si="3"/>
        <v>133847.80000000005</v>
      </c>
      <c r="AK39" s="27">
        <f t="shared" si="4"/>
        <v>2797041.44</v>
      </c>
      <c r="AL39" s="19">
        <f t="shared" si="5"/>
        <v>3052956.4599999995</v>
      </c>
      <c r="AM39" s="32">
        <f t="shared" si="6"/>
        <v>-255915.01999999955</v>
      </c>
    </row>
    <row r="40" spans="1:39" x14ac:dyDescent="0.2">
      <c r="A40" s="1" t="s">
        <v>433</v>
      </c>
      <c r="B40" s="1" t="s">
        <v>434</v>
      </c>
      <c r="C40" s="90">
        <v>1787</v>
      </c>
      <c r="D40" s="90" t="s">
        <v>1056</v>
      </c>
      <c r="E40" s="266" t="s">
        <v>1956</v>
      </c>
      <c r="F40" s="123">
        <v>234034.16</v>
      </c>
      <c r="G40" s="123">
        <v>10800</v>
      </c>
      <c r="H40" s="123">
        <v>43718</v>
      </c>
      <c r="J40" s="266">
        <v>792968.97</v>
      </c>
      <c r="K40" s="266">
        <v>215459.21</v>
      </c>
      <c r="L40" s="287">
        <v>10857</v>
      </c>
      <c r="M40" s="287">
        <v>9000</v>
      </c>
      <c r="O40" s="287">
        <v>219530</v>
      </c>
      <c r="P40" s="266">
        <v>4555.76</v>
      </c>
      <c r="R40" s="266">
        <v>149150.39000000001</v>
      </c>
      <c r="S40" s="266">
        <v>1633793.05</v>
      </c>
      <c r="U40" s="100">
        <v>1203902.98</v>
      </c>
      <c r="V40" s="100">
        <v>35444.199999999997</v>
      </c>
      <c r="W40" s="100">
        <v>202.42</v>
      </c>
      <c r="Y40" s="100">
        <v>1747961.8</v>
      </c>
      <c r="Z40" s="100">
        <v>223600</v>
      </c>
      <c r="AA40" s="124">
        <v>2197681.7999999998</v>
      </c>
      <c r="AC40" s="124">
        <v>4400</v>
      </c>
      <c r="AE40" s="124">
        <v>902174.48</v>
      </c>
      <c r="AF40" s="124">
        <v>211699.4</v>
      </c>
      <c r="AH40" s="100">
        <f t="shared" si="1"/>
        <v>288552.16000000003</v>
      </c>
      <c r="AI40" s="108">
        <f t="shared" si="2"/>
        <v>239387</v>
      </c>
      <c r="AJ40" s="26">
        <f t="shared" si="3"/>
        <v>49165.160000000033</v>
      </c>
      <c r="AK40" s="27">
        <f t="shared" si="4"/>
        <v>3211111.4</v>
      </c>
      <c r="AL40" s="19">
        <f t="shared" si="5"/>
        <v>3315955.6799999997</v>
      </c>
      <c r="AM40" s="32">
        <f t="shared" si="6"/>
        <v>-104844.2799999998</v>
      </c>
    </row>
    <row r="41" spans="1:39" x14ac:dyDescent="0.2">
      <c r="A41" s="1" t="s">
        <v>433</v>
      </c>
      <c r="B41" s="1" t="s">
        <v>434</v>
      </c>
      <c r="C41" s="90">
        <v>2904</v>
      </c>
      <c r="D41" s="90" t="s">
        <v>1057</v>
      </c>
      <c r="E41" s="266" t="s">
        <v>1957</v>
      </c>
      <c r="F41" s="123">
        <v>882555.11</v>
      </c>
      <c r="G41" s="123">
        <v>37300</v>
      </c>
      <c r="H41" s="123">
        <v>51797</v>
      </c>
      <c r="J41" s="266">
        <v>1116789.73</v>
      </c>
      <c r="K41" s="266">
        <v>496480.4</v>
      </c>
      <c r="L41" s="287">
        <v>6680</v>
      </c>
      <c r="M41" s="287">
        <v>8750</v>
      </c>
      <c r="R41" s="266">
        <v>-179774.66</v>
      </c>
      <c r="S41" s="266">
        <v>174893.33</v>
      </c>
      <c r="U41" s="100">
        <v>872628.18</v>
      </c>
      <c r="V41" s="100">
        <v>403576</v>
      </c>
      <c r="W41" s="100">
        <v>1446.09</v>
      </c>
      <c r="Y41" s="100">
        <v>1361239</v>
      </c>
      <c r="Z41" s="100">
        <v>150500</v>
      </c>
      <c r="AA41" s="124">
        <v>1701916</v>
      </c>
      <c r="AE41" s="124">
        <v>599207.80000000005</v>
      </c>
      <c r="AF41" s="124">
        <v>320467.45</v>
      </c>
      <c r="AH41" s="100">
        <f t="shared" si="1"/>
        <v>971652.11</v>
      </c>
      <c r="AI41" s="108">
        <f t="shared" si="2"/>
        <v>15430</v>
      </c>
      <c r="AJ41" s="26">
        <f t="shared" si="3"/>
        <v>956222.11</v>
      </c>
      <c r="AK41" s="27">
        <f t="shared" si="4"/>
        <v>2789389.2700000005</v>
      </c>
      <c r="AL41" s="19">
        <f t="shared" si="5"/>
        <v>2621591.25</v>
      </c>
      <c r="AM41" s="32">
        <f t="shared" si="6"/>
        <v>167798.02000000048</v>
      </c>
    </row>
    <row r="42" spans="1:39" x14ac:dyDescent="0.2">
      <c r="A42" s="1" t="s">
        <v>433</v>
      </c>
      <c r="B42" s="1" t="s">
        <v>434</v>
      </c>
      <c r="C42" s="90">
        <v>3978</v>
      </c>
      <c r="D42" s="90" t="s">
        <v>1058</v>
      </c>
      <c r="E42" s="266" t="s">
        <v>1958</v>
      </c>
      <c r="F42" s="123">
        <v>2263872.37</v>
      </c>
      <c r="G42" s="123">
        <v>0</v>
      </c>
      <c r="H42" s="123">
        <v>81075.210000000006</v>
      </c>
      <c r="J42" s="266">
        <v>1343145.4</v>
      </c>
      <c r="K42" s="266">
        <v>385281.24</v>
      </c>
      <c r="L42" s="287">
        <v>48746</v>
      </c>
      <c r="M42" s="287">
        <v>7150</v>
      </c>
      <c r="O42" s="287">
        <v>1477017.24</v>
      </c>
      <c r="P42" s="266">
        <v>54000</v>
      </c>
      <c r="R42" s="266">
        <v>-288380.88</v>
      </c>
      <c r="S42" s="266">
        <v>1781475.04</v>
      </c>
      <c r="U42" s="100">
        <v>1518828.69</v>
      </c>
      <c r="V42" s="100">
        <v>953280</v>
      </c>
      <c r="Y42" s="100">
        <v>2293019.9</v>
      </c>
      <c r="Z42" s="100">
        <v>215700</v>
      </c>
      <c r="AA42" s="124">
        <v>2722364.9</v>
      </c>
      <c r="AE42" s="124">
        <v>1276513.69</v>
      </c>
      <c r="AF42" s="124">
        <v>300408.07</v>
      </c>
      <c r="AH42" s="100">
        <f t="shared" si="1"/>
        <v>2344947.58</v>
      </c>
      <c r="AI42" s="108">
        <f t="shared" si="2"/>
        <v>1532913.24</v>
      </c>
      <c r="AJ42" s="26">
        <f t="shared" si="3"/>
        <v>812034.34000000008</v>
      </c>
      <c r="AK42" s="27">
        <f t="shared" si="4"/>
        <v>4980828.59</v>
      </c>
      <c r="AL42" s="19">
        <f t="shared" si="5"/>
        <v>4299286.66</v>
      </c>
      <c r="AM42" s="32">
        <f t="shared" si="6"/>
        <v>681541.9299999997</v>
      </c>
    </row>
    <row r="43" spans="1:39" x14ac:dyDescent="0.2">
      <c r="A43" s="1" t="s">
        <v>433</v>
      </c>
      <c r="B43" s="1" t="s">
        <v>434</v>
      </c>
      <c r="C43" s="90">
        <v>3763</v>
      </c>
      <c r="D43" s="90" t="s">
        <v>1059</v>
      </c>
      <c r="E43" s="266" t="s">
        <v>1959</v>
      </c>
      <c r="F43" s="123">
        <v>227578.37</v>
      </c>
      <c r="G43" s="123">
        <v>0</v>
      </c>
      <c r="H43" s="123">
        <v>27772</v>
      </c>
      <c r="J43" s="266">
        <v>376507.11</v>
      </c>
      <c r="K43" s="266">
        <v>254383.05</v>
      </c>
      <c r="L43" s="287">
        <v>23858</v>
      </c>
      <c r="M43" s="287">
        <v>7700</v>
      </c>
      <c r="O43" s="287">
        <v>13</v>
      </c>
      <c r="R43" s="266">
        <v>-598288.23</v>
      </c>
      <c r="S43" s="266">
        <v>1769380.27</v>
      </c>
      <c r="U43" s="100">
        <v>1554398.89</v>
      </c>
      <c r="V43" s="100">
        <v>62900</v>
      </c>
      <c r="W43" s="100">
        <v>747.53</v>
      </c>
      <c r="Y43" s="100">
        <v>2237077.6</v>
      </c>
      <c r="Z43" s="100">
        <v>227500</v>
      </c>
      <c r="AA43" s="124">
        <v>2877357.6</v>
      </c>
      <c r="AE43" s="124">
        <v>1016610.25</v>
      </c>
      <c r="AF43" s="124">
        <v>217101.67</v>
      </c>
      <c r="AH43" s="100">
        <f t="shared" si="1"/>
        <v>255350.37</v>
      </c>
      <c r="AI43" s="108">
        <f t="shared" si="2"/>
        <v>31571</v>
      </c>
      <c r="AJ43" s="26">
        <f t="shared" si="3"/>
        <v>223779.37</v>
      </c>
      <c r="AK43" s="27">
        <f t="shared" si="4"/>
        <v>4082624.02</v>
      </c>
      <c r="AL43" s="19">
        <f t="shared" si="5"/>
        <v>4111069.52</v>
      </c>
      <c r="AM43" s="32">
        <f t="shared" si="6"/>
        <v>-28445.5</v>
      </c>
    </row>
    <row r="44" spans="1:39" x14ac:dyDescent="0.2">
      <c r="A44" s="1" t="s">
        <v>433</v>
      </c>
      <c r="B44" s="1" t="s">
        <v>434</v>
      </c>
      <c r="C44" s="90">
        <v>973</v>
      </c>
      <c r="D44" s="90" t="s">
        <v>1060</v>
      </c>
      <c r="E44" s="266" t="s">
        <v>1960</v>
      </c>
      <c r="F44" s="123">
        <v>180421.46</v>
      </c>
      <c r="G44" s="123">
        <v>0</v>
      </c>
      <c r="H44" s="123">
        <v>32260</v>
      </c>
      <c r="J44" s="266">
        <v>1177504.3400000001</v>
      </c>
      <c r="K44" s="266">
        <v>159858.5</v>
      </c>
      <c r="L44" s="287">
        <v>10918</v>
      </c>
      <c r="M44" s="287">
        <v>9100</v>
      </c>
      <c r="P44" s="266">
        <v>2065.19</v>
      </c>
      <c r="R44" s="266">
        <v>1818</v>
      </c>
      <c r="S44" s="266">
        <v>2854151.72</v>
      </c>
      <c r="U44" s="100">
        <v>758421.74</v>
      </c>
      <c r="V44" s="100">
        <v>198749.79</v>
      </c>
      <c r="W44" s="100">
        <v>138.04</v>
      </c>
      <c r="Y44" s="100">
        <v>1511766</v>
      </c>
      <c r="Z44" s="100">
        <v>129900</v>
      </c>
      <c r="AA44" s="124">
        <v>1921166</v>
      </c>
      <c r="AE44" s="124">
        <v>471828.76</v>
      </c>
      <c r="AF44" s="124">
        <v>260387.3</v>
      </c>
      <c r="AH44" s="100">
        <f t="shared" si="1"/>
        <v>212681.46</v>
      </c>
      <c r="AI44" s="108">
        <f t="shared" si="2"/>
        <v>20018</v>
      </c>
      <c r="AJ44" s="26">
        <f t="shared" si="3"/>
        <v>192663.46</v>
      </c>
      <c r="AK44" s="27">
        <f t="shared" si="4"/>
        <v>2598975.5700000003</v>
      </c>
      <c r="AL44" s="19">
        <f t="shared" si="5"/>
        <v>2653382.0599999996</v>
      </c>
      <c r="AM44" s="32">
        <f t="shared" si="6"/>
        <v>-54406.489999999292</v>
      </c>
    </row>
    <row r="45" spans="1:39" x14ac:dyDescent="0.2">
      <c r="A45" s="1" t="s">
        <v>433</v>
      </c>
      <c r="B45" s="1" t="s">
        <v>434</v>
      </c>
      <c r="C45" s="90">
        <v>4069</v>
      </c>
      <c r="D45" s="90" t="s">
        <v>1061</v>
      </c>
      <c r="E45" s="266" t="s">
        <v>1961</v>
      </c>
      <c r="F45" s="123">
        <v>88425.79</v>
      </c>
      <c r="G45" s="123">
        <v>0</v>
      </c>
      <c r="H45" s="123">
        <v>55295</v>
      </c>
      <c r="J45" s="266">
        <v>497340.75</v>
      </c>
      <c r="K45" s="266">
        <v>171984.7</v>
      </c>
      <c r="L45" s="287">
        <v>7901</v>
      </c>
      <c r="M45" s="287">
        <v>9200</v>
      </c>
      <c r="R45" s="266">
        <v>17632.43</v>
      </c>
      <c r="S45" s="266">
        <v>1653756.5</v>
      </c>
      <c r="U45" s="100">
        <v>1334109.3899999999</v>
      </c>
      <c r="W45" s="100">
        <v>537.11</v>
      </c>
      <c r="Y45" s="100">
        <v>870019</v>
      </c>
      <c r="Z45" s="100">
        <v>116700</v>
      </c>
      <c r="AA45" s="124">
        <v>1537619</v>
      </c>
      <c r="AE45" s="124">
        <v>694205.4</v>
      </c>
      <c r="AF45" s="124">
        <v>210225.46</v>
      </c>
      <c r="AH45" s="100">
        <f t="shared" si="1"/>
        <v>143720.78999999998</v>
      </c>
      <c r="AI45" s="108">
        <f t="shared" si="2"/>
        <v>17101</v>
      </c>
      <c r="AJ45" s="26">
        <f t="shared" si="3"/>
        <v>126619.78999999998</v>
      </c>
      <c r="AK45" s="27">
        <f t="shared" si="4"/>
        <v>2321365.5</v>
      </c>
      <c r="AL45" s="19">
        <f t="shared" si="5"/>
        <v>2442049.86</v>
      </c>
      <c r="AM45" s="32">
        <f t="shared" si="6"/>
        <v>-120684.35999999987</v>
      </c>
    </row>
    <row r="46" spans="1:39" x14ac:dyDescent="0.2">
      <c r="A46" s="1" t="s">
        <v>433</v>
      </c>
      <c r="B46" s="1" t="s">
        <v>434</v>
      </c>
      <c r="C46" s="90">
        <v>5012</v>
      </c>
      <c r="D46" s="90" t="s">
        <v>1062</v>
      </c>
      <c r="E46" s="266" t="s">
        <v>1962</v>
      </c>
      <c r="F46" s="123">
        <v>108874.43</v>
      </c>
      <c r="G46" s="123">
        <v>149508.37</v>
      </c>
      <c r="H46" s="123">
        <v>36510.25</v>
      </c>
      <c r="J46" s="266">
        <v>866128.14</v>
      </c>
      <c r="K46" s="266">
        <v>309134.38</v>
      </c>
      <c r="L46" s="287">
        <v>1580</v>
      </c>
      <c r="M46" s="287">
        <v>28710</v>
      </c>
      <c r="O46" s="287">
        <v>20082.37</v>
      </c>
      <c r="R46" s="266">
        <v>126788</v>
      </c>
      <c r="S46" s="266">
        <v>1474437.8</v>
      </c>
      <c r="U46" s="100">
        <v>1097615.3500000001</v>
      </c>
      <c r="W46" s="100">
        <v>361.23</v>
      </c>
      <c r="Y46" s="100">
        <v>1000286</v>
      </c>
      <c r="Z46" s="100">
        <v>90200</v>
      </c>
      <c r="AA46" s="124">
        <v>1478257</v>
      </c>
      <c r="AE46" s="124">
        <v>592338.82999999996</v>
      </c>
      <c r="AF46" s="124">
        <v>224491.27</v>
      </c>
      <c r="AH46" s="100">
        <f t="shared" si="1"/>
        <v>294893.05</v>
      </c>
      <c r="AI46" s="108">
        <f t="shared" si="2"/>
        <v>50372.369999999995</v>
      </c>
      <c r="AJ46" s="26">
        <f t="shared" si="3"/>
        <v>244520.68</v>
      </c>
      <c r="AK46" s="27">
        <f t="shared" si="4"/>
        <v>2188462.58</v>
      </c>
      <c r="AL46" s="19">
        <f t="shared" si="5"/>
        <v>2295087.1</v>
      </c>
      <c r="AM46" s="32">
        <f t="shared" si="6"/>
        <v>-106624.52000000002</v>
      </c>
    </row>
    <row r="47" spans="1:39" x14ac:dyDescent="0.2">
      <c r="A47" s="1" t="s">
        <v>433</v>
      </c>
      <c r="B47" s="1" t="s">
        <v>434</v>
      </c>
      <c r="C47" s="90">
        <v>5988</v>
      </c>
      <c r="D47" s="90" t="s">
        <v>1063</v>
      </c>
      <c r="E47" s="266" t="s">
        <v>1963</v>
      </c>
      <c r="F47" s="123">
        <v>417235.25</v>
      </c>
      <c r="G47" s="123">
        <v>39474.160000000003</v>
      </c>
      <c r="H47" s="123">
        <v>38607</v>
      </c>
      <c r="J47" s="266">
        <v>1273126.22</v>
      </c>
      <c r="K47" s="266">
        <v>237685.4</v>
      </c>
      <c r="L47" s="287">
        <v>47389</v>
      </c>
      <c r="M47" s="287">
        <v>11275</v>
      </c>
      <c r="O47" s="287">
        <v>8</v>
      </c>
      <c r="R47" s="266">
        <v>-96991</v>
      </c>
      <c r="S47" s="266">
        <v>2017007.85</v>
      </c>
      <c r="U47" s="100">
        <v>1731081.72</v>
      </c>
      <c r="V47" s="100">
        <v>410400</v>
      </c>
      <c r="Y47" s="100">
        <v>1090538</v>
      </c>
      <c r="Z47" s="100">
        <v>96450</v>
      </c>
      <c r="AA47" s="124">
        <v>1773387</v>
      </c>
      <c r="AE47" s="124">
        <v>989652.96</v>
      </c>
      <c r="AF47" s="124">
        <v>255447.99</v>
      </c>
      <c r="AH47" s="100">
        <f t="shared" si="1"/>
        <v>495316.41000000003</v>
      </c>
      <c r="AI47" s="108">
        <f t="shared" si="2"/>
        <v>58672</v>
      </c>
      <c r="AJ47" s="26">
        <f t="shared" si="3"/>
        <v>436644.41000000003</v>
      </c>
      <c r="AK47" s="27">
        <f t="shared" si="4"/>
        <v>3328469.7199999997</v>
      </c>
      <c r="AL47" s="19">
        <f t="shared" si="5"/>
        <v>3018487.95</v>
      </c>
      <c r="AM47" s="32">
        <f t="shared" si="6"/>
        <v>309981.76999999955</v>
      </c>
    </row>
    <row r="48" spans="1:39" x14ac:dyDescent="0.2">
      <c r="A48" s="1" t="s">
        <v>433</v>
      </c>
      <c r="B48" s="1" t="s">
        <v>434</v>
      </c>
      <c r="C48" s="90">
        <v>2518</v>
      </c>
      <c r="D48" s="90" t="s">
        <v>1064</v>
      </c>
      <c r="E48" s="266" t="s">
        <v>1964</v>
      </c>
      <c r="F48" s="123">
        <v>156893.38</v>
      </c>
      <c r="G48" s="123">
        <v>0</v>
      </c>
      <c r="H48" s="123">
        <v>37601.53</v>
      </c>
      <c r="J48" s="266">
        <v>1349465.28</v>
      </c>
      <c r="K48" s="266">
        <v>181392.29</v>
      </c>
      <c r="L48" s="287">
        <v>6294</v>
      </c>
      <c r="M48" s="287">
        <v>9873.91</v>
      </c>
      <c r="R48" s="266">
        <v>745.05</v>
      </c>
      <c r="S48" s="266">
        <v>216270.07999999999</v>
      </c>
      <c r="U48" s="100">
        <v>746470.5</v>
      </c>
      <c r="V48" s="100">
        <v>213475</v>
      </c>
      <c r="W48" s="100">
        <v>444.68</v>
      </c>
      <c r="Y48" s="100">
        <v>1161656</v>
      </c>
      <c r="Z48" s="100">
        <v>138100</v>
      </c>
      <c r="AA48" s="124">
        <v>1540296</v>
      </c>
      <c r="AE48" s="124">
        <v>791586.59</v>
      </c>
      <c r="AF48" s="124">
        <v>221578.2</v>
      </c>
      <c r="AH48" s="100">
        <f t="shared" si="1"/>
        <v>194494.91</v>
      </c>
      <c r="AI48" s="108">
        <f t="shared" si="2"/>
        <v>16167.91</v>
      </c>
      <c r="AJ48" s="26">
        <f t="shared" si="3"/>
        <v>178327</v>
      </c>
      <c r="AK48" s="27">
        <f t="shared" si="4"/>
        <v>2260146.1800000002</v>
      </c>
      <c r="AL48" s="19">
        <f t="shared" si="5"/>
        <v>2553460.79</v>
      </c>
      <c r="AM48" s="32">
        <f t="shared" si="6"/>
        <v>-293314.60999999987</v>
      </c>
    </row>
    <row r="49" spans="1:39" x14ac:dyDescent="0.2">
      <c r="A49" s="1" t="s">
        <v>433</v>
      </c>
      <c r="B49" s="1" t="s">
        <v>434</v>
      </c>
      <c r="C49" s="90">
        <v>5747</v>
      </c>
      <c r="D49" s="90" t="s">
        <v>1065</v>
      </c>
      <c r="E49" s="266" t="s">
        <v>1965</v>
      </c>
      <c r="F49" s="123">
        <v>342746.58</v>
      </c>
      <c r="G49" s="123">
        <v>0</v>
      </c>
      <c r="H49" s="123">
        <v>72150</v>
      </c>
      <c r="J49" s="266">
        <v>1380449.43</v>
      </c>
      <c r="K49" s="266">
        <v>301226.59999999998</v>
      </c>
      <c r="L49" s="287">
        <v>11805</v>
      </c>
      <c r="M49" s="287">
        <v>7700</v>
      </c>
      <c r="O49" s="287">
        <v>0</v>
      </c>
      <c r="P49" s="266">
        <v>203250.05</v>
      </c>
      <c r="S49" s="266">
        <v>2076002.99</v>
      </c>
      <c r="U49" s="100">
        <v>2257745.9900000002</v>
      </c>
      <c r="V49" s="100">
        <v>171336.62</v>
      </c>
      <c r="W49" s="100">
        <v>0</v>
      </c>
      <c r="Y49" s="100">
        <v>1690839.5</v>
      </c>
      <c r="Z49" s="100">
        <v>142400</v>
      </c>
      <c r="AA49" s="124">
        <v>2684416.5</v>
      </c>
      <c r="AE49" s="124">
        <v>1234677.83</v>
      </c>
      <c r="AF49" s="124">
        <v>277644.86</v>
      </c>
      <c r="AH49" s="100">
        <f t="shared" si="1"/>
        <v>414896.58</v>
      </c>
      <c r="AI49" s="108">
        <f t="shared" si="2"/>
        <v>19505</v>
      </c>
      <c r="AJ49" s="26">
        <f t="shared" si="3"/>
        <v>395391.58</v>
      </c>
      <c r="AK49" s="27">
        <f t="shared" si="4"/>
        <v>4262322.1100000003</v>
      </c>
      <c r="AL49" s="19">
        <f t="shared" si="5"/>
        <v>4196739.1900000004</v>
      </c>
      <c r="AM49" s="32">
        <f t="shared" si="6"/>
        <v>65582.919999999925</v>
      </c>
    </row>
    <row r="50" spans="1:39" x14ac:dyDescent="0.2">
      <c r="A50" s="1" t="s">
        <v>433</v>
      </c>
      <c r="B50" s="1" t="s">
        <v>434</v>
      </c>
      <c r="C50" s="90">
        <v>3454</v>
      </c>
      <c r="D50" s="90" t="s">
        <v>1066</v>
      </c>
      <c r="E50" s="266" t="s">
        <v>1966</v>
      </c>
      <c r="F50" s="123">
        <v>103044.37</v>
      </c>
      <c r="G50" s="123">
        <v>0</v>
      </c>
      <c r="H50" s="123">
        <v>46898</v>
      </c>
      <c r="J50" s="266">
        <v>758856.65</v>
      </c>
      <c r="K50" s="266">
        <v>231091.63</v>
      </c>
      <c r="L50" s="287">
        <v>9943</v>
      </c>
      <c r="M50" s="287">
        <v>20656.3</v>
      </c>
      <c r="O50" s="287">
        <v>250.33</v>
      </c>
      <c r="R50" s="266">
        <v>1645.73</v>
      </c>
      <c r="S50" s="266">
        <v>2700044.99</v>
      </c>
      <c r="U50" s="100">
        <v>1508226.75</v>
      </c>
      <c r="V50" s="100">
        <v>165225</v>
      </c>
      <c r="Y50" s="100">
        <v>901062</v>
      </c>
      <c r="Z50" s="100">
        <v>106700</v>
      </c>
      <c r="AA50" s="124">
        <v>1614812</v>
      </c>
      <c r="AE50" s="124">
        <v>792370.82</v>
      </c>
      <c r="AF50" s="124">
        <v>320222.73</v>
      </c>
      <c r="AH50" s="100">
        <f t="shared" si="1"/>
        <v>149942.37</v>
      </c>
      <c r="AI50" s="108">
        <f t="shared" si="2"/>
        <v>30849.63</v>
      </c>
      <c r="AJ50" s="26">
        <f t="shared" si="3"/>
        <v>119092.73999999999</v>
      </c>
      <c r="AK50" s="27">
        <f t="shared" si="4"/>
        <v>2681213.75</v>
      </c>
      <c r="AL50" s="19">
        <f t="shared" si="5"/>
        <v>2727405.55</v>
      </c>
      <c r="AM50" s="32">
        <f t="shared" si="6"/>
        <v>-46191.799999999814</v>
      </c>
    </row>
    <row r="51" spans="1:39" x14ac:dyDescent="0.2">
      <c r="A51" s="1" t="s">
        <v>433</v>
      </c>
      <c r="B51" s="1" t="s">
        <v>434</v>
      </c>
      <c r="C51" s="90">
        <v>3787</v>
      </c>
      <c r="D51" s="90" t="s">
        <v>1067</v>
      </c>
      <c r="E51" s="266" t="s">
        <v>1967</v>
      </c>
      <c r="F51" s="123">
        <v>194019.12</v>
      </c>
      <c r="G51" s="123">
        <v>0</v>
      </c>
      <c r="H51" s="123">
        <v>42635</v>
      </c>
      <c r="J51" s="266">
        <v>887587.29</v>
      </c>
      <c r="K51" s="266">
        <v>166812.03</v>
      </c>
      <c r="L51" s="287">
        <v>6874</v>
      </c>
      <c r="M51" s="287">
        <v>7700</v>
      </c>
      <c r="P51" s="266">
        <v>55916.75</v>
      </c>
      <c r="R51" s="266">
        <v>-278017.2</v>
      </c>
      <c r="S51" s="266">
        <v>1671717.03</v>
      </c>
      <c r="U51" s="100">
        <v>1616803.63</v>
      </c>
      <c r="V51" s="100">
        <v>164650.79999999999</v>
      </c>
      <c r="Y51" s="100">
        <v>1199152</v>
      </c>
      <c r="Z51" s="100">
        <v>125900</v>
      </c>
      <c r="AA51" s="124">
        <v>1797989</v>
      </c>
      <c r="AE51" s="124">
        <v>1175529.82</v>
      </c>
      <c r="AF51" s="124">
        <v>230374.03</v>
      </c>
      <c r="AH51" s="100">
        <f t="shared" si="1"/>
        <v>236654.12</v>
      </c>
      <c r="AI51" s="108">
        <f t="shared" si="2"/>
        <v>14574</v>
      </c>
      <c r="AJ51" s="26">
        <f t="shared" si="3"/>
        <v>222080.12</v>
      </c>
      <c r="AK51" s="27">
        <f t="shared" si="4"/>
        <v>3106506.4299999997</v>
      </c>
      <c r="AL51" s="19">
        <f t="shared" si="5"/>
        <v>3203892.85</v>
      </c>
      <c r="AM51" s="32">
        <f t="shared" si="6"/>
        <v>-97386.420000000391</v>
      </c>
    </row>
    <row r="52" spans="1:39" x14ac:dyDescent="0.2">
      <c r="A52" s="1" t="s">
        <v>433</v>
      </c>
      <c r="B52" s="1" t="s">
        <v>434</v>
      </c>
      <c r="C52" s="90">
        <v>4306</v>
      </c>
      <c r="D52" s="90" t="s">
        <v>1068</v>
      </c>
      <c r="E52" s="266" t="s">
        <v>1968</v>
      </c>
      <c r="F52" s="123">
        <v>196931.69</v>
      </c>
      <c r="G52" s="123">
        <v>51000</v>
      </c>
      <c r="H52" s="123">
        <v>47675</v>
      </c>
      <c r="J52" s="266">
        <v>938174.75</v>
      </c>
      <c r="K52" s="266">
        <v>238064.02</v>
      </c>
      <c r="L52" s="287">
        <v>9999</v>
      </c>
      <c r="M52" s="287">
        <v>9100</v>
      </c>
      <c r="O52" s="287">
        <v>0</v>
      </c>
      <c r="R52" s="266">
        <v>34491</v>
      </c>
      <c r="S52" s="266">
        <v>579857.57999999996</v>
      </c>
      <c r="U52" s="100">
        <v>1269045.56</v>
      </c>
      <c r="V52" s="100">
        <v>397128</v>
      </c>
      <c r="W52" s="100">
        <v>826.88</v>
      </c>
      <c r="Y52" s="100">
        <v>635369.23</v>
      </c>
      <c r="Z52" s="100">
        <v>103500</v>
      </c>
      <c r="AA52" s="124">
        <v>1114919.23</v>
      </c>
      <c r="AE52" s="124">
        <v>1332860.58</v>
      </c>
      <c r="AF52" s="124">
        <v>245304.93</v>
      </c>
      <c r="AH52" s="100">
        <f t="shared" si="1"/>
        <v>295606.69</v>
      </c>
      <c r="AI52" s="108">
        <f t="shared" si="2"/>
        <v>19099</v>
      </c>
      <c r="AJ52" s="26">
        <f t="shared" si="3"/>
        <v>276507.69</v>
      </c>
      <c r="AK52" s="27">
        <f t="shared" si="4"/>
        <v>2405869.67</v>
      </c>
      <c r="AL52" s="19">
        <f t="shared" si="5"/>
        <v>2693084.74</v>
      </c>
      <c r="AM52" s="32">
        <f t="shared" si="6"/>
        <v>-287215.0700000003</v>
      </c>
    </row>
    <row r="53" spans="1:39" x14ac:dyDescent="0.2">
      <c r="A53" s="1" t="s">
        <v>433</v>
      </c>
      <c r="B53" s="1" t="s">
        <v>434</v>
      </c>
      <c r="C53" s="90">
        <v>2587</v>
      </c>
      <c r="D53" s="90" t="s">
        <v>1069</v>
      </c>
      <c r="E53" s="266" t="s">
        <v>1969</v>
      </c>
      <c r="F53" s="123">
        <v>232674.94</v>
      </c>
      <c r="G53" s="123">
        <v>13000</v>
      </c>
      <c r="H53" s="123">
        <v>34515.89</v>
      </c>
      <c r="J53" s="266">
        <v>1212255.54</v>
      </c>
      <c r="K53" s="266">
        <v>303208.96000000002</v>
      </c>
      <c r="L53" s="287">
        <v>15938</v>
      </c>
      <c r="M53" s="287">
        <v>6240</v>
      </c>
      <c r="O53" s="287">
        <v>26.8</v>
      </c>
      <c r="R53" s="266">
        <v>1.31</v>
      </c>
      <c r="S53" s="266">
        <v>446722.69</v>
      </c>
      <c r="U53" s="100">
        <v>1290179.4099999999</v>
      </c>
      <c r="W53" s="100">
        <v>535.21</v>
      </c>
      <c r="Y53" s="100">
        <v>1332993</v>
      </c>
      <c r="Z53" s="100">
        <v>77902.31</v>
      </c>
      <c r="AA53" s="124">
        <v>1778157.31</v>
      </c>
      <c r="AE53" s="124">
        <v>730014.3</v>
      </c>
      <c r="AF53" s="124">
        <v>295607.17</v>
      </c>
      <c r="AG53" s="124">
        <v>2.31</v>
      </c>
      <c r="AH53" s="100">
        <f t="shared" si="1"/>
        <v>280190.83</v>
      </c>
      <c r="AI53" s="108">
        <f t="shared" si="2"/>
        <v>22204.799999999999</v>
      </c>
      <c r="AJ53" s="26">
        <f t="shared" si="3"/>
        <v>257986.03000000003</v>
      </c>
      <c r="AK53" s="27">
        <f t="shared" si="4"/>
        <v>2701609.93</v>
      </c>
      <c r="AL53" s="19">
        <f t="shared" si="5"/>
        <v>2803781.0900000003</v>
      </c>
      <c r="AM53" s="32">
        <f t="shared" si="6"/>
        <v>-102171.16000000015</v>
      </c>
    </row>
    <row r="54" spans="1:39" x14ac:dyDescent="0.2">
      <c r="A54" s="1" t="s">
        <v>437</v>
      </c>
      <c r="B54" s="1" t="s">
        <v>438</v>
      </c>
      <c r="C54" s="90">
        <v>2455</v>
      </c>
      <c r="D54" s="90" t="s">
        <v>1070</v>
      </c>
      <c r="E54" s="266" t="s">
        <v>1972</v>
      </c>
      <c r="F54" s="123">
        <v>200732.17</v>
      </c>
      <c r="G54" s="123">
        <v>5000</v>
      </c>
      <c r="H54" s="123">
        <v>64725.599999999999</v>
      </c>
      <c r="J54" s="266">
        <v>105769.25</v>
      </c>
      <c r="K54" s="266">
        <v>619537.44999999995</v>
      </c>
      <c r="L54" s="287">
        <v>1520</v>
      </c>
      <c r="M54" s="287">
        <v>110044.65</v>
      </c>
      <c r="O54" s="287">
        <v>37.380000000000003</v>
      </c>
      <c r="Q54" s="266">
        <v>8348.7199999999993</v>
      </c>
      <c r="R54" s="266">
        <v>-561938.98</v>
      </c>
      <c r="S54" s="266">
        <v>1557377.06</v>
      </c>
      <c r="U54" s="100">
        <v>611058.56000000006</v>
      </c>
      <c r="V54" s="100">
        <v>105000</v>
      </c>
      <c r="W54" s="100">
        <v>203.05</v>
      </c>
      <c r="Y54" s="100">
        <v>1065380.3999999999</v>
      </c>
      <c r="Z54" s="100">
        <v>55100</v>
      </c>
      <c r="AA54" s="124">
        <v>1391700.4</v>
      </c>
      <c r="AD54" s="124">
        <v>22858</v>
      </c>
      <c r="AE54" s="124">
        <v>389004.27</v>
      </c>
      <c r="AF54" s="124">
        <v>164663.34</v>
      </c>
      <c r="AH54" s="100">
        <f t="shared" si="1"/>
        <v>270457.77</v>
      </c>
      <c r="AI54" s="108">
        <f t="shared" si="2"/>
        <v>111602.03</v>
      </c>
      <c r="AJ54" s="26">
        <f t="shared" si="3"/>
        <v>158855.74000000002</v>
      </c>
      <c r="AK54" s="27">
        <f t="shared" si="4"/>
        <v>1836742.01</v>
      </c>
      <c r="AL54" s="19">
        <f t="shared" si="5"/>
        <v>1968226.01</v>
      </c>
      <c r="AM54" s="32">
        <f t="shared" si="6"/>
        <v>-131484</v>
      </c>
    </row>
    <row r="55" spans="1:39" x14ac:dyDescent="0.2">
      <c r="A55" s="1" t="s">
        <v>437</v>
      </c>
      <c r="B55" s="1" t="s">
        <v>438</v>
      </c>
      <c r="C55" s="90">
        <v>2020</v>
      </c>
      <c r="D55" s="90" t="s">
        <v>1071</v>
      </c>
      <c r="E55" s="266" t="s">
        <v>1973</v>
      </c>
      <c r="F55" s="123">
        <v>135095.12</v>
      </c>
      <c r="G55" s="123">
        <v>7000</v>
      </c>
      <c r="H55" s="123">
        <v>69082.850000000006</v>
      </c>
      <c r="J55" s="266">
        <v>150610.12</v>
      </c>
      <c r="K55" s="266">
        <v>363757.32</v>
      </c>
      <c r="L55" s="287">
        <v>0</v>
      </c>
      <c r="M55" s="287">
        <v>106621.08</v>
      </c>
      <c r="O55" s="287">
        <v>103.16</v>
      </c>
      <c r="R55" s="266">
        <v>720769.1</v>
      </c>
      <c r="S55" s="266">
        <v>1296912.72</v>
      </c>
      <c r="U55" s="100">
        <v>763257.68</v>
      </c>
      <c r="V55" s="100">
        <v>81100</v>
      </c>
      <c r="W55" s="100">
        <v>143.94999999999999</v>
      </c>
      <c r="Y55" s="100">
        <v>1171773.8999999999</v>
      </c>
      <c r="Z55" s="100">
        <v>1000</v>
      </c>
      <c r="AA55" s="124">
        <v>1501064.9</v>
      </c>
      <c r="AD55" s="124">
        <v>1240</v>
      </c>
      <c r="AE55" s="124">
        <v>425091.41</v>
      </c>
      <c r="AF55" s="124">
        <v>108591.8</v>
      </c>
      <c r="AG55" s="124">
        <v>10400</v>
      </c>
      <c r="AH55" s="100">
        <f t="shared" si="1"/>
        <v>211177.97</v>
      </c>
      <c r="AI55" s="108">
        <f t="shared" si="2"/>
        <v>106724.24</v>
      </c>
      <c r="AJ55" s="26">
        <f t="shared" si="3"/>
        <v>104453.73</v>
      </c>
      <c r="AK55" s="27">
        <f t="shared" si="4"/>
        <v>2017275.5299999998</v>
      </c>
      <c r="AL55" s="19">
        <f t="shared" si="5"/>
        <v>2046388.1099999999</v>
      </c>
      <c r="AM55" s="32">
        <f t="shared" si="6"/>
        <v>-29112.580000000075</v>
      </c>
    </row>
    <row r="56" spans="1:39" x14ac:dyDescent="0.2">
      <c r="A56" s="1" t="s">
        <v>437</v>
      </c>
      <c r="B56" s="1" t="s">
        <v>438</v>
      </c>
      <c r="C56" s="90">
        <v>3422</v>
      </c>
      <c r="D56" s="90" t="s">
        <v>1072</v>
      </c>
      <c r="E56" s="266" t="s">
        <v>1974</v>
      </c>
      <c r="F56" s="123">
        <v>498460</v>
      </c>
      <c r="G56" s="123">
        <v>22200</v>
      </c>
      <c r="H56" s="123">
        <v>97310.39</v>
      </c>
      <c r="J56" s="266">
        <v>49141.66</v>
      </c>
      <c r="K56" s="266">
        <v>318452.83</v>
      </c>
      <c r="L56" s="287">
        <v>0</v>
      </c>
      <c r="M56" s="287">
        <v>136708.06</v>
      </c>
      <c r="O56" s="287">
        <v>753.83</v>
      </c>
      <c r="R56" s="266">
        <v>-54393.63</v>
      </c>
      <c r="S56" s="266">
        <v>1593000.06</v>
      </c>
      <c r="U56" s="100">
        <v>1188369.4099999999</v>
      </c>
      <c r="V56" s="100">
        <v>215745</v>
      </c>
      <c r="W56" s="100">
        <v>506.97</v>
      </c>
      <c r="Y56" s="100">
        <v>1358393.4</v>
      </c>
      <c r="Z56" s="100">
        <v>14927</v>
      </c>
      <c r="AA56" s="124">
        <v>1943253.4</v>
      </c>
      <c r="AD56" s="124">
        <v>4687</v>
      </c>
      <c r="AE56" s="124">
        <v>621766.75</v>
      </c>
      <c r="AF56" s="124">
        <v>144428.9</v>
      </c>
      <c r="AG56" s="124">
        <v>44460</v>
      </c>
      <c r="AH56" s="100">
        <f t="shared" si="1"/>
        <v>617970.39</v>
      </c>
      <c r="AI56" s="108">
        <f t="shared" si="2"/>
        <v>137461.88999999998</v>
      </c>
      <c r="AJ56" s="26">
        <f t="shared" si="3"/>
        <v>480508.5</v>
      </c>
      <c r="AK56" s="27">
        <f t="shared" si="4"/>
        <v>2777941.78</v>
      </c>
      <c r="AL56" s="19">
        <f t="shared" si="5"/>
        <v>2758596.05</v>
      </c>
      <c r="AM56" s="32">
        <f t="shared" si="6"/>
        <v>19345.729999999981</v>
      </c>
    </row>
    <row r="57" spans="1:39" x14ac:dyDescent="0.2">
      <c r="A57" s="1" t="s">
        <v>437</v>
      </c>
      <c r="B57" s="1" t="s">
        <v>438</v>
      </c>
      <c r="C57" s="90">
        <v>2553</v>
      </c>
      <c r="D57" s="90" t="s">
        <v>1073</v>
      </c>
      <c r="E57" s="266" t="s">
        <v>1975</v>
      </c>
      <c r="F57" s="123">
        <v>345063.21</v>
      </c>
      <c r="G57" s="123">
        <v>22000</v>
      </c>
      <c r="H57" s="123">
        <v>66167.72</v>
      </c>
      <c r="J57" s="266">
        <v>56904.9</v>
      </c>
      <c r="K57" s="266">
        <v>318639</v>
      </c>
      <c r="L57" s="287">
        <v>0</v>
      </c>
      <c r="M57" s="287">
        <v>97292.38</v>
      </c>
      <c r="O57" s="287">
        <v>37.380000000000003</v>
      </c>
      <c r="R57" s="266">
        <v>-1369828.83</v>
      </c>
      <c r="S57" s="266">
        <v>1261656.71</v>
      </c>
      <c r="U57" s="100">
        <v>852421.29</v>
      </c>
      <c r="V57" s="100">
        <v>250900</v>
      </c>
      <c r="W57" s="100">
        <v>337.03</v>
      </c>
      <c r="Y57" s="100">
        <v>1224795.3</v>
      </c>
      <c r="Z57" s="100">
        <v>9760</v>
      </c>
      <c r="AA57" s="124">
        <v>1736825.3</v>
      </c>
      <c r="AD57" s="124">
        <v>16509.599999999999</v>
      </c>
      <c r="AE57" s="124">
        <v>364602.65</v>
      </c>
      <c r="AF57" s="124">
        <v>99178.52</v>
      </c>
      <c r="AG57" s="124">
        <v>12527</v>
      </c>
      <c r="AH57" s="100">
        <f t="shared" si="1"/>
        <v>433230.93000000005</v>
      </c>
      <c r="AI57" s="108">
        <f t="shared" si="2"/>
        <v>97329.760000000009</v>
      </c>
      <c r="AJ57" s="26">
        <f t="shared" si="3"/>
        <v>335901.17000000004</v>
      </c>
      <c r="AK57" s="27">
        <f t="shared" si="4"/>
        <v>2338213.62</v>
      </c>
      <c r="AL57" s="19">
        <f t="shared" si="5"/>
        <v>2229643.0700000003</v>
      </c>
      <c r="AM57" s="32">
        <f t="shared" si="6"/>
        <v>108570.54999999981</v>
      </c>
    </row>
    <row r="58" spans="1:39" x14ac:dyDescent="0.2">
      <c r="A58" s="1" t="s">
        <v>437</v>
      </c>
      <c r="B58" s="1" t="s">
        <v>438</v>
      </c>
      <c r="C58" s="90">
        <v>961</v>
      </c>
      <c r="D58" s="90" t="s">
        <v>1074</v>
      </c>
      <c r="E58" s="266" t="s">
        <v>1999</v>
      </c>
      <c r="F58" s="123">
        <v>179099.02</v>
      </c>
      <c r="G58" s="123">
        <v>0</v>
      </c>
      <c r="H58" s="123">
        <v>71368.28</v>
      </c>
      <c r="J58" s="266">
        <v>3</v>
      </c>
      <c r="K58" s="266">
        <v>283093.78000000003</v>
      </c>
      <c r="L58" s="287">
        <v>0</v>
      </c>
      <c r="M58" s="287">
        <v>72823.23</v>
      </c>
      <c r="O58" s="287">
        <v>33.94</v>
      </c>
      <c r="R58" s="266">
        <v>299597.73</v>
      </c>
      <c r="S58" s="266">
        <v>2075132.5</v>
      </c>
      <c r="U58" s="100">
        <v>736421.18</v>
      </c>
      <c r="V58" s="100">
        <v>79320</v>
      </c>
      <c r="W58" s="100">
        <v>314.7</v>
      </c>
      <c r="Y58" s="100">
        <v>721418.6</v>
      </c>
      <c r="Z58" s="100">
        <v>790</v>
      </c>
      <c r="AA58" s="124">
        <v>921408.6</v>
      </c>
      <c r="AD58" s="124">
        <v>15516</v>
      </c>
      <c r="AE58" s="124">
        <v>444612.67</v>
      </c>
      <c r="AF58" s="124">
        <v>41685.65</v>
      </c>
      <c r="AG58" s="124">
        <v>29176</v>
      </c>
      <c r="AH58" s="100">
        <f t="shared" si="1"/>
        <v>250467.3</v>
      </c>
      <c r="AI58" s="108">
        <f t="shared" si="2"/>
        <v>72857.17</v>
      </c>
      <c r="AJ58" s="26">
        <f t="shared" si="3"/>
        <v>177610.13</v>
      </c>
      <c r="AK58" s="27">
        <f t="shared" si="4"/>
        <v>1538264.48</v>
      </c>
      <c r="AL58" s="19">
        <f t="shared" si="5"/>
        <v>1452398.92</v>
      </c>
      <c r="AM58" s="32">
        <f t="shared" si="6"/>
        <v>85865.560000000056</v>
      </c>
    </row>
    <row r="59" spans="1:39" x14ac:dyDescent="0.2">
      <c r="A59" s="1" t="s">
        <v>437</v>
      </c>
      <c r="B59" s="1" t="s">
        <v>438</v>
      </c>
      <c r="C59" s="90">
        <v>2039</v>
      </c>
      <c r="D59" s="90" t="s">
        <v>1075</v>
      </c>
      <c r="E59" s="266" t="s">
        <v>2000</v>
      </c>
      <c r="F59" s="123">
        <v>623682.52</v>
      </c>
      <c r="G59" s="123">
        <v>64920</v>
      </c>
      <c r="H59" s="123">
        <v>66074.259999999995</v>
      </c>
      <c r="J59" s="266">
        <v>713783.5</v>
      </c>
      <c r="K59" s="266">
        <v>325248.45</v>
      </c>
      <c r="L59" s="287">
        <v>0</v>
      </c>
      <c r="M59" s="287">
        <v>77025.14</v>
      </c>
      <c r="O59" s="287">
        <v>145.1</v>
      </c>
      <c r="R59" s="266">
        <v>1143321.92</v>
      </c>
      <c r="S59" s="266">
        <v>3409443.43</v>
      </c>
      <c r="U59" s="100">
        <v>940734.61</v>
      </c>
      <c r="V59" s="100">
        <v>79000</v>
      </c>
      <c r="W59" s="100">
        <v>841.21</v>
      </c>
      <c r="Y59" s="100">
        <v>1177082.6399999999</v>
      </c>
      <c r="Z59" s="100">
        <v>50790</v>
      </c>
      <c r="AA59" s="124">
        <v>1491272.64</v>
      </c>
      <c r="AD59" s="124">
        <v>5124</v>
      </c>
      <c r="AE59" s="124">
        <v>252012.65</v>
      </c>
      <c r="AF59" s="124">
        <v>155821.22</v>
      </c>
      <c r="AG59" s="124">
        <v>70000</v>
      </c>
      <c r="AH59" s="100">
        <f t="shared" si="1"/>
        <v>754676.78</v>
      </c>
      <c r="AI59" s="108">
        <f t="shared" si="2"/>
        <v>77170.240000000005</v>
      </c>
      <c r="AJ59" s="26">
        <f t="shared" si="3"/>
        <v>677506.54</v>
      </c>
      <c r="AK59" s="27">
        <f t="shared" si="4"/>
        <v>2248448.46</v>
      </c>
      <c r="AL59" s="19">
        <f t="shared" si="5"/>
        <v>1974230.5099999998</v>
      </c>
      <c r="AM59" s="32">
        <f t="shared" si="6"/>
        <v>274217.95000000019</v>
      </c>
    </row>
    <row r="60" spans="1:39" x14ac:dyDescent="0.2">
      <c r="A60" s="1" t="s">
        <v>441</v>
      </c>
      <c r="B60" s="1" t="s">
        <v>442</v>
      </c>
      <c r="C60" s="90">
        <v>3187</v>
      </c>
      <c r="D60" s="90" t="s">
        <v>1076</v>
      </c>
      <c r="E60" s="266" t="s">
        <v>1979</v>
      </c>
      <c r="F60" s="123">
        <v>71443.429999999993</v>
      </c>
      <c r="G60" s="123">
        <v>0</v>
      </c>
      <c r="H60" s="123">
        <v>35196.06</v>
      </c>
      <c r="J60" s="266">
        <v>4</v>
      </c>
      <c r="K60" s="266">
        <v>676485.75</v>
      </c>
      <c r="S60" s="266">
        <v>280935.62</v>
      </c>
      <c r="U60" s="100">
        <v>1094189.33</v>
      </c>
      <c r="Y60" s="100">
        <v>713400</v>
      </c>
      <c r="AA60" s="124">
        <v>1014200</v>
      </c>
      <c r="AE60" s="124">
        <v>331490.09000000003</v>
      </c>
      <c r="AF60" s="124">
        <v>19216.73</v>
      </c>
      <c r="AH60" s="100">
        <f t="shared" si="1"/>
        <v>106639.48999999999</v>
      </c>
      <c r="AI60" s="108">
        <f t="shared" si="2"/>
        <v>0</v>
      </c>
      <c r="AJ60" s="26">
        <f t="shared" si="3"/>
        <v>106639.48999999999</v>
      </c>
      <c r="AK60" s="27">
        <f t="shared" si="4"/>
        <v>1807589.33</v>
      </c>
      <c r="AL60" s="19">
        <f t="shared" si="5"/>
        <v>1364906.82</v>
      </c>
      <c r="AM60" s="32">
        <f t="shared" si="6"/>
        <v>442682.51</v>
      </c>
    </row>
    <row r="61" spans="1:39" x14ac:dyDescent="0.2">
      <c r="A61" s="1" t="s">
        <v>441</v>
      </c>
      <c r="B61" s="1" t="s">
        <v>442</v>
      </c>
      <c r="C61" s="90">
        <v>4931</v>
      </c>
      <c r="D61" s="90" t="s">
        <v>1077</v>
      </c>
      <c r="E61" s="266" t="s">
        <v>1980</v>
      </c>
      <c r="F61" s="123">
        <v>14492.15</v>
      </c>
      <c r="G61" s="123">
        <v>0</v>
      </c>
      <c r="H61" s="123">
        <v>39032.07</v>
      </c>
      <c r="J61" s="266">
        <v>711697.56</v>
      </c>
      <c r="K61" s="266">
        <v>114468.81</v>
      </c>
      <c r="S61" s="266">
        <v>179132.84</v>
      </c>
      <c r="U61" s="100">
        <v>1826044.48</v>
      </c>
      <c r="AA61" s="124">
        <v>1549364</v>
      </c>
      <c r="AE61" s="124">
        <v>332140</v>
      </c>
      <c r="AF61" s="124">
        <v>100493.3</v>
      </c>
      <c r="AH61" s="100">
        <f t="shared" si="1"/>
        <v>53524.22</v>
      </c>
      <c r="AI61" s="108">
        <f t="shared" si="2"/>
        <v>0</v>
      </c>
      <c r="AJ61" s="26">
        <f t="shared" si="3"/>
        <v>53524.22</v>
      </c>
      <c r="AK61" s="27">
        <f t="shared" si="4"/>
        <v>1826044.48</v>
      </c>
      <c r="AL61" s="19">
        <f t="shared" si="5"/>
        <v>1981997.3</v>
      </c>
      <c r="AM61" s="32">
        <f t="shared" si="6"/>
        <v>-155952.82000000007</v>
      </c>
    </row>
    <row r="62" spans="1:39" x14ac:dyDescent="0.2">
      <c r="A62" s="1" t="s">
        <v>595</v>
      </c>
      <c r="B62" s="1" t="s">
        <v>442</v>
      </c>
      <c r="C62" s="90">
        <v>2673</v>
      </c>
      <c r="D62" s="90" t="s">
        <v>1078</v>
      </c>
      <c r="E62" s="266" t="s">
        <v>1981</v>
      </c>
      <c r="F62" s="123">
        <v>118446</v>
      </c>
      <c r="G62" s="123">
        <v>0</v>
      </c>
      <c r="H62" s="123">
        <v>52355.91</v>
      </c>
      <c r="J62" s="266">
        <v>247958.46</v>
      </c>
      <c r="K62" s="266">
        <v>322479.5</v>
      </c>
      <c r="S62" s="266">
        <v>2768470.84</v>
      </c>
      <c r="U62" s="100">
        <v>1195261.8</v>
      </c>
      <c r="Y62" s="100">
        <v>1125000</v>
      </c>
      <c r="AA62" s="124">
        <v>1700800</v>
      </c>
      <c r="AE62" s="124">
        <v>595028.61</v>
      </c>
      <c r="AF62" s="124">
        <v>192529.39</v>
      </c>
      <c r="AH62" s="100">
        <f t="shared" si="1"/>
        <v>170801.91</v>
      </c>
      <c r="AI62" s="108">
        <f t="shared" si="2"/>
        <v>0</v>
      </c>
      <c r="AJ62" s="26">
        <f t="shared" si="3"/>
        <v>170801.91</v>
      </c>
      <c r="AK62" s="27">
        <f t="shared" si="4"/>
        <v>2320261.7999999998</v>
      </c>
      <c r="AL62" s="19">
        <f t="shared" si="5"/>
        <v>2488358</v>
      </c>
      <c r="AM62" s="32">
        <f t="shared" si="6"/>
        <v>-168096.20000000019</v>
      </c>
    </row>
    <row r="63" spans="1:39" x14ac:dyDescent="0.2">
      <c r="A63" s="1" t="s">
        <v>441</v>
      </c>
      <c r="B63" s="1" t="s">
        <v>442</v>
      </c>
      <c r="C63" s="90">
        <v>3204</v>
      </c>
      <c r="D63" s="90" t="s">
        <v>1079</v>
      </c>
      <c r="E63" s="266" t="s">
        <v>1982</v>
      </c>
      <c r="F63" s="123">
        <v>193273.8</v>
      </c>
      <c r="G63" s="123">
        <v>0</v>
      </c>
      <c r="H63" s="123">
        <v>4799.5</v>
      </c>
      <c r="J63" s="266">
        <v>290572.86</v>
      </c>
      <c r="K63" s="266">
        <v>55151</v>
      </c>
      <c r="S63" s="266">
        <v>2027508.56</v>
      </c>
      <c r="U63" s="100">
        <v>1367792.79</v>
      </c>
      <c r="Y63" s="100">
        <v>1096900</v>
      </c>
      <c r="AA63" s="124">
        <v>1527420</v>
      </c>
      <c r="AE63" s="124">
        <v>829119.89</v>
      </c>
      <c r="AF63" s="124">
        <v>138236.70000000001</v>
      </c>
      <c r="AH63" s="100">
        <f t="shared" si="1"/>
        <v>198073.3</v>
      </c>
      <c r="AI63" s="108">
        <f t="shared" si="2"/>
        <v>0</v>
      </c>
      <c r="AJ63" s="26">
        <f t="shared" si="3"/>
        <v>198073.3</v>
      </c>
      <c r="AK63" s="27">
        <f t="shared" si="4"/>
        <v>2464692.79</v>
      </c>
      <c r="AL63" s="19">
        <f t="shared" si="5"/>
        <v>2494776.5900000003</v>
      </c>
      <c r="AM63" s="32">
        <f t="shared" si="6"/>
        <v>-30083.800000000279</v>
      </c>
    </row>
    <row r="64" spans="1:39" x14ac:dyDescent="0.2">
      <c r="A64" s="1" t="s">
        <v>441</v>
      </c>
      <c r="B64" s="1" t="s">
        <v>442</v>
      </c>
      <c r="C64" s="90">
        <v>2244</v>
      </c>
      <c r="D64" s="90" t="s">
        <v>1080</v>
      </c>
      <c r="E64" s="266" t="s">
        <v>1983</v>
      </c>
      <c r="F64" s="123">
        <v>143314.12</v>
      </c>
      <c r="G64" s="123">
        <v>0</v>
      </c>
      <c r="H64" s="123">
        <v>2809.23</v>
      </c>
      <c r="J64" s="266">
        <v>693815.23</v>
      </c>
      <c r="K64" s="266">
        <v>236446.43</v>
      </c>
      <c r="S64" s="266">
        <v>179132.84</v>
      </c>
      <c r="U64" s="100">
        <v>1124045.21</v>
      </c>
      <c r="Y64" s="100">
        <v>793000</v>
      </c>
      <c r="AA64" s="124">
        <v>1164025</v>
      </c>
      <c r="AE64" s="124">
        <v>669408.18999999994</v>
      </c>
      <c r="AF64" s="124">
        <v>165367.31</v>
      </c>
      <c r="AH64" s="100">
        <f t="shared" si="1"/>
        <v>146123.35</v>
      </c>
      <c r="AI64" s="108">
        <f t="shared" si="2"/>
        <v>0</v>
      </c>
      <c r="AJ64" s="26">
        <f t="shared" si="3"/>
        <v>146123.35</v>
      </c>
      <c r="AK64" s="27">
        <f t="shared" si="4"/>
        <v>1917045.21</v>
      </c>
      <c r="AL64" s="19">
        <f t="shared" si="5"/>
        <v>1998800.5</v>
      </c>
      <c r="AM64" s="32">
        <f t="shared" si="6"/>
        <v>-81755.290000000037</v>
      </c>
    </row>
    <row r="65" spans="1:39" x14ac:dyDescent="0.2">
      <c r="A65" s="1" t="s">
        <v>445</v>
      </c>
      <c r="B65" s="1" t="s">
        <v>446</v>
      </c>
      <c r="C65" s="90">
        <v>5619</v>
      </c>
      <c r="D65" s="90" t="s">
        <v>1081</v>
      </c>
      <c r="E65" s="266" t="s">
        <v>1984</v>
      </c>
      <c r="F65" s="123">
        <v>213895.41</v>
      </c>
      <c r="G65" s="123">
        <v>57624.83</v>
      </c>
      <c r="H65" s="123">
        <v>70767.210000000006</v>
      </c>
      <c r="J65" s="266">
        <v>1969571.26</v>
      </c>
      <c r="K65" s="266">
        <v>358414.94</v>
      </c>
      <c r="M65" s="287">
        <v>0</v>
      </c>
      <c r="O65" s="287">
        <v>100000</v>
      </c>
      <c r="R65" s="266">
        <v>-100631.36</v>
      </c>
      <c r="S65" s="266">
        <v>2752937.45</v>
      </c>
      <c r="U65" s="100">
        <v>927551.34</v>
      </c>
      <c r="V65" s="100">
        <v>371706</v>
      </c>
      <c r="W65" s="100">
        <v>197.72</v>
      </c>
      <c r="Y65" s="100">
        <v>1855036.78</v>
      </c>
      <c r="Z65" s="100">
        <v>206044</v>
      </c>
      <c r="AA65" s="124">
        <v>2241980.7799999998</v>
      </c>
      <c r="AE65" s="124">
        <v>608477.09</v>
      </c>
      <c r="AF65" s="124">
        <v>308618.40999999997</v>
      </c>
      <c r="AH65" s="100">
        <f t="shared" si="1"/>
        <v>342287.45</v>
      </c>
      <c r="AI65" s="108">
        <f t="shared" si="2"/>
        <v>100000</v>
      </c>
      <c r="AJ65" s="26">
        <f t="shared" si="3"/>
        <v>242287.45</v>
      </c>
      <c r="AK65" s="27">
        <f t="shared" si="4"/>
        <v>3360535.84</v>
      </c>
      <c r="AL65" s="19">
        <f t="shared" si="5"/>
        <v>3159076.28</v>
      </c>
      <c r="AM65" s="32">
        <f t="shared" si="6"/>
        <v>201459.56000000006</v>
      </c>
    </row>
    <row r="66" spans="1:39" x14ac:dyDescent="0.2">
      <c r="A66" s="1" t="s">
        <v>445</v>
      </c>
      <c r="B66" s="1" t="s">
        <v>446</v>
      </c>
      <c r="C66" s="90">
        <v>5086</v>
      </c>
      <c r="D66" s="90" t="s">
        <v>1082</v>
      </c>
      <c r="E66" s="266" t="s">
        <v>1985</v>
      </c>
      <c r="F66" s="123">
        <v>272660.34999999998</v>
      </c>
      <c r="G66" s="123">
        <v>14710.72</v>
      </c>
      <c r="H66" s="123">
        <v>77308.88</v>
      </c>
      <c r="J66" s="266">
        <v>972944.63</v>
      </c>
      <c r="K66" s="266">
        <v>2234700.7400000002</v>
      </c>
      <c r="M66" s="287">
        <v>0</v>
      </c>
      <c r="R66" s="266">
        <v>-1782115.22</v>
      </c>
      <c r="S66" s="266">
        <v>3437556.74</v>
      </c>
      <c r="U66" s="100">
        <v>3034862.48</v>
      </c>
      <c r="V66" s="100">
        <v>200820</v>
      </c>
      <c r="W66" s="100">
        <v>463.92</v>
      </c>
      <c r="Y66" s="100">
        <v>1925919</v>
      </c>
      <c r="Z66" s="100">
        <v>330590</v>
      </c>
      <c r="AA66" s="124">
        <v>2392709</v>
      </c>
      <c r="AE66" s="124">
        <v>437863.99</v>
      </c>
      <c r="AF66" s="124">
        <v>585074.61</v>
      </c>
      <c r="AH66" s="100">
        <f t="shared" si="1"/>
        <v>364679.94999999995</v>
      </c>
      <c r="AI66" s="108">
        <f t="shared" si="2"/>
        <v>0</v>
      </c>
      <c r="AJ66" s="26">
        <f t="shared" si="3"/>
        <v>364679.94999999995</v>
      </c>
      <c r="AK66" s="27">
        <f t="shared" si="4"/>
        <v>5492655.4000000004</v>
      </c>
      <c r="AL66" s="19">
        <f t="shared" si="5"/>
        <v>3415647.6</v>
      </c>
      <c r="AM66" s="32">
        <f t="shared" si="6"/>
        <v>2077007.8000000003</v>
      </c>
    </row>
    <row r="67" spans="1:39" x14ac:dyDescent="0.2">
      <c r="A67" s="1" t="s">
        <v>445</v>
      </c>
      <c r="B67" s="1" t="s">
        <v>446</v>
      </c>
      <c r="C67" s="90">
        <v>7208</v>
      </c>
      <c r="D67" s="90" t="s">
        <v>1083</v>
      </c>
      <c r="E67" s="266" t="s">
        <v>1986</v>
      </c>
      <c r="F67" s="123">
        <v>611337.81000000006</v>
      </c>
      <c r="G67" s="123">
        <v>10637.65</v>
      </c>
      <c r="H67" s="123">
        <v>28919.33</v>
      </c>
      <c r="J67" s="266">
        <v>1485799.41</v>
      </c>
      <c r="K67" s="266">
        <v>375132.43</v>
      </c>
      <c r="M67" s="287">
        <v>0</v>
      </c>
      <c r="R67" s="266">
        <v>1185667.18</v>
      </c>
      <c r="S67" s="266">
        <v>785641.8</v>
      </c>
      <c r="U67" s="100">
        <v>1213268.21</v>
      </c>
      <c r="V67" s="100">
        <v>307667</v>
      </c>
      <c r="W67" s="100">
        <v>660.65</v>
      </c>
      <c r="Y67" s="100">
        <v>1494813</v>
      </c>
      <c r="Z67" s="100">
        <v>254700</v>
      </c>
      <c r="AA67" s="124">
        <v>2008933</v>
      </c>
      <c r="AE67" s="124">
        <v>443503.77</v>
      </c>
      <c r="AF67" s="124">
        <v>207297.79</v>
      </c>
      <c r="AG67" s="124">
        <v>30.65</v>
      </c>
      <c r="AH67" s="100">
        <f t="shared" si="1"/>
        <v>650894.79</v>
      </c>
      <c r="AI67" s="108">
        <f t="shared" si="2"/>
        <v>0</v>
      </c>
      <c r="AJ67" s="26">
        <f t="shared" si="3"/>
        <v>650894.79</v>
      </c>
      <c r="AK67" s="27">
        <f t="shared" si="4"/>
        <v>3271108.86</v>
      </c>
      <c r="AL67" s="19">
        <f t="shared" si="5"/>
        <v>2659765.21</v>
      </c>
      <c r="AM67" s="32">
        <f t="shared" si="6"/>
        <v>611343.64999999991</v>
      </c>
    </row>
    <row r="68" spans="1:39" x14ac:dyDescent="0.2">
      <c r="A68" s="1" t="s">
        <v>449</v>
      </c>
      <c r="B68" s="1" t="s">
        <v>450</v>
      </c>
      <c r="C68" s="90">
        <v>2983</v>
      </c>
      <c r="D68" s="90" t="s">
        <v>1084</v>
      </c>
      <c r="E68" s="266" t="s">
        <v>1987</v>
      </c>
      <c r="F68" s="123">
        <v>502167.14</v>
      </c>
      <c r="G68" s="123">
        <v>22400</v>
      </c>
      <c r="H68" s="123">
        <v>42399.5</v>
      </c>
      <c r="J68" s="266">
        <v>587468.27</v>
      </c>
      <c r="K68" s="266">
        <v>288002.15999999997</v>
      </c>
      <c r="L68" s="287">
        <v>486</v>
      </c>
      <c r="M68" s="287">
        <v>5812.73</v>
      </c>
      <c r="O68" s="287">
        <v>1340.63</v>
      </c>
      <c r="Q68" s="266">
        <v>3911913.09</v>
      </c>
      <c r="R68" s="266">
        <v>-4402332.66</v>
      </c>
      <c r="S68" s="266">
        <v>2929218.73</v>
      </c>
      <c r="U68" s="100">
        <v>2571630.0299999998</v>
      </c>
      <c r="V68" s="100">
        <v>202662</v>
      </c>
      <c r="W68" s="100">
        <v>2085.38</v>
      </c>
      <c r="Y68" s="100">
        <v>1091835.6000000001</v>
      </c>
      <c r="AA68" s="124">
        <v>2223059.6</v>
      </c>
      <c r="AE68" s="124">
        <v>700891.19</v>
      </c>
      <c r="AF68" s="124">
        <v>321165.40999999997</v>
      </c>
      <c r="AH68" s="100">
        <f t="shared" si="1"/>
        <v>566966.64</v>
      </c>
      <c r="AI68" s="108">
        <f t="shared" si="2"/>
        <v>7639.36</v>
      </c>
      <c r="AJ68" s="26">
        <f t="shared" si="3"/>
        <v>559327.28</v>
      </c>
      <c r="AK68" s="27">
        <f t="shared" si="4"/>
        <v>3868213.01</v>
      </c>
      <c r="AL68" s="19">
        <f t="shared" si="5"/>
        <v>3245116.2</v>
      </c>
      <c r="AM68" s="32">
        <f t="shared" si="6"/>
        <v>623096.80999999959</v>
      </c>
    </row>
    <row r="69" spans="1:39" x14ac:dyDescent="0.2">
      <c r="A69" s="1" t="s">
        <v>449</v>
      </c>
      <c r="B69" s="1" t="s">
        <v>450</v>
      </c>
      <c r="C69" s="90">
        <v>3185</v>
      </c>
      <c r="D69" s="90" t="s">
        <v>1085</v>
      </c>
      <c r="E69" s="266" t="s">
        <v>1988</v>
      </c>
      <c r="F69" s="123">
        <v>354650.59</v>
      </c>
      <c r="G69" s="123">
        <v>0</v>
      </c>
      <c r="H69" s="123">
        <v>30802.01</v>
      </c>
      <c r="J69" s="266">
        <v>1588941.84</v>
      </c>
      <c r="K69" s="266">
        <v>61145.75</v>
      </c>
      <c r="L69" s="287">
        <v>486</v>
      </c>
      <c r="R69" s="266">
        <v>-97763.86</v>
      </c>
      <c r="S69" s="266">
        <v>574529.34</v>
      </c>
      <c r="U69" s="100">
        <v>1317430.8700000001</v>
      </c>
      <c r="W69" s="100">
        <v>2256.29</v>
      </c>
      <c r="Y69" s="100">
        <v>700833.02</v>
      </c>
      <c r="AA69" s="124">
        <v>1128520.02</v>
      </c>
      <c r="AE69" s="124">
        <v>502046.51</v>
      </c>
      <c r="AF69" s="124">
        <v>190607.1</v>
      </c>
      <c r="AH69" s="100">
        <f t="shared" ref="AH69:AH86" si="7">SUM(F69:I69)</f>
        <v>385452.60000000003</v>
      </c>
      <c r="AI69" s="108">
        <f t="shared" ref="AI69:AI86" si="8">SUM(L69:O69)</f>
        <v>486</v>
      </c>
      <c r="AJ69" s="26">
        <f t="shared" ref="AJ69:AJ86" si="9">AH69-AI69</f>
        <v>384966.60000000003</v>
      </c>
      <c r="AK69" s="27">
        <f t="shared" ref="AK69:AK86" si="10">SUM(T69:Z69)</f>
        <v>2020520.1800000002</v>
      </c>
      <c r="AL69" s="19">
        <f t="shared" ref="AL69:AL86" si="11">SUM(AA69:AG69)</f>
        <v>1821173.6300000001</v>
      </c>
      <c r="AM69" s="32">
        <f t="shared" ref="AM69:AM86" si="12">AK69-AL69</f>
        <v>199346.55000000005</v>
      </c>
    </row>
    <row r="70" spans="1:39" x14ac:dyDescent="0.2">
      <c r="A70" s="1" t="s">
        <v>449</v>
      </c>
      <c r="B70" s="1" t="s">
        <v>450</v>
      </c>
      <c r="C70" s="90">
        <v>5687</v>
      </c>
      <c r="D70" s="90" t="s">
        <v>1086</v>
      </c>
      <c r="E70" s="266" t="s">
        <v>1989</v>
      </c>
      <c r="F70" s="123">
        <v>606994.07999999996</v>
      </c>
      <c r="G70" s="123">
        <v>0</v>
      </c>
      <c r="H70" s="123">
        <v>21329.11</v>
      </c>
      <c r="J70" s="266">
        <v>237346.52</v>
      </c>
      <c r="K70" s="266">
        <v>397630.6</v>
      </c>
      <c r="R70" s="266">
        <v>2227.73</v>
      </c>
      <c r="S70" s="266">
        <v>2183187.2799999998</v>
      </c>
      <c r="U70" s="100">
        <v>2754875.28</v>
      </c>
      <c r="W70" s="100">
        <v>613.70000000000005</v>
      </c>
      <c r="Y70" s="100">
        <v>1799441</v>
      </c>
      <c r="AA70" s="124">
        <v>2459619</v>
      </c>
      <c r="AE70" s="124">
        <v>917060.6</v>
      </c>
      <c r="AF70" s="124">
        <v>164982.96</v>
      </c>
      <c r="AH70" s="100">
        <f t="shared" si="7"/>
        <v>628323.18999999994</v>
      </c>
      <c r="AI70" s="108">
        <f t="shared" si="8"/>
        <v>0</v>
      </c>
      <c r="AJ70" s="26">
        <f t="shared" si="9"/>
        <v>628323.18999999994</v>
      </c>
      <c r="AK70" s="27">
        <f t="shared" si="10"/>
        <v>4554929.9800000004</v>
      </c>
      <c r="AL70" s="19">
        <f t="shared" si="11"/>
        <v>3541662.56</v>
      </c>
      <c r="AM70" s="32">
        <f t="shared" si="12"/>
        <v>1013267.4200000004</v>
      </c>
    </row>
    <row r="71" spans="1:39" x14ac:dyDescent="0.2">
      <c r="A71" s="1" t="s">
        <v>449</v>
      </c>
      <c r="B71" s="1" t="s">
        <v>450</v>
      </c>
      <c r="C71" s="90">
        <v>5400</v>
      </c>
      <c r="D71" s="90" t="s">
        <v>1087</v>
      </c>
      <c r="E71" s="266" t="s">
        <v>1990</v>
      </c>
      <c r="F71" s="123">
        <v>1581377.83</v>
      </c>
      <c r="G71" s="123">
        <v>30750</v>
      </c>
      <c r="H71" s="123">
        <v>25637</v>
      </c>
      <c r="J71" s="266">
        <v>1746227.05</v>
      </c>
      <c r="K71" s="266">
        <v>315124.14</v>
      </c>
      <c r="M71" s="287">
        <v>15680</v>
      </c>
      <c r="R71" s="266">
        <v>332614.73</v>
      </c>
      <c r="S71" s="266">
        <v>1562778.07</v>
      </c>
      <c r="U71" s="100">
        <v>1976146.89</v>
      </c>
      <c r="W71" s="100">
        <v>3108.01</v>
      </c>
      <c r="Y71" s="100">
        <v>850731</v>
      </c>
      <c r="AA71" s="124">
        <v>1496351</v>
      </c>
      <c r="AE71" s="124">
        <v>827715.49</v>
      </c>
      <c r="AF71" s="124">
        <v>244471.62</v>
      </c>
      <c r="AH71" s="100">
        <f t="shared" si="7"/>
        <v>1637764.83</v>
      </c>
      <c r="AI71" s="108">
        <f t="shared" si="8"/>
        <v>15680</v>
      </c>
      <c r="AJ71" s="26">
        <f t="shared" si="9"/>
        <v>1622084.83</v>
      </c>
      <c r="AK71" s="27">
        <f t="shared" si="10"/>
        <v>2829985.9</v>
      </c>
      <c r="AL71" s="19">
        <f t="shared" si="11"/>
        <v>2568538.1100000003</v>
      </c>
      <c r="AM71" s="32">
        <f t="shared" si="12"/>
        <v>261447.78999999957</v>
      </c>
    </row>
    <row r="72" spans="1:39" x14ac:dyDescent="0.2">
      <c r="A72" s="1" t="s">
        <v>449</v>
      </c>
      <c r="B72" s="1" t="s">
        <v>450</v>
      </c>
      <c r="C72" s="90">
        <v>9957</v>
      </c>
      <c r="D72" s="90" t="s">
        <v>1088</v>
      </c>
      <c r="E72" s="266" t="s">
        <v>1991</v>
      </c>
      <c r="F72" s="123">
        <v>1381654.14</v>
      </c>
      <c r="G72" s="123">
        <v>0</v>
      </c>
      <c r="H72" s="123">
        <v>32900</v>
      </c>
      <c r="J72" s="266">
        <v>1275070.49</v>
      </c>
      <c r="K72" s="266">
        <v>408645.22</v>
      </c>
      <c r="L72" s="287">
        <v>5100</v>
      </c>
      <c r="M72" s="287">
        <v>26333.18</v>
      </c>
      <c r="N72" s="287">
        <v>13000</v>
      </c>
      <c r="R72" s="266">
        <v>827548.17</v>
      </c>
      <c r="S72" s="266">
        <v>1881658.83</v>
      </c>
      <c r="U72" s="100">
        <v>3161550.2</v>
      </c>
      <c r="W72" s="100">
        <v>6940.94</v>
      </c>
      <c r="Y72" s="100">
        <v>2024901</v>
      </c>
      <c r="AA72" s="124">
        <v>2962087</v>
      </c>
      <c r="AE72" s="124">
        <v>1217396.5900000001</v>
      </c>
      <c r="AF72" s="124">
        <v>239466.45</v>
      </c>
      <c r="AH72" s="100">
        <f t="shared" si="7"/>
        <v>1414554.14</v>
      </c>
      <c r="AI72" s="108">
        <f t="shared" si="8"/>
        <v>44433.18</v>
      </c>
      <c r="AJ72" s="26">
        <f t="shared" si="9"/>
        <v>1370120.96</v>
      </c>
      <c r="AK72" s="27">
        <f t="shared" si="10"/>
        <v>5193392.1400000006</v>
      </c>
      <c r="AL72" s="19">
        <f t="shared" si="11"/>
        <v>4418950.04</v>
      </c>
      <c r="AM72" s="32">
        <f t="shared" si="12"/>
        <v>774442.10000000056</v>
      </c>
    </row>
    <row r="73" spans="1:39" x14ac:dyDescent="0.2">
      <c r="A73" s="1" t="s">
        <v>449</v>
      </c>
      <c r="B73" s="1" t="s">
        <v>450</v>
      </c>
      <c r="C73" s="90">
        <v>2898</v>
      </c>
      <c r="D73" s="90" t="s">
        <v>1089</v>
      </c>
      <c r="E73" s="266" t="s">
        <v>1992</v>
      </c>
      <c r="F73" s="123">
        <v>1053365.3999999999</v>
      </c>
      <c r="G73" s="123">
        <v>0</v>
      </c>
      <c r="H73" s="123">
        <v>20020.98</v>
      </c>
      <c r="J73" s="266">
        <v>399041.04</v>
      </c>
      <c r="K73" s="266">
        <v>160181.28</v>
      </c>
      <c r="M73" s="287">
        <v>63097.75</v>
      </c>
      <c r="R73" s="266">
        <v>156326.46</v>
      </c>
      <c r="S73" s="266">
        <v>1497958.46</v>
      </c>
      <c r="U73" s="100">
        <v>1243022.49</v>
      </c>
      <c r="W73" s="100">
        <v>3865.1</v>
      </c>
      <c r="Y73" s="100">
        <v>875569</v>
      </c>
      <c r="AA73" s="124">
        <v>1182027</v>
      </c>
      <c r="AE73" s="124">
        <v>540271.06000000006</v>
      </c>
      <c r="AF73" s="124">
        <v>116707.8</v>
      </c>
      <c r="AH73" s="100">
        <f t="shared" si="7"/>
        <v>1073386.3799999999</v>
      </c>
      <c r="AI73" s="108">
        <f t="shared" si="8"/>
        <v>63097.75</v>
      </c>
      <c r="AJ73" s="26">
        <f t="shared" si="9"/>
        <v>1010288.6299999999</v>
      </c>
      <c r="AK73" s="27">
        <f t="shared" si="10"/>
        <v>2122456.59</v>
      </c>
      <c r="AL73" s="19">
        <f t="shared" si="11"/>
        <v>1839005.86</v>
      </c>
      <c r="AM73" s="32">
        <f t="shared" si="12"/>
        <v>283450.72999999975</v>
      </c>
    </row>
    <row r="74" spans="1:39" x14ac:dyDescent="0.2">
      <c r="A74" s="1" t="s">
        <v>449</v>
      </c>
      <c r="B74" s="1" t="s">
        <v>450</v>
      </c>
      <c r="C74" s="90">
        <v>3080</v>
      </c>
      <c r="D74" s="90" t="s">
        <v>1090</v>
      </c>
      <c r="E74" s="266" t="s">
        <v>1993</v>
      </c>
      <c r="F74" s="123">
        <v>91034.2</v>
      </c>
      <c r="G74" s="123">
        <v>0</v>
      </c>
      <c r="H74" s="123">
        <v>7484.62</v>
      </c>
      <c r="J74" s="266">
        <v>1111012.25</v>
      </c>
      <c r="K74" s="266">
        <v>169978.55</v>
      </c>
      <c r="L74" s="287">
        <v>162</v>
      </c>
      <c r="O74" s="287">
        <v>23373.91</v>
      </c>
      <c r="R74" s="266">
        <v>-505908.71</v>
      </c>
      <c r="S74" s="266">
        <v>2412599.04</v>
      </c>
      <c r="U74" s="100">
        <v>1223950.49</v>
      </c>
      <c r="W74" s="100">
        <v>974.62</v>
      </c>
      <c r="Y74" s="100">
        <v>588476</v>
      </c>
      <c r="AA74" s="124">
        <v>938363</v>
      </c>
      <c r="AE74" s="124">
        <v>611762.66</v>
      </c>
      <c r="AF74" s="124">
        <v>120143.43</v>
      </c>
      <c r="AH74" s="100">
        <f t="shared" si="7"/>
        <v>98518.819999999992</v>
      </c>
      <c r="AI74" s="108">
        <f t="shared" si="8"/>
        <v>23535.91</v>
      </c>
      <c r="AJ74" s="26">
        <f t="shared" si="9"/>
        <v>74982.909999999989</v>
      </c>
      <c r="AK74" s="27">
        <f t="shared" si="10"/>
        <v>1813401.11</v>
      </c>
      <c r="AL74" s="19">
        <f t="shared" si="11"/>
        <v>1670269.09</v>
      </c>
      <c r="AM74" s="32">
        <f t="shared" si="12"/>
        <v>143132.02000000002</v>
      </c>
    </row>
    <row r="75" spans="1:39" x14ac:dyDescent="0.2">
      <c r="A75" s="1" t="s">
        <v>453</v>
      </c>
      <c r="B75" s="1" t="s">
        <v>454</v>
      </c>
      <c r="C75" s="90">
        <v>5394</v>
      </c>
      <c r="D75" s="90" t="s">
        <v>1091</v>
      </c>
      <c r="E75" s="266" t="s">
        <v>1994</v>
      </c>
      <c r="F75" s="123">
        <v>377666.75</v>
      </c>
      <c r="G75" s="123">
        <v>55102.61</v>
      </c>
      <c r="H75" s="123">
        <v>30395</v>
      </c>
      <c r="J75" s="266">
        <v>1004682.81</v>
      </c>
      <c r="K75" s="266">
        <v>328884.65999999997</v>
      </c>
      <c r="M75" s="287">
        <v>41710.980000000003</v>
      </c>
      <c r="O75" s="287">
        <v>18.690000000000001</v>
      </c>
      <c r="R75" s="266">
        <v>-483623.66</v>
      </c>
      <c r="S75" s="266">
        <v>2174520.91</v>
      </c>
      <c r="U75" s="100">
        <v>2174097.0699999998</v>
      </c>
      <c r="V75" s="100">
        <v>64800</v>
      </c>
      <c r="W75" s="100">
        <v>317.77</v>
      </c>
      <c r="Y75" s="100">
        <v>1579960</v>
      </c>
      <c r="AA75" s="124">
        <v>2292969</v>
      </c>
      <c r="AD75" s="124">
        <v>21869</v>
      </c>
      <c r="AE75" s="124">
        <v>1076927.8999999999</v>
      </c>
      <c r="AF75" s="124">
        <v>243256.7</v>
      </c>
      <c r="AH75" s="100">
        <f t="shared" si="7"/>
        <v>463164.36</v>
      </c>
      <c r="AI75" s="108">
        <f t="shared" si="8"/>
        <v>41729.670000000006</v>
      </c>
      <c r="AJ75" s="26">
        <f t="shared" si="9"/>
        <v>421434.69</v>
      </c>
      <c r="AK75" s="27">
        <f t="shared" si="10"/>
        <v>3819174.84</v>
      </c>
      <c r="AL75" s="19">
        <f t="shared" si="11"/>
        <v>3635022.6</v>
      </c>
      <c r="AM75" s="32">
        <f t="shared" si="12"/>
        <v>184152.23999999976</v>
      </c>
    </row>
    <row r="76" spans="1:39" x14ac:dyDescent="0.2">
      <c r="A76" s="1" t="s">
        <v>453</v>
      </c>
      <c r="B76" s="1" t="s">
        <v>454</v>
      </c>
      <c r="C76" s="90">
        <v>6493</v>
      </c>
      <c r="D76" s="90" t="s">
        <v>1092</v>
      </c>
      <c r="E76" s="266" t="s">
        <v>1995</v>
      </c>
      <c r="F76" s="123">
        <v>263462.13</v>
      </c>
      <c r="G76" s="123">
        <v>3636.5</v>
      </c>
      <c r="H76" s="123">
        <v>8063.95</v>
      </c>
      <c r="J76" s="266">
        <v>1371476.79</v>
      </c>
      <c r="K76" s="266">
        <v>209690.44</v>
      </c>
      <c r="M76" s="287">
        <v>28409.24</v>
      </c>
      <c r="O76" s="287">
        <v>38.32</v>
      </c>
      <c r="R76" s="266">
        <v>-30298.37</v>
      </c>
      <c r="S76" s="266">
        <v>2426315.1</v>
      </c>
      <c r="U76" s="100">
        <v>1516702.29</v>
      </c>
      <c r="V76" s="100">
        <v>286000</v>
      </c>
      <c r="W76" s="100">
        <v>821.6</v>
      </c>
      <c r="Y76" s="100">
        <v>2043171.5</v>
      </c>
      <c r="AA76" s="124">
        <v>2388081.5</v>
      </c>
      <c r="AD76" s="124">
        <v>34343</v>
      </c>
      <c r="AE76" s="124">
        <v>1467398.19</v>
      </c>
      <c r="AF76" s="124">
        <v>312857.68</v>
      </c>
      <c r="AG76" s="124">
        <v>140000</v>
      </c>
      <c r="AH76" s="100">
        <f t="shared" si="7"/>
        <v>275162.58</v>
      </c>
      <c r="AI76" s="108">
        <f t="shared" si="8"/>
        <v>28447.56</v>
      </c>
      <c r="AJ76" s="26">
        <f t="shared" si="9"/>
        <v>246715.02000000002</v>
      </c>
      <c r="AK76" s="27">
        <f t="shared" si="10"/>
        <v>3846695.39</v>
      </c>
      <c r="AL76" s="19">
        <f t="shared" si="11"/>
        <v>4342680.37</v>
      </c>
      <c r="AM76" s="32">
        <f t="shared" si="12"/>
        <v>-495984.98</v>
      </c>
    </row>
    <row r="77" spans="1:39" x14ac:dyDescent="0.2">
      <c r="A77" s="1" t="s">
        <v>453</v>
      </c>
      <c r="B77" s="1" t="s">
        <v>454</v>
      </c>
      <c r="C77" s="90">
        <v>2652</v>
      </c>
      <c r="D77" s="90" t="s">
        <v>1093</v>
      </c>
      <c r="E77" s="266" t="s">
        <v>1996</v>
      </c>
      <c r="F77" s="123">
        <v>187719.06</v>
      </c>
      <c r="G77" s="123">
        <v>10595.98</v>
      </c>
      <c r="H77" s="123">
        <v>1653.97</v>
      </c>
      <c r="J77" s="266">
        <v>356667.94</v>
      </c>
      <c r="K77" s="266">
        <v>173197.44</v>
      </c>
      <c r="M77" s="287">
        <v>15570</v>
      </c>
      <c r="O77" s="287">
        <v>248.94</v>
      </c>
      <c r="Q77" s="266">
        <v>-471125.88</v>
      </c>
      <c r="R77" s="266">
        <v>81210.16</v>
      </c>
      <c r="S77" s="266">
        <v>1120243.3</v>
      </c>
      <c r="U77" s="100">
        <v>1275240.81</v>
      </c>
      <c r="W77" s="100">
        <v>299.74</v>
      </c>
      <c r="Y77" s="100">
        <v>430199</v>
      </c>
      <c r="AA77" s="124">
        <v>978379</v>
      </c>
      <c r="AC77" s="124">
        <v>1500</v>
      </c>
      <c r="AD77" s="124">
        <v>41858</v>
      </c>
      <c r="AE77" s="124">
        <v>513228.7</v>
      </c>
      <c r="AF77" s="124">
        <v>166802.76999999999</v>
      </c>
      <c r="AG77" s="124">
        <v>645.21</v>
      </c>
      <c r="AH77" s="100">
        <f t="shared" si="7"/>
        <v>199969.01</v>
      </c>
      <c r="AI77" s="108">
        <f t="shared" si="8"/>
        <v>15818.94</v>
      </c>
      <c r="AJ77" s="26">
        <f t="shared" si="9"/>
        <v>184150.07</v>
      </c>
      <c r="AK77" s="27">
        <f t="shared" si="10"/>
        <v>1705739.55</v>
      </c>
      <c r="AL77" s="19">
        <f t="shared" si="11"/>
        <v>1702413.68</v>
      </c>
      <c r="AM77" s="32">
        <f t="shared" si="12"/>
        <v>3325.8700000001118</v>
      </c>
    </row>
    <row r="78" spans="1:39" x14ac:dyDescent="0.2">
      <c r="A78" s="1" t="s">
        <v>453</v>
      </c>
      <c r="B78" s="1" t="s">
        <v>454</v>
      </c>
      <c r="C78" s="90">
        <v>5048</v>
      </c>
      <c r="D78" s="90" t="s">
        <v>1094</v>
      </c>
      <c r="E78" s="266" t="s">
        <v>1997</v>
      </c>
      <c r="F78" s="123">
        <v>488252.46</v>
      </c>
      <c r="G78" s="123">
        <v>109431.43</v>
      </c>
      <c r="H78" s="123">
        <v>13343</v>
      </c>
      <c r="J78" s="266">
        <v>1494659.83</v>
      </c>
      <c r="K78" s="266">
        <v>374688.19</v>
      </c>
      <c r="M78" s="287">
        <v>53553.15</v>
      </c>
      <c r="O78" s="287">
        <v>22.43</v>
      </c>
      <c r="Q78" s="266">
        <v>-629329.11</v>
      </c>
      <c r="R78" s="266">
        <v>73193.820000000007</v>
      </c>
      <c r="S78" s="266">
        <v>2732486.08</v>
      </c>
      <c r="U78" s="100">
        <v>1704300.56</v>
      </c>
      <c r="V78" s="100">
        <v>347600</v>
      </c>
      <c r="W78" s="100">
        <v>276.18</v>
      </c>
      <c r="Y78" s="100">
        <v>1413164.61</v>
      </c>
      <c r="AA78" s="124">
        <v>1970464.61</v>
      </c>
      <c r="AD78" s="124">
        <v>28052</v>
      </c>
      <c r="AE78" s="124">
        <v>859046.42</v>
      </c>
      <c r="AF78" s="124">
        <v>334771.78000000003</v>
      </c>
      <c r="AH78" s="100">
        <f t="shared" si="7"/>
        <v>611026.89</v>
      </c>
      <c r="AI78" s="108">
        <f t="shared" si="8"/>
        <v>53575.58</v>
      </c>
      <c r="AJ78" s="26">
        <f t="shared" si="9"/>
        <v>557451.31000000006</v>
      </c>
      <c r="AK78" s="27">
        <f t="shared" si="10"/>
        <v>3465341.35</v>
      </c>
      <c r="AL78" s="19">
        <f t="shared" si="11"/>
        <v>3192334.8100000005</v>
      </c>
      <c r="AM78" s="32">
        <f t="shared" si="12"/>
        <v>273006.53999999957</v>
      </c>
    </row>
    <row r="79" spans="1:39" x14ac:dyDescent="0.2">
      <c r="A79" s="1" t="s">
        <v>453</v>
      </c>
      <c r="B79" s="1" t="s">
        <v>454</v>
      </c>
      <c r="C79" s="90">
        <v>4607</v>
      </c>
      <c r="D79" s="90" t="s">
        <v>1095</v>
      </c>
      <c r="E79" s="266" t="s">
        <v>1998</v>
      </c>
      <c r="F79" s="123">
        <v>2034780.86</v>
      </c>
      <c r="G79" s="123">
        <v>0</v>
      </c>
      <c r="H79" s="123">
        <v>9446.57</v>
      </c>
      <c r="J79" s="266">
        <v>1982507.75</v>
      </c>
      <c r="K79" s="266">
        <v>148192.01999999999</v>
      </c>
      <c r="M79" s="287">
        <v>18629.560000000001</v>
      </c>
      <c r="Q79" s="266">
        <v>549853.89</v>
      </c>
      <c r="R79" s="266">
        <v>83878.02</v>
      </c>
      <c r="S79" s="266">
        <v>3283107.89</v>
      </c>
      <c r="U79" s="100">
        <v>3113892.77</v>
      </c>
      <c r="W79" s="100">
        <v>2377.6</v>
      </c>
      <c r="Y79" s="100">
        <v>706136.18</v>
      </c>
      <c r="AA79" s="124">
        <v>1223630.18</v>
      </c>
      <c r="AD79" s="124">
        <v>30476</v>
      </c>
      <c r="AE79" s="124">
        <v>1695292.08</v>
      </c>
      <c r="AF79" s="124">
        <v>423367.97</v>
      </c>
      <c r="AH79" s="100">
        <f t="shared" si="7"/>
        <v>2044227.4300000002</v>
      </c>
      <c r="AI79" s="108">
        <f t="shared" si="8"/>
        <v>18629.560000000001</v>
      </c>
      <c r="AJ79" s="26">
        <f t="shared" si="9"/>
        <v>2025597.87</v>
      </c>
      <c r="AK79" s="27">
        <f t="shared" si="10"/>
        <v>3822406.5500000003</v>
      </c>
      <c r="AL79" s="19">
        <f t="shared" si="11"/>
        <v>3372766.2299999995</v>
      </c>
      <c r="AM79" s="32">
        <f t="shared" si="12"/>
        <v>449640.32000000076</v>
      </c>
    </row>
    <row r="80" spans="1:39" x14ac:dyDescent="0.2">
      <c r="A80" s="1" t="s">
        <v>453</v>
      </c>
      <c r="B80" s="1" t="s">
        <v>454</v>
      </c>
      <c r="C80" s="90">
        <v>3828</v>
      </c>
      <c r="D80" s="90" t="s">
        <v>1096</v>
      </c>
      <c r="E80" s="266" t="s">
        <v>2002</v>
      </c>
      <c r="F80" s="123">
        <v>558034.51</v>
      </c>
      <c r="G80" s="123">
        <v>0</v>
      </c>
      <c r="H80" s="123">
        <v>10920</v>
      </c>
      <c r="J80" s="266">
        <v>711276.66</v>
      </c>
      <c r="K80" s="266">
        <v>290267.21999999997</v>
      </c>
      <c r="M80" s="287">
        <v>13650</v>
      </c>
      <c r="R80" s="266">
        <v>-399039.74</v>
      </c>
      <c r="S80" s="266">
        <v>1600443.98</v>
      </c>
      <c r="U80" s="100">
        <v>1593555.01</v>
      </c>
      <c r="V80" s="100">
        <v>192030</v>
      </c>
      <c r="W80" s="100">
        <v>310.3</v>
      </c>
      <c r="Y80" s="100">
        <v>815367</v>
      </c>
      <c r="AA80" s="124">
        <v>1343467</v>
      </c>
      <c r="AD80" s="124">
        <v>18948</v>
      </c>
      <c r="AE80" s="124">
        <v>620732.68000000005</v>
      </c>
      <c r="AF80" s="124">
        <v>208523.8</v>
      </c>
      <c r="AH80" s="100">
        <f t="shared" si="7"/>
        <v>568954.51</v>
      </c>
      <c r="AI80" s="108">
        <f t="shared" si="8"/>
        <v>13650</v>
      </c>
      <c r="AJ80" s="26">
        <f t="shared" si="9"/>
        <v>555304.51</v>
      </c>
      <c r="AK80" s="27">
        <f t="shared" si="10"/>
        <v>2601262.31</v>
      </c>
      <c r="AL80" s="19">
        <f t="shared" si="11"/>
        <v>2191671.48</v>
      </c>
      <c r="AM80" s="32">
        <f t="shared" si="12"/>
        <v>409590.83000000007</v>
      </c>
    </row>
    <row r="81" spans="1:39" x14ac:dyDescent="0.2">
      <c r="A81" s="1" t="s">
        <v>457</v>
      </c>
      <c r="B81" s="1" t="s">
        <v>458</v>
      </c>
      <c r="C81" s="90">
        <v>1142</v>
      </c>
      <c r="D81" s="90" t="s">
        <v>1097</v>
      </c>
      <c r="E81" s="266" t="s">
        <v>1970</v>
      </c>
      <c r="F81" s="123">
        <v>51564.78</v>
      </c>
      <c r="G81" s="123">
        <v>0</v>
      </c>
      <c r="H81" s="123">
        <v>34792.800000000003</v>
      </c>
      <c r="J81" s="266">
        <v>862829.06</v>
      </c>
      <c r="K81" s="266">
        <v>423180.89</v>
      </c>
      <c r="M81" s="287">
        <v>23750</v>
      </c>
      <c r="Q81" s="266">
        <v>-275996.40000000002</v>
      </c>
      <c r="R81" s="266">
        <v>1626912.2</v>
      </c>
      <c r="S81" s="266">
        <v>4010</v>
      </c>
      <c r="U81" s="100">
        <v>544996.74</v>
      </c>
      <c r="W81" s="100">
        <v>58.41</v>
      </c>
      <c r="Y81" s="100">
        <v>807555</v>
      </c>
      <c r="Z81" s="100">
        <v>33900</v>
      </c>
      <c r="AA81" s="124">
        <v>986855</v>
      </c>
      <c r="AC81" s="124">
        <v>8171</v>
      </c>
      <c r="AE81" s="124">
        <v>337468.2</v>
      </c>
      <c r="AF81" s="124">
        <v>47250.22</v>
      </c>
      <c r="AG81" s="124">
        <v>8600</v>
      </c>
      <c r="AH81" s="100">
        <f t="shared" si="7"/>
        <v>86357.58</v>
      </c>
      <c r="AI81" s="108">
        <f t="shared" si="8"/>
        <v>23750</v>
      </c>
      <c r="AJ81" s="26">
        <f t="shared" si="9"/>
        <v>62607.58</v>
      </c>
      <c r="AK81" s="27">
        <f t="shared" si="10"/>
        <v>1386510.15</v>
      </c>
      <c r="AL81" s="19">
        <f t="shared" si="11"/>
        <v>1388344.42</v>
      </c>
      <c r="AM81" s="32">
        <f t="shared" si="12"/>
        <v>-1834.2700000000186</v>
      </c>
    </row>
    <row r="82" spans="1:39" x14ac:dyDescent="0.2">
      <c r="A82" s="1" t="s">
        <v>457</v>
      </c>
      <c r="B82" s="1" t="s">
        <v>458</v>
      </c>
      <c r="C82" s="90">
        <v>1176</v>
      </c>
      <c r="D82" s="90" t="s">
        <v>1098</v>
      </c>
      <c r="E82" s="266" t="s">
        <v>1971</v>
      </c>
      <c r="F82" s="123">
        <v>865013.76000000001</v>
      </c>
      <c r="G82" s="123">
        <v>209470</v>
      </c>
      <c r="H82" s="123">
        <v>16313.77</v>
      </c>
      <c r="J82" s="266">
        <v>4</v>
      </c>
      <c r="K82" s="266">
        <v>431078.21</v>
      </c>
      <c r="M82" s="287">
        <v>10432</v>
      </c>
      <c r="Q82" s="266">
        <v>3641396.01</v>
      </c>
      <c r="R82" s="266">
        <v>-5243651.0599999996</v>
      </c>
      <c r="S82" s="266">
        <v>1891796.64</v>
      </c>
      <c r="U82" s="100">
        <v>2400188.2999999998</v>
      </c>
      <c r="W82" s="100">
        <v>989.07</v>
      </c>
      <c r="Y82" s="100">
        <v>1457199.97</v>
      </c>
      <c r="Z82" s="100">
        <v>423140.64</v>
      </c>
      <c r="AA82" s="124">
        <v>616288.5</v>
      </c>
      <c r="AC82" s="124">
        <v>79019</v>
      </c>
      <c r="AD82" s="124">
        <v>2675</v>
      </c>
      <c r="AE82" s="124">
        <v>2060535.31</v>
      </c>
      <c r="AF82" s="124">
        <v>27805.02</v>
      </c>
      <c r="AG82" s="124">
        <v>246925</v>
      </c>
      <c r="AH82" s="100">
        <f t="shared" si="7"/>
        <v>1090797.53</v>
      </c>
      <c r="AI82" s="108">
        <f t="shared" si="8"/>
        <v>10432</v>
      </c>
      <c r="AJ82" s="26">
        <f t="shared" si="9"/>
        <v>1080365.53</v>
      </c>
      <c r="AK82" s="27">
        <f t="shared" si="10"/>
        <v>4281517.9799999995</v>
      </c>
      <c r="AL82" s="19">
        <f t="shared" si="11"/>
        <v>3033247.83</v>
      </c>
      <c r="AM82" s="32">
        <f t="shared" si="12"/>
        <v>1248270.1499999994</v>
      </c>
    </row>
    <row r="83" spans="1:39" x14ac:dyDescent="0.2">
      <c r="A83" s="1" t="s">
        <v>457</v>
      </c>
      <c r="B83" s="1" t="s">
        <v>458</v>
      </c>
      <c r="C83" s="90">
        <v>2332</v>
      </c>
      <c r="D83" s="90" t="s">
        <v>1099</v>
      </c>
      <c r="E83" s="266" t="s">
        <v>1976</v>
      </c>
      <c r="F83" s="123">
        <v>345542.2</v>
      </c>
      <c r="G83" s="123">
        <v>17270</v>
      </c>
      <c r="H83" s="123">
        <v>27461.74</v>
      </c>
      <c r="J83" s="266">
        <v>117535.51</v>
      </c>
      <c r="K83" s="266">
        <v>389842.02</v>
      </c>
      <c r="M83" s="287">
        <v>10099</v>
      </c>
      <c r="Q83" s="266">
        <v>-148662.24</v>
      </c>
      <c r="R83" s="266">
        <v>-946761.42</v>
      </c>
      <c r="S83" s="266">
        <v>1831896.95</v>
      </c>
      <c r="U83" s="100">
        <v>862481.69</v>
      </c>
      <c r="W83" s="100">
        <v>452.82</v>
      </c>
      <c r="Y83" s="100">
        <v>2098230</v>
      </c>
      <c r="Z83" s="100">
        <v>13300</v>
      </c>
      <c r="AA83" s="124">
        <v>2029703</v>
      </c>
      <c r="AC83" s="124">
        <v>24436</v>
      </c>
      <c r="AE83" s="124">
        <v>598706.54</v>
      </c>
      <c r="AF83" s="124">
        <v>141235.79</v>
      </c>
      <c r="AH83" s="100">
        <f t="shared" si="7"/>
        <v>390273.94</v>
      </c>
      <c r="AI83" s="108">
        <f t="shared" si="8"/>
        <v>10099</v>
      </c>
      <c r="AJ83" s="26">
        <f t="shared" si="9"/>
        <v>380174.94</v>
      </c>
      <c r="AK83" s="27">
        <f t="shared" si="10"/>
        <v>2974464.51</v>
      </c>
      <c r="AL83" s="19">
        <f t="shared" si="11"/>
        <v>2794081.33</v>
      </c>
      <c r="AM83" s="32">
        <f t="shared" si="12"/>
        <v>180383.1799999997</v>
      </c>
    </row>
    <row r="84" spans="1:39" x14ac:dyDescent="0.2">
      <c r="A84" s="1" t="s">
        <v>457</v>
      </c>
      <c r="B84" s="1" t="s">
        <v>458</v>
      </c>
      <c r="C84" s="90">
        <v>2410</v>
      </c>
      <c r="D84" s="90" t="s">
        <v>1100</v>
      </c>
      <c r="E84" s="266" t="s">
        <v>1977</v>
      </c>
      <c r="F84" s="123">
        <v>44548.12</v>
      </c>
      <c r="G84" s="123">
        <v>20700</v>
      </c>
      <c r="H84" s="123">
        <v>15776.16</v>
      </c>
      <c r="J84" s="266">
        <v>12</v>
      </c>
      <c r="K84" s="266">
        <v>174246.58</v>
      </c>
      <c r="M84" s="287">
        <v>26520</v>
      </c>
      <c r="Q84" s="266">
        <v>-126206806.29000001</v>
      </c>
      <c r="R84" s="266">
        <v>126075390.70999999</v>
      </c>
      <c r="S84" s="266">
        <v>352730.98</v>
      </c>
      <c r="U84" s="100">
        <v>650201.42000000004</v>
      </c>
      <c r="W84" s="100">
        <v>24.27</v>
      </c>
      <c r="Y84" s="100">
        <v>1595068</v>
      </c>
      <c r="Z84" s="100">
        <v>13300</v>
      </c>
      <c r="AA84" s="124">
        <v>1685694</v>
      </c>
      <c r="AC84" s="124">
        <v>9587</v>
      </c>
      <c r="AE84" s="124">
        <v>513440.59</v>
      </c>
      <c r="AF84" s="124">
        <v>32495.64</v>
      </c>
      <c r="AH84" s="100">
        <f t="shared" si="7"/>
        <v>81024.28</v>
      </c>
      <c r="AI84" s="108">
        <f t="shared" si="8"/>
        <v>26520</v>
      </c>
      <c r="AJ84" s="26">
        <f t="shared" si="9"/>
        <v>54504.28</v>
      </c>
      <c r="AK84" s="27">
        <f t="shared" si="10"/>
        <v>2258593.69</v>
      </c>
      <c r="AL84" s="19">
        <f t="shared" si="11"/>
        <v>2241217.23</v>
      </c>
      <c r="AM84" s="32">
        <f>AK84-AL84</f>
        <v>17376.459999999963</v>
      </c>
    </row>
    <row r="85" spans="1:39" s="31" customFormat="1" x14ac:dyDescent="0.2">
      <c r="A85" s="31" t="s">
        <v>457</v>
      </c>
      <c r="B85" s="31" t="s">
        <v>458</v>
      </c>
      <c r="C85" s="91">
        <v>3521</v>
      </c>
      <c r="D85" s="91" t="s">
        <v>1101</v>
      </c>
      <c r="E85" s="266" t="s">
        <v>1978</v>
      </c>
      <c r="F85" s="123">
        <v>121786.77</v>
      </c>
      <c r="G85" s="123">
        <v>0</v>
      </c>
      <c r="H85" s="123">
        <v>17518.22</v>
      </c>
      <c r="I85" s="123"/>
      <c r="J85" s="266">
        <v>1918886.97</v>
      </c>
      <c r="K85" s="266">
        <v>2532346.9900000002</v>
      </c>
      <c r="L85" s="287"/>
      <c r="M85" s="287">
        <v>15907</v>
      </c>
      <c r="N85" s="287"/>
      <c r="O85" s="287"/>
      <c r="P85" s="266"/>
      <c r="Q85" s="266"/>
      <c r="R85" s="266">
        <v>4801002.5599999996</v>
      </c>
      <c r="S85" s="266"/>
      <c r="T85" s="100"/>
      <c r="U85" s="100">
        <v>586031.56000000006</v>
      </c>
      <c r="V85" s="100"/>
      <c r="W85" s="100">
        <v>236.65</v>
      </c>
      <c r="X85" s="100"/>
      <c r="Y85" s="100">
        <v>1819950</v>
      </c>
      <c r="Z85" s="100">
        <v>13300</v>
      </c>
      <c r="AA85" s="124">
        <v>1710970</v>
      </c>
      <c r="AB85" s="124"/>
      <c r="AC85" s="124">
        <v>20348</v>
      </c>
      <c r="AD85" s="124"/>
      <c r="AE85" s="124">
        <v>645642.49</v>
      </c>
      <c r="AF85" s="124">
        <v>233155.33</v>
      </c>
      <c r="AG85" s="124">
        <v>2100</v>
      </c>
      <c r="AH85" s="100">
        <f t="shared" si="7"/>
        <v>139304.99</v>
      </c>
      <c r="AI85" s="108">
        <f t="shared" si="8"/>
        <v>15907</v>
      </c>
      <c r="AJ85" s="26">
        <f t="shared" si="9"/>
        <v>123397.98999999999</v>
      </c>
      <c r="AK85" s="27">
        <f t="shared" si="10"/>
        <v>2419518.21</v>
      </c>
      <c r="AL85" s="19">
        <f t="shared" si="11"/>
        <v>2612215.8200000003</v>
      </c>
      <c r="AM85" s="32">
        <f t="shared" si="12"/>
        <v>-192697.61000000034</v>
      </c>
    </row>
    <row r="86" spans="1:39" x14ac:dyDescent="0.2">
      <c r="E86" s="266" t="s">
        <v>2001</v>
      </c>
      <c r="F86" s="123">
        <v>26070</v>
      </c>
      <c r="H86" s="123">
        <v>0</v>
      </c>
      <c r="I86" s="123">
        <v>0</v>
      </c>
      <c r="J86" s="266">
        <v>142574.37</v>
      </c>
      <c r="K86" s="266">
        <v>6</v>
      </c>
      <c r="O86" s="287">
        <v>26070</v>
      </c>
      <c r="R86" s="266">
        <v>116690.76</v>
      </c>
      <c r="S86" s="266">
        <v>31316.240000000002</v>
      </c>
      <c r="Y86" s="100">
        <v>480535.2</v>
      </c>
      <c r="Z86" s="100">
        <v>343258.38</v>
      </c>
      <c r="AA86" s="124">
        <v>530145.19999999995</v>
      </c>
      <c r="AD86" s="124">
        <v>6040</v>
      </c>
      <c r="AE86" s="124">
        <v>287608.38</v>
      </c>
      <c r="AF86" s="124">
        <v>5426.63</v>
      </c>
      <c r="AH86" s="100">
        <f t="shared" si="7"/>
        <v>26070</v>
      </c>
      <c r="AI86" s="108">
        <f t="shared" si="8"/>
        <v>26070</v>
      </c>
      <c r="AJ86" s="26">
        <f t="shared" si="9"/>
        <v>0</v>
      </c>
      <c r="AK86" s="27">
        <f t="shared" si="10"/>
        <v>823793.58000000007</v>
      </c>
      <c r="AL86" s="19">
        <f t="shared" si="11"/>
        <v>829220.21</v>
      </c>
      <c r="AM86" s="32">
        <f t="shared" si="12"/>
        <v>-5426.6299999998882</v>
      </c>
    </row>
    <row r="87" spans="1:39" x14ac:dyDescent="0.2">
      <c r="AH87" s="54"/>
      <c r="AI87" s="35"/>
      <c r="AJ87" s="32"/>
      <c r="AK87" s="29"/>
      <c r="AL87" s="28"/>
    </row>
    <row r="88" spans="1:39" x14ac:dyDescent="0.2">
      <c r="AH88" s="54"/>
      <c r="AI88" s="35"/>
      <c r="AJ88" s="32"/>
      <c r="AK88" s="29"/>
      <c r="AL88" s="28"/>
    </row>
    <row r="89" spans="1:39" x14ac:dyDescent="0.2">
      <c r="AH89" s="54"/>
      <c r="AI89" s="35"/>
      <c r="AJ89" s="32"/>
      <c r="AK89" s="29"/>
      <c r="AL89" s="28"/>
    </row>
    <row r="90" spans="1:39" x14ac:dyDescent="0.2">
      <c r="AH90" s="54"/>
      <c r="AI90" s="35"/>
      <c r="AJ90" s="32"/>
      <c r="AK90" s="29"/>
      <c r="AL90" s="28"/>
    </row>
    <row r="91" spans="1:39" x14ac:dyDescent="0.2">
      <c r="AH91" s="54"/>
      <c r="AI91" s="35"/>
      <c r="AJ91" s="32"/>
      <c r="AK91" s="29"/>
      <c r="AL91" s="28"/>
    </row>
    <row r="92" spans="1:39" x14ac:dyDescent="0.2">
      <c r="AH92" s="54"/>
      <c r="AI92" s="35"/>
      <c r="AJ92" s="32"/>
      <c r="AK92" s="29"/>
      <c r="AL92" s="28"/>
    </row>
    <row r="93" spans="1:39" x14ac:dyDescent="0.2">
      <c r="AH93" s="54"/>
      <c r="AI93" s="35"/>
      <c r="AJ93" s="32"/>
      <c r="AK93" s="29"/>
      <c r="AL93" s="28"/>
    </row>
    <row r="94" spans="1:39" x14ac:dyDescent="0.2">
      <c r="AH94" s="54"/>
      <c r="AI94" s="35"/>
      <c r="AJ94" s="32"/>
      <c r="AK94" s="29"/>
      <c r="AL94" s="28"/>
    </row>
    <row r="95" spans="1:39" x14ac:dyDescent="0.2">
      <c r="AH95" s="54"/>
      <c r="AI95" s="35"/>
      <c r="AJ95" s="32"/>
      <c r="AK95" s="29"/>
      <c r="AL95" s="28"/>
    </row>
    <row r="96" spans="1:39" x14ac:dyDescent="0.2">
      <c r="AH96" s="54"/>
      <c r="AI96" s="35"/>
      <c r="AJ96" s="32"/>
      <c r="AK96" s="29"/>
      <c r="AL96" s="28"/>
    </row>
    <row r="97" spans="34:38" x14ac:dyDescent="0.2">
      <c r="AH97" s="54"/>
      <c r="AI97" s="35"/>
      <c r="AJ97" s="32"/>
      <c r="AK97" s="29"/>
      <c r="AL97" s="28"/>
    </row>
    <row r="98" spans="34:38" x14ac:dyDescent="0.2">
      <c r="AH98" s="54"/>
      <c r="AI98" s="35"/>
      <c r="AJ98" s="32"/>
      <c r="AK98" s="29"/>
      <c r="AL98" s="28"/>
    </row>
    <row r="99" spans="34:38" x14ac:dyDescent="0.2">
      <c r="AH99" s="54"/>
      <c r="AI99" s="35"/>
      <c r="AJ99" s="32"/>
      <c r="AK99" s="29"/>
      <c r="AL99" s="28"/>
    </row>
    <row r="100" spans="34:38" x14ac:dyDescent="0.2">
      <c r="AH100" s="54"/>
      <c r="AI100" s="35"/>
      <c r="AJ100" s="32"/>
      <c r="AK100" s="29"/>
      <c r="AL100" s="28"/>
    </row>
    <row r="101" spans="34:38" x14ac:dyDescent="0.2">
      <c r="AH101" s="54"/>
      <c r="AI101" s="35"/>
      <c r="AJ101" s="32"/>
      <c r="AK101" s="29"/>
      <c r="AL101" s="28"/>
    </row>
    <row r="102" spans="34:38" x14ac:dyDescent="0.2">
      <c r="AH102" s="54"/>
      <c r="AI102" s="35"/>
      <c r="AJ102" s="32"/>
      <c r="AK102" s="29"/>
      <c r="AL102" s="28"/>
    </row>
    <row r="103" spans="34:38" x14ac:dyDescent="0.2">
      <c r="AH103" s="54"/>
      <c r="AI103" s="35"/>
      <c r="AJ103" s="32"/>
      <c r="AK103" s="29"/>
      <c r="AL103" s="28"/>
    </row>
    <row r="104" spans="34:38" x14ac:dyDescent="0.2">
      <c r="AH104" s="54"/>
      <c r="AI104" s="35"/>
      <c r="AJ104" s="32"/>
      <c r="AK104" s="29"/>
      <c r="AL104" s="28"/>
    </row>
    <row r="105" spans="34:38" x14ac:dyDescent="0.2">
      <c r="AH105" s="54"/>
      <c r="AI105" s="35"/>
      <c r="AJ105" s="32"/>
      <c r="AK105" s="29"/>
      <c r="AL105" s="28"/>
    </row>
    <row r="106" spans="34:38" x14ac:dyDescent="0.2">
      <c r="AH106" s="54"/>
      <c r="AI106" s="35"/>
      <c r="AJ106" s="32"/>
      <c r="AK106" s="29"/>
      <c r="AL106" s="28"/>
    </row>
    <row r="107" spans="34:38" x14ac:dyDescent="0.2">
      <c r="AH107" s="54"/>
      <c r="AI107" s="35"/>
      <c r="AJ107" s="32"/>
      <c r="AK107" s="29"/>
      <c r="AL107" s="28"/>
    </row>
    <row r="108" spans="34:38" x14ac:dyDescent="0.2">
      <c r="AH108" s="54"/>
      <c r="AI108" s="35"/>
      <c r="AJ108" s="32"/>
      <c r="AK108" s="29"/>
      <c r="AL108" s="28"/>
    </row>
    <row r="109" spans="34:38" x14ac:dyDescent="0.2">
      <c r="AH109" s="54"/>
      <c r="AI109" s="35"/>
      <c r="AJ109" s="32"/>
      <c r="AK109" s="29"/>
      <c r="AL109" s="28"/>
    </row>
    <row r="110" spans="34:38" x14ac:dyDescent="0.2">
      <c r="AH110" s="54"/>
      <c r="AI110" s="35"/>
      <c r="AJ110" s="32"/>
      <c r="AK110" s="29"/>
      <c r="AL110" s="28"/>
    </row>
    <row r="111" spans="34:38" x14ac:dyDescent="0.2">
      <c r="AH111" s="54"/>
      <c r="AI111" s="35"/>
      <c r="AJ111" s="32"/>
      <c r="AK111" s="29"/>
      <c r="AL111" s="28"/>
    </row>
    <row r="112" spans="34:38" x14ac:dyDescent="0.2">
      <c r="AH112" s="54"/>
      <c r="AI112" s="35"/>
      <c r="AJ112" s="32"/>
      <c r="AK112" s="29"/>
      <c r="AL112" s="28"/>
    </row>
    <row r="113" spans="34:38" x14ac:dyDescent="0.2">
      <c r="AH113" s="54"/>
      <c r="AI113" s="35"/>
      <c r="AJ113" s="32"/>
      <c r="AK113" s="29"/>
      <c r="AL113" s="28"/>
    </row>
    <row r="114" spans="34:38" x14ac:dyDescent="0.2">
      <c r="AH114" s="54"/>
      <c r="AI114" s="35"/>
      <c r="AJ114" s="32"/>
      <c r="AK114" s="29"/>
      <c r="AL114" s="28"/>
    </row>
    <row r="115" spans="34:38" x14ac:dyDescent="0.2">
      <c r="AH115" s="54"/>
      <c r="AI115" s="35"/>
      <c r="AJ115" s="32"/>
      <c r="AK115" s="29"/>
      <c r="AL115" s="28"/>
    </row>
    <row r="116" spans="34:38" x14ac:dyDescent="0.2">
      <c r="AH116" s="54"/>
      <c r="AI116" s="35"/>
      <c r="AJ116" s="32"/>
      <c r="AK116" s="29"/>
      <c r="AL116" s="28"/>
    </row>
    <row r="117" spans="34:38" x14ac:dyDescent="0.2">
      <c r="AH117" s="54"/>
      <c r="AI117" s="35"/>
      <c r="AJ117" s="32"/>
      <c r="AK117" s="29"/>
      <c r="AL117" s="28"/>
    </row>
    <row r="118" spans="34:38" x14ac:dyDescent="0.2">
      <c r="AH118" s="54"/>
      <c r="AI118" s="35"/>
      <c r="AJ118" s="32"/>
      <c r="AK118" s="29"/>
      <c r="AL118" s="28"/>
    </row>
    <row r="119" spans="34:38" x14ac:dyDescent="0.2">
      <c r="AH119" s="54"/>
      <c r="AI119" s="35"/>
      <c r="AJ119" s="32"/>
      <c r="AK119" s="29"/>
      <c r="AL119" s="28"/>
    </row>
    <row r="120" spans="34:38" x14ac:dyDescent="0.2">
      <c r="AH120" s="54"/>
      <c r="AI120" s="35"/>
      <c r="AJ120" s="32"/>
      <c r="AK120" s="29"/>
      <c r="AL120" s="28"/>
    </row>
    <row r="121" spans="34:38" x14ac:dyDescent="0.2">
      <c r="AH121" s="54"/>
      <c r="AI121" s="35"/>
      <c r="AJ121" s="32"/>
      <c r="AK121" s="29"/>
      <c r="AL121" s="28"/>
    </row>
    <row r="122" spans="34:38" x14ac:dyDescent="0.2">
      <c r="AH122" s="54"/>
      <c r="AI122" s="35"/>
      <c r="AJ122" s="32"/>
      <c r="AK122" s="29"/>
      <c r="AL122" s="28"/>
    </row>
    <row r="123" spans="34:38" x14ac:dyDescent="0.2">
      <c r="AH123" s="54"/>
      <c r="AI123" s="35"/>
      <c r="AJ123" s="32"/>
      <c r="AK123" s="29"/>
      <c r="AL123" s="28"/>
    </row>
  </sheetData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2"/>
  <sheetViews>
    <sheetView topLeftCell="T1" zoomScale="50" zoomScaleNormal="50" workbookViewId="0">
      <selection activeCell="Z1" sqref="A1:Z1048576"/>
    </sheetView>
  </sheetViews>
  <sheetFormatPr defaultRowHeight="14.25" x14ac:dyDescent="0.2"/>
  <cols>
    <col min="1" max="1" width="39.125" style="271" bestFit="1" customWidth="1"/>
    <col min="2" max="2" width="31.875" style="273" bestFit="1" customWidth="1"/>
    <col min="3" max="3" width="31" style="273" bestFit="1" customWidth="1"/>
    <col min="4" max="4" width="22.75" style="273" bestFit="1" customWidth="1"/>
    <col min="5" max="5" width="22.5" style="273" bestFit="1" customWidth="1"/>
    <col min="6" max="6" width="17" style="271" bestFit="1" customWidth="1"/>
    <col min="7" max="7" width="14.625" style="271" bestFit="1" customWidth="1"/>
    <col min="8" max="8" width="16.625" style="288" bestFit="1" customWidth="1"/>
    <col min="9" max="9" width="18.875" style="288" bestFit="1" customWidth="1"/>
    <col min="10" max="10" width="18.125" style="288" bestFit="1" customWidth="1"/>
    <col min="11" max="11" width="20.125" style="288" bestFit="1" customWidth="1"/>
    <col min="12" max="12" width="26.5" style="271" bestFit="1" customWidth="1"/>
    <col min="13" max="13" width="26.625" style="271" bestFit="1" customWidth="1"/>
    <col min="14" max="14" width="17" style="271" bestFit="1" customWidth="1"/>
    <col min="15" max="15" width="26.125" style="274" bestFit="1" customWidth="1"/>
    <col min="16" max="16" width="42.875" style="274" bestFit="1" customWidth="1"/>
    <col min="17" max="17" width="43.625" style="274" bestFit="1" customWidth="1"/>
    <col min="18" max="18" width="27.75" style="274" bestFit="1" customWidth="1"/>
    <col min="19" max="19" width="53.125" style="274" bestFit="1" customWidth="1"/>
    <col min="20" max="20" width="14.625" style="274" bestFit="1" customWidth="1"/>
    <col min="21" max="21" width="19.125" style="275" bestFit="1" customWidth="1"/>
    <col min="22" max="22" width="25.5" style="275" bestFit="1" customWidth="1"/>
    <col min="23" max="23" width="23.875" style="275" bestFit="1" customWidth="1"/>
    <col min="24" max="24" width="41" style="275" bestFit="1" customWidth="1"/>
    <col min="25" max="25" width="29.625" style="275" bestFit="1" customWidth="1"/>
    <col min="26" max="26" width="31.875" style="275" bestFit="1" customWidth="1"/>
    <col min="27" max="16384" width="9" style="271"/>
  </cols>
  <sheetData>
    <row r="1" spans="1:26" x14ac:dyDescent="0.2">
      <c r="A1" s="271" t="s">
        <v>591</v>
      </c>
      <c r="B1" s="273" t="s">
        <v>1438</v>
      </c>
      <c r="C1" s="273" t="s">
        <v>1439</v>
      </c>
      <c r="D1" s="273" t="s">
        <v>1440</v>
      </c>
      <c r="E1" s="273" t="s">
        <v>1441</v>
      </c>
      <c r="F1" s="271" t="s">
        <v>1442</v>
      </c>
      <c r="G1" s="271" t="s">
        <v>1443</v>
      </c>
      <c r="H1" s="288" t="s">
        <v>1445</v>
      </c>
      <c r="I1" s="288" t="s">
        <v>1446</v>
      </c>
      <c r="J1" s="288" t="s">
        <v>1447</v>
      </c>
      <c r="K1" s="288" t="s">
        <v>1448</v>
      </c>
      <c r="L1" s="271" t="s">
        <v>1450</v>
      </c>
      <c r="M1" s="271" t="s">
        <v>1451</v>
      </c>
      <c r="N1" s="271" t="s">
        <v>1452</v>
      </c>
      <c r="O1" s="274" t="s">
        <v>1453</v>
      </c>
      <c r="P1" s="274" t="s">
        <v>1454</v>
      </c>
      <c r="Q1" s="274" t="s">
        <v>1455</v>
      </c>
      <c r="R1" s="274" t="s">
        <v>1456</v>
      </c>
      <c r="S1" s="274" t="s">
        <v>1457</v>
      </c>
      <c r="T1" s="274" t="s">
        <v>1458</v>
      </c>
      <c r="U1" s="275" t="s">
        <v>1459</v>
      </c>
      <c r="V1" s="275" t="s">
        <v>1460</v>
      </c>
      <c r="W1" s="275" t="s">
        <v>1461</v>
      </c>
      <c r="X1" s="275" t="s">
        <v>1462</v>
      </c>
      <c r="Y1" s="275" t="s">
        <v>1463</v>
      </c>
      <c r="Z1" s="275" t="s">
        <v>1465</v>
      </c>
    </row>
    <row r="2" spans="1:26" x14ac:dyDescent="0.2">
      <c r="A2" s="271" t="s">
        <v>592</v>
      </c>
      <c r="B2" s="273" t="s">
        <v>1466</v>
      </c>
      <c r="C2" s="273" t="s">
        <v>1467</v>
      </c>
      <c r="D2" s="273" t="s">
        <v>1468</v>
      </c>
      <c r="E2" s="273" t="s">
        <v>1469</v>
      </c>
      <c r="F2" s="271" t="s">
        <v>1470</v>
      </c>
      <c r="G2" s="271" t="s">
        <v>1471</v>
      </c>
      <c r="H2" s="288" t="s">
        <v>1473</v>
      </c>
      <c r="I2" s="288" t="s">
        <v>1474</v>
      </c>
      <c r="J2" s="288" t="s">
        <v>1475</v>
      </c>
      <c r="K2" s="288" t="s">
        <v>1476</v>
      </c>
      <c r="L2" s="271" t="s">
        <v>1478</v>
      </c>
      <c r="M2" s="271" t="s">
        <v>1479</v>
      </c>
      <c r="N2" s="271" t="s">
        <v>1480</v>
      </c>
      <c r="O2" s="274" t="s">
        <v>1481</v>
      </c>
      <c r="P2" s="274" t="s">
        <v>1482</v>
      </c>
      <c r="Q2" s="274" t="s">
        <v>1483</v>
      </c>
      <c r="R2" s="274" t="s">
        <v>1484</v>
      </c>
      <c r="S2" s="274" t="s">
        <v>1485</v>
      </c>
      <c r="T2" s="274" t="s">
        <v>1486</v>
      </c>
      <c r="U2" s="275" t="s">
        <v>1487</v>
      </c>
      <c r="V2" s="275" t="s">
        <v>1488</v>
      </c>
      <c r="W2" s="275" t="s">
        <v>1489</v>
      </c>
      <c r="X2" s="275" t="s">
        <v>1490</v>
      </c>
      <c r="Y2" s="275" t="s">
        <v>1491</v>
      </c>
      <c r="Z2" s="275" t="s">
        <v>1493</v>
      </c>
    </row>
    <row r="3" spans="1:26" x14ac:dyDescent="0.2">
      <c r="A3" s="271" t="s">
        <v>593</v>
      </c>
      <c r="B3" s="273">
        <v>86071497.299999997</v>
      </c>
      <c r="C3" s="273">
        <v>2287808.4</v>
      </c>
      <c r="D3" s="273">
        <v>13030688.51</v>
      </c>
      <c r="E3" s="273">
        <v>0</v>
      </c>
      <c r="F3" s="271">
        <v>96829569.829999998</v>
      </c>
      <c r="G3" s="271">
        <v>28413148.629999999</v>
      </c>
      <c r="H3" s="288">
        <v>242924.7</v>
      </c>
      <c r="I3" s="288">
        <v>995682.45</v>
      </c>
      <c r="J3" s="288">
        <v>273256</v>
      </c>
      <c r="K3" s="288">
        <v>856606.4</v>
      </c>
      <c r="L3" s="271">
        <v>-863692.44</v>
      </c>
      <c r="M3" s="271">
        <v>-65130786.920000002</v>
      </c>
      <c r="N3" s="271">
        <v>333251416.95999998</v>
      </c>
      <c r="O3" s="274">
        <v>19876.64</v>
      </c>
      <c r="P3" s="274">
        <v>255407695.16</v>
      </c>
      <c r="Q3" s="274">
        <v>17595113.800000001</v>
      </c>
      <c r="R3" s="274">
        <v>134365.93</v>
      </c>
      <c r="S3" s="274">
        <v>228502764.56999999</v>
      </c>
      <c r="T3" s="274">
        <v>22550570.640000001</v>
      </c>
      <c r="U3" s="275">
        <v>334770366.44</v>
      </c>
      <c r="V3" s="275">
        <v>194340</v>
      </c>
      <c r="W3" s="275">
        <v>1868525.86</v>
      </c>
      <c r="X3" s="275">
        <v>121814742.65000001</v>
      </c>
      <c r="Y3" s="275">
        <v>24112893.75</v>
      </c>
      <c r="Z3" s="275">
        <v>267022.28999999998</v>
      </c>
    </row>
    <row r="4" spans="1:26" x14ac:dyDescent="0.2">
      <c r="A4" s="271" t="s">
        <v>2003</v>
      </c>
      <c r="B4" s="273">
        <v>3847.21</v>
      </c>
      <c r="D4" s="273">
        <v>18480</v>
      </c>
      <c r="F4" s="271">
        <v>66896.67</v>
      </c>
      <c r="G4" s="271">
        <v>8012</v>
      </c>
      <c r="M4" s="271">
        <v>-1193909.55</v>
      </c>
      <c r="N4" s="271">
        <v>1382089.34</v>
      </c>
      <c r="O4" s="274">
        <v>6.09</v>
      </c>
      <c r="S4" s="274">
        <v>1338622</v>
      </c>
      <c r="T4" s="274">
        <v>647983.82999999996</v>
      </c>
      <c r="U4" s="275">
        <v>1579815</v>
      </c>
      <c r="W4" s="275">
        <v>44200</v>
      </c>
      <c r="X4" s="275">
        <v>379080.83</v>
      </c>
    </row>
    <row r="5" spans="1:26" x14ac:dyDescent="0.2">
      <c r="A5" s="271" t="s">
        <v>2004</v>
      </c>
      <c r="B5" s="273">
        <v>85418.42</v>
      </c>
      <c r="D5" s="273">
        <v>21400</v>
      </c>
      <c r="F5" s="271">
        <v>2</v>
      </c>
      <c r="G5" s="271">
        <v>45</v>
      </c>
      <c r="M5" s="271">
        <v>-1495304.59</v>
      </c>
      <c r="N5" s="271">
        <v>1532600</v>
      </c>
      <c r="O5" s="274">
        <v>39.01</v>
      </c>
      <c r="S5" s="274">
        <v>974652</v>
      </c>
      <c r="T5" s="274">
        <v>2087743.01</v>
      </c>
      <c r="U5" s="275">
        <v>2046822</v>
      </c>
      <c r="W5" s="275">
        <v>32802.49</v>
      </c>
      <c r="X5" s="275">
        <v>913239.52</v>
      </c>
    </row>
    <row r="6" spans="1:26" x14ac:dyDescent="0.2">
      <c r="A6" s="271" t="s">
        <v>2005</v>
      </c>
      <c r="B6" s="273">
        <v>13653.55</v>
      </c>
      <c r="D6" s="273">
        <v>3880</v>
      </c>
      <c r="F6" s="271">
        <v>1679502</v>
      </c>
      <c r="G6" s="271">
        <v>44014</v>
      </c>
      <c r="M6" s="271">
        <v>-492790.43</v>
      </c>
      <c r="N6" s="271">
        <v>2300000</v>
      </c>
      <c r="O6" s="274">
        <v>31.01</v>
      </c>
      <c r="R6" s="274">
        <v>48.97</v>
      </c>
      <c r="S6" s="274">
        <v>939157.2</v>
      </c>
      <c r="T6" s="274">
        <v>732756.3</v>
      </c>
      <c r="U6" s="275">
        <v>1258977.2</v>
      </c>
      <c r="W6" s="275">
        <v>39798</v>
      </c>
      <c r="X6" s="275">
        <v>438418.3</v>
      </c>
    </row>
    <row r="7" spans="1:26" x14ac:dyDescent="0.2">
      <c r="A7" s="271" t="s">
        <v>2006</v>
      </c>
      <c r="B7" s="273">
        <v>26653.01</v>
      </c>
      <c r="D7" s="273">
        <v>7110.26</v>
      </c>
      <c r="F7" s="271">
        <v>4</v>
      </c>
      <c r="G7" s="271">
        <v>335</v>
      </c>
      <c r="M7" s="271">
        <v>-1044217.62</v>
      </c>
      <c r="N7" s="271">
        <v>1150000</v>
      </c>
      <c r="O7" s="274">
        <v>9.6300000000000008</v>
      </c>
      <c r="S7" s="274">
        <v>1116640</v>
      </c>
      <c r="T7" s="274">
        <v>863998.6</v>
      </c>
      <c r="U7" s="275">
        <v>1431851.48</v>
      </c>
      <c r="W7" s="275">
        <v>125140</v>
      </c>
      <c r="X7" s="275">
        <v>416536.86</v>
      </c>
    </row>
    <row r="8" spans="1:26" x14ac:dyDescent="0.2">
      <c r="A8" s="271" t="s">
        <v>2007</v>
      </c>
      <c r="B8" s="273">
        <v>20173.07</v>
      </c>
      <c r="D8" s="273">
        <v>0</v>
      </c>
      <c r="F8" s="271">
        <v>1</v>
      </c>
      <c r="G8" s="271">
        <v>25</v>
      </c>
      <c r="M8" s="271">
        <v>-1204380.3700000001</v>
      </c>
      <c r="N8" s="271">
        <v>1250300</v>
      </c>
      <c r="O8" s="274">
        <v>28.44</v>
      </c>
      <c r="S8" s="274">
        <v>1165599</v>
      </c>
      <c r="T8" s="274">
        <v>414227.02</v>
      </c>
      <c r="U8" s="275">
        <v>1250079</v>
      </c>
      <c r="W8" s="275">
        <v>32000</v>
      </c>
      <c r="X8" s="275">
        <v>308451.57</v>
      </c>
    </row>
    <row r="9" spans="1:26" x14ac:dyDescent="0.2">
      <c r="A9" s="271" t="s">
        <v>2008</v>
      </c>
      <c r="B9" s="273">
        <v>46077.59</v>
      </c>
      <c r="D9" s="273">
        <v>0</v>
      </c>
      <c r="F9" s="271">
        <v>4</v>
      </c>
      <c r="G9" s="271">
        <v>59</v>
      </c>
      <c r="M9" s="271">
        <v>-1497401.63</v>
      </c>
      <c r="N9" s="271">
        <v>1542339.31</v>
      </c>
      <c r="R9" s="274">
        <v>92.91</v>
      </c>
      <c r="S9" s="274">
        <v>729860</v>
      </c>
      <c r="T9" s="274">
        <v>2848870.79</v>
      </c>
      <c r="U9" s="275">
        <v>2543877</v>
      </c>
      <c r="W9" s="275">
        <v>57652</v>
      </c>
      <c r="X9" s="275">
        <v>870189.99</v>
      </c>
    </row>
    <row r="10" spans="1:26" x14ac:dyDescent="0.2">
      <c r="A10" s="271" t="s">
        <v>2009</v>
      </c>
      <c r="B10" s="273">
        <v>148214.41</v>
      </c>
      <c r="D10" s="273">
        <v>31515</v>
      </c>
      <c r="F10" s="271">
        <v>7</v>
      </c>
      <c r="G10" s="271">
        <v>82</v>
      </c>
      <c r="M10" s="271">
        <v>-954156.92</v>
      </c>
      <c r="N10" s="271">
        <v>1236758.5</v>
      </c>
      <c r="O10" s="274">
        <v>311.83</v>
      </c>
      <c r="S10" s="274">
        <v>1965793.4</v>
      </c>
      <c r="T10" s="274">
        <v>1974510.88</v>
      </c>
      <c r="U10" s="275">
        <v>2474743.4</v>
      </c>
      <c r="W10" s="275">
        <v>637146.37</v>
      </c>
      <c r="X10" s="275">
        <v>872729.51</v>
      </c>
    </row>
    <row r="11" spans="1:26" x14ac:dyDescent="0.2">
      <c r="A11" s="271" t="s">
        <v>2010</v>
      </c>
      <c r="B11" s="273">
        <v>5314.88</v>
      </c>
      <c r="D11" s="273">
        <v>7870</v>
      </c>
      <c r="F11" s="271">
        <v>4</v>
      </c>
      <c r="G11" s="271">
        <v>7</v>
      </c>
      <c r="M11" s="271">
        <v>-1163985.8799999999</v>
      </c>
      <c r="N11" s="271">
        <v>1223648</v>
      </c>
      <c r="O11" s="274">
        <v>23.76</v>
      </c>
      <c r="S11" s="274">
        <v>878180.4</v>
      </c>
      <c r="T11" s="274">
        <v>1608337.32</v>
      </c>
      <c r="U11" s="275">
        <v>1544780.4</v>
      </c>
      <c r="W11" s="275">
        <v>554735</v>
      </c>
      <c r="X11" s="275">
        <v>422532.32</v>
      </c>
    </row>
    <row r="12" spans="1:26" x14ac:dyDescent="0.2">
      <c r="A12" s="271" t="s">
        <v>2011</v>
      </c>
      <c r="B12" s="273">
        <v>43611.02</v>
      </c>
      <c r="D12" s="273">
        <v>0</v>
      </c>
      <c r="F12" s="271">
        <v>5</v>
      </c>
      <c r="G12" s="271">
        <v>6</v>
      </c>
      <c r="M12" s="271">
        <v>-1569640.92</v>
      </c>
      <c r="N12" s="271">
        <v>1790913.12</v>
      </c>
      <c r="O12" s="274">
        <v>7.82</v>
      </c>
      <c r="S12" s="274">
        <v>19207650</v>
      </c>
      <c r="T12" s="274">
        <v>3611815.21</v>
      </c>
      <c r="U12" s="275">
        <v>21992460</v>
      </c>
      <c r="V12" s="275">
        <v>15000</v>
      </c>
      <c r="W12" s="275">
        <v>83800</v>
      </c>
      <c r="X12" s="275">
        <v>905863.21</v>
      </c>
    </row>
    <row r="13" spans="1:26" x14ac:dyDescent="0.2">
      <c r="A13" s="271" t="s">
        <v>2012</v>
      </c>
      <c r="B13" s="273">
        <v>4576.6400000000003</v>
      </c>
      <c r="D13" s="273">
        <v>2944</v>
      </c>
      <c r="F13" s="271">
        <v>6</v>
      </c>
      <c r="G13" s="271">
        <v>20</v>
      </c>
      <c r="M13" s="271">
        <v>-1274163.29</v>
      </c>
      <c r="N13" s="271">
        <v>1325520</v>
      </c>
      <c r="O13" s="274">
        <v>35.93</v>
      </c>
      <c r="S13" s="274">
        <v>1467562.2</v>
      </c>
      <c r="T13" s="274">
        <v>750899.02</v>
      </c>
      <c r="U13" s="275">
        <v>1856921.2</v>
      </c>
      <c r="X13" s="275">
        <v>405386.02</v>
      </c>
    </row>
    <row r="14" spans="1:26" x14ac:dyDescent="0.2">
      <c r="A14" s="271" t="s">
        <v>2013</v>
      </c>
      <c r="B14" s="273">
        <v>7700.51</v>
      </c>
      <c r="D14" s="273">
        <v>22680</v>
      </c>
      <c r="F14" s="271">
        <v>4</v>
      </c>
      <c r="G14" s="271">
        <v>26</v>
      </c>
      <c r="M14" s="271">
        <v>-1325211.8</v>
      </c>
      <c r="N14" s="271">
        <v>1385124.66</v>
      </c>
      <c r="R14" s="274">
        <v>50.65</v>
      </c>
      <c r="S14" s="274">
        <v>2604591</v>
      </c>
      <c r="T14" s="274">
        <v>454449.97</v>
      </c>
      <c r="U14" s="275">
        <v>2732649</v>
      </c>
      <c r="W14" s="275">
        <v>25583</v>
      </c>
      <c r="X14" s="275">
        <v>325541.96999999997</v>
      </c>
    </row>
    <row r="15" spans="1:26" x14ac:dyDescent="0.2">
      <c r="A15" s="271" t="s">
        <v>2014</v>
      </c>
      <c r="B15" s="273">
        <v>13390.95</v>
      </c>
      <c r="D15" s="273">
        <v>44375</v>
      </c>
      <c r="F15" s="271">
        <v>3</v>
      </c>
      <c r="G15" s="271">
        <v>149518</v>
      </c>
      <c r="M15" s="271">
        <v>-973981</v>
      </c>
      <c r="N15" s="271">
        <v>1199644.94</v>
      </c>
      <c r="R15" s="274">
        <v>7.01</v>
      </c>
      <c r="S15" s="274">
        <v>2402263</v>
      </c>
      <c r="T15" s="274">
        <v>597135.06999999995</v>
      </c>
      <c r="U15" s="275">
        <v>2689477</v>
      </c>
      <c r="W15" s="275">
        <v>22500</v>
      </c>
      <c r="X15" s="275">
        <v>298928.61</v>
      </c>
    </row>
    <row r="16" spans="1:26" x14ac:dyDescent="0.2">
      <c r="A16" s="271" t="s">
        <v>2015</v>
      </c>
      <c r="B16" s="273">
        <v>3047.14</v>
      </c>
      <c r="D16" s="273">
        <v>9050</v>
      </c>
      <c r="F16" s="271">
        <v>6</v>
      </c>
      <c r="G16" s="271">
        <v>15</v>
      </c>
      <c r="M16" s="271">
        <v>-1613082.89</v>
      </c>
      <c r="N16" s="271">
        <v>1642759</v>
      </c>
      <c r="O16" s="274">
        <v>12.03</v>
      </c>
      <c r="S16" s="274">
        <v>1119718.6000000001</v>
      </c>
      <c r="T16" s="274">
        <v>710831.48</v>
      </c>
      <c r="U16" s="275">
        <v>1567286.6</v>
      </c>
      <c r="W16" s="275">
        <v>25000</v>
      </c>
      <c r="X16" s="275">
        <v>255833.48</v>
      </c>
    </row>
    <row r="17" spans="1:26" x14ac:dyDescent="0.2">
      <c r="A17" s="271" t="s">
        <v>2016</v>
      </c>
      <c r="B17" s="273">
        <v>33929.599999999999</v>
      </c>
      <c r="D17" s="273">
        <v>54901</v>
      </c>
      <c r="F17" s="271">
        <v>3</v>
      </c>
      <c r="G17" s="271">
        <v>58</v>
      </c>
      <c r="M17" s="271">
        <v>-950115.79</v>
      </c>
      <c r="N17" s="271">
        <v>1067330</v>
      </c>
      <c r="O17" s="274">
        <v>74.94</v>
      </c>
      <c r="S17" s="274">
        <v>1781505</v>
      </c>
      <c r="T17" s="274">
        <v>345814.92</v>
      </c>
      <c r="U17" s="275">
        <v>1951440</v>
      </c>
      <c r="W17" s="275">
        <v>42042</v>
      </c>
      <c r="X17" s="275">
        <v>151111.47</v>
      </c>
    </row>
    <row r="22" spans="1:26" x14ac:dyDescent="0.2">
      <c r="A22" s="271" t="s">
        <v>2017</v>
      </c>
      <c r="B22" s="273">
        <v>744093.47</v>
      </c>
      <c r="C22" s="273">
        <v>52573.2</v>
      </c>
      <c r="D22" s="273">
        <v>226199.28</v>
      </c>
      <c r="F22" s="271">
        <v>243811.4</v>
      </c>
      <c r="G22" s="271">
        <v>387543.8</v>
      </c>
      <c r="M22" s="271">
        <v>1635365.67</v>
      </c>
      <c r="P22" s="274">
        <v>1321914.24</v>
      </c>
      <c r="Q22" s="274">
        <v>252075</v>
      </c>
      <c r="R22" s="274">
        <v>582.83000000000004</v>
      </c>
      <c r="S22" s="274">
        <v>1633860</v>
      </c>
      <c r="U22" s="275">
        <v>1887438</v>
      </c>
      <c r="V22" s="275">
        <v>3444</v>
      </c>
      <c r="X22" s="275">
        <v>1141826.19</v>
      </c>
      <c r="Y22" s="275">
        <v>135721.4</v>
      </c>
    </row>
    <row r="23" spans="1:26" x14ac:dyDescent="0.2">
      <c r="A23" s="271" t="s">
        <v>2018</v>
      </c>
      <c r="B23" s="273">
        <v>416799.88</v>
      </c>
      <c r="D23" s="273">
        <v>64599.09</v>
      </c>
      <c r="F23" s="271">
        <v>197413.12</v>
      </c>
      <c r="G23" s="271">
        <v>208560.67</v>
      </c>
      <c r="M23" s="271">
        <v>-1757914.96</v>
      </c>
      <c r="N23" s="271">
        <v>2340148.79</v>
      </c>
      <c r="P23" s="274">
        <v>1223509.73</v>
      </c>
      <c r="Q23" s="274">
        <v>75000</v>
      </c>
      <c r="R23" s="274">
        <v>1146.27</v>
      </c>
      <c r="S23" s="274">
        <v>1159030</v>
      </c>
      <c r="U23" s="275">
        <v>1509676</v>
      </c>
      <c r="X23" s="275">
        <v>529539.09</v>
      </c>
      <c r="Y23" s="275">
        <v>96786.98</v>
      </c>
    </row>
    <row r="24" spans="1:26" x14ac:dyDescent="0.2">
      <c r="A24" s="271" t="s">
        <v>2019</v>
      </c>
      <c r="B24" s="273">
        <v>775175.25</v>
      </c>
      <c r="C24" s="273">
        <v>108669.24</v>
      </c>
      <c r="D24" s="273">
        <v>64592.98</v>
      </c>
      <c r="F24" s="271">
        <v>195178.37</v>
      </c>
      <c r="G24" s="271">
        <v>81175</v>
      </c>
      <c r="M24" s="271">
        <v>-1751927.6</v>
      </c>
      <c r="N24" s="271">
        <v>2461151.44</v>
      </c>
      <c r="P24" s="274">
        <v>1710277.72</v>
      </c>
      <c r="Q24" s="274">
        <v>410490</v>
      </c>
      <c r="R24" s="274">
        <v>324.23</v>
      </c>
      <c r="S24" s="274">
        <v>1857920</v>
      </c>
      <c r="U24" s="275">
        <v>2271086</v>
      </c>
      <c r="V24" s="275">
        <v>1830</v>
      </c>
      <c r="X24" s="275">
        <v>958021.62</v>
      </c>
      <c r="Y24" s="275">
        <v>178386.33</v>
      </c>
      <c r="Z24" s="275">
        <v>1136</v>
      </c>
    </row>
    <row r="25" spans="1:26" x14ac:dyDescent="0.2">
      <c r="A25" s="271" t="s">
        <v>2020</v>
      </c>
      <c r="B25" s="273">
        <v>382020.24</v>
      </c>
      <c r="C25" s="273">
        <v>64035.08</v>
      </c>
      <c r="D25" s="273">
        <v>97799.98</v>
      </c>
      <c r="F25" s="271">
        <v>328635.82</v>
      </c>
      <c r="G25" s="271">
        <v>130639.11</v>
      </c>
      <c r="M25" s="271">
        <v>-808780.81</v>
      </c>
      <c r="N25" s="271">
        <v>1609968.11</v>
      </c>
      <c r="P25" s="274">
        <v>1229942.51</v>
      </c>
      <c r="Q25" s="274">
        <v>46530</v>
      </c>
      <c r="R25" s="274">
        <v>769.23</v>
      </c>
      <c r="S25" s="274">
        <v>1456380</v>
      </c>
      <c r="U25" s="275">
        <v>1692296</v>
      </c>
      <c r="V25" s="275">
        <v>5590</v>
      </c>
      <c r="X25" s="275">
        <v>664916.67000000004</v>
      </c>
      <c r="Y25" s="275">
        <v>127885.16</v>
      </c>
      <c r="Z25" s="275">
        <v>323.14</v>
      </c>
    </row>
    <row r="26" spans="1:26" x14ac:dyDescent="0.2">
      <c r="A26" s="271" t="s">
        <v>2021</v>
      </c>
      <c r="B26" s="273">
        <v>252860.55</v>
      </c>
      <c r="C26" s="273">
        <v>712</v>
      </c>
      <c r="D26" s="273">
        <v>94845.81</v>
      </c>
      <c r="F26" s="271">
        <v>239064.08</v>
      </c>
      <c r="G26" s="271">
        <v>111858.09</v>
      </c>
      <c r="M26" s="271">
        <v>-1234395.1000000001</v>
      </c>
      <c r="N26" s="271">
        <v>1693812.25</v>
      </c>
      <c r="P26" s="274">
        <v>721007.89</v>
      </c>
      <c r="Q26" s="274">
        <v>62430</v>
      </c>
      <c r="R26" s="274">
        <v>426.37</v>
      </c>
      <c r="S26" s="274">
        <v>865710</v>
      </c>
      <c r="U26" s="275">
        <v>1033090</v>
      </c>
      <c r="X26" s="275">
        <v>312284.3</v>
      </c>
      <c r="Y26" s="275">
        <v>51702.37</v>
      </c>
    </row>
    <row r="27" spans="1:26" x14ac:dyDescent="0.2">
      <c r="A27" s="271" t="s">
        <v>2022</v>
      </c>
      <c r="B27" s="273">
        <v>1076645.46</v>
      </c>
      <c r="C27" s="273">
        <v>51292.1</v>
      </c>
      <c r="D27" s="273">
        <v>100611.48</v>
      </c>
      <c r="F27" s="271">
        <v>271340.86</v>
      </c>
      <c r="G27" s="271">
        <v>270207.61</v>
      </c>
      <c r="K27" s="288">
        <v>1048</v>
      </c>
      <c r="M27" s="271">
        <v>25431.66</v>
      </c>
      <c r="N27" s="271">
        <v>1247745.83</v>
      </c>
      <c r="P27" s="274">
        <v>1310496.52</v>
      </c>
      <c r="Q27" s="274">
        <v>712000</v>
      </c>
      <c r="R27" s="274">
        <v>2340.0300000000002</v>
      </c>
      <c r="S27" s="274">
        <v>1273640</v>
      </c>
      <c r="U27" s="275">
        <v>1623755</v>
      </c>
      <c r="X27" s="275">
        <v>930025.95</v>
      </c>
      <c r="Y27" s="275">
        <v>107660.08</v>
      </c>
    </row>
    <row r="28" spans="1:26" x14ac:dyDescent="0.2">
      <c r="A28" s="271" t="s">
        <v>2023</v>
      </c>
      <c r="B28" s="273">
        <v>873694.9</v>
      </c>
      <c r="D28" s="273">
        <v>127005.07</v>
      </c>
      <c r="F28" s="271">
        <v>377591.34</v>
      </c>
      <c r="G28" s="271">
        <v>104681.5</v>
      </c>
      <c r="K28" s="288">
        <v>285.44</v>
      </c>
      <c r="M28" s="271">
        <v>-381270.72</v>
      </c>
      <c r="N28" s="271">
        <v>1804121.26</v>
      </c>
      <c r="P28" s="274">
        <v>1053325.6499999999</v>
      </c>
      <c r="Q28" s="274">
        <v>340</v>
      </c>
      <c r="R28" s="274">
        <v>3250.97</v>
      </c>
      <c r="S28" s="274">
        <v>998460</v>
      </c>
      <c r="U28" s="275">
        <v>1187908</v>
      </c>
      <c r="V28" s="275">
        <v>2520</v>
      </c>
      <c r="X28" s="275">
        <v>634672.01</v>
      </c>
      <c r="Y28" s="275">
        <v>104670.78</v>
      </c>
      <c r="Z28" s="275">
        <v>5400</v>
      </c>
    </row>
    <row r="29" spans="1:26" x14ac:dyDescent="0.2">
      <c r="A29" s="271" t="s">
        <v>2024</v>
      </c>
      <c r="B29" s="273">
        <v>1081302.8400000001</v>
      </c>
      <c r="C29" s="273">
        <v>240</v>
      </c>
      <c r="D29" s="273">
        <v>114392.67</v>
      </c>
      <c r="F29" s="271">
        <v>415970.69</v>
      </c>
      <c r="G29" s="271">
        <v>273689.88</v>
      </c>
      <c r="K29" s="288">
        <v>196.34</v>
      </c>
      <c r="M29" s="271">
        <v>-931.18</v>
      </c>
      <c r="N29" s="271">
        <v>1414760.08</v>
      </c>
      <c r="P29" s="274">
        <v>1378544.93</v>
      </c>
      <c r="Q29" s="274">
        <v>481551</v>
      </c>
      <c r="R29" s="274">
        <v>1144.75</v>
      </c>
      <c r="S29" s="274">
        <v>1513680</v>
      </c>
      <c r="U29" s="275">
        <v>1874366</v>
      </c>
      <c r="X29" s="275">
        <v>745539.71</v>
      </c>
      <c r="Y29" s="275">
        <v>170103.13</v>
      </c>
    </row>
    <row r="30" spans="1:26" x14ac:dyDescent="0.2">
      <c r="A30" s="271" t="s">
        <v>2025</v>
      </c>
      <c r="B30" s="273">
        <v>1155136.19</v>
      </c>
      <c r="C30" s="273">
        <v>44150</v>
      </c>
      <c r="D30" s="273">
        <v>247214.66</v>
      </c>
      <c r="F30" s="271">
        <v>191039.1</v>
      </c>
      <c r="G30" s="271">
        <v>206720.72</v>
      </c>
      <c r="M30" s="271">
        <v>-770525.94</v>
      </c>
      <c r="N30" s="271">
        <v>1595887.05</v>
      </c>
      <c r="P30" s="274">
        <v>1948652.4</v>
      </c>
      <c r="Q30" s="274">
        <v>626550</v>
      </c>
      <c r="R30" s="274">
        <v>600.23</v>
      </c>
      <c r="S30" s="274">
        <v>1984310</v>
      </c>
      <c r="U30" s="275">
        <v>2321090</v>
      </c>
      <c r="X30" s="275">
        <v>1048447.12</v>
      </c>
      <c r="Y30" s="275">
        <v>71886.95</v>
      </c>
    </row>
    <row r="31" spans="1:26" x14ac:dyDescent="0.2">
      <c r="A31" s="271" t="s">
        <v>2026</v>
      </c>
      <c r="B31" s="273">
        <v>604623.68000000005</v>
      </c>
      <c r="D31" s="273">
        <v>244661.04</v>
      </c>
      <c r="F31" s="271">
        <v>114783.31</v>
      </c>
      <c r="G31" s="271">
        <v>218024.35</v>
      </c>
      <c r="K31" s="288">
        <v>454.4</v>
      </c>
      <c r="M31" s="271">
        <v>-832865.71</v>
      </c>
      <c r="N31" s="271">
        <v>1789492.25</v>
      </c>
      <c r="P31" s="274">
        <v>994998.61</v>
      </c>
      <c r="R31" s="274">
        <v>1310.57</v>
      </c>
      <c r="S31" s="274">
        <v>875660</v>
      </c>
      <c r="U31" s="275">
        <v>1091840</v>
      </c>
      <c r="X31" s="275">
        <v>397325.5</v>
      </c>
      <c r="Y31" s="275">
        <v>73256.240000000005</v>
      </c>
      <c r="Z31" s="275">
        <v>1514</v>
      </c>
    </row>
    <row r="32" spans="1:26" x14ac:dyDescent="0.2">
      <c r="A32" s="271" t="s">
        <v>2027</v>
      </c>
      <c r="B32" s="273">
        <v>563907.32999999996</v>
      </c>
      <c r="D32" s="273">
        <v>80511.360000000001</v>
      </c>
      <c r="F32" s="271">
        <v>278633.90999999997</v>
      </c>
      <c r="G32" s="271">
        <v>508449.34</v>
      </c>
      <c r="M32" s="271">
        <v>-1704353.54</v>
      </c>
      <c r="N32" s="271">
        <v>3102228.3</v>
      </c>
      <c r="P32" s="274">
        <v>1060621.2</v>
      </c>
      <c r="Q32" s="274">
        <v>65178</v>
      </c>
      <c r="R32" s="274">
        <v>993.87</v>
      </c>
      <c r="S32" s="274">
        <v>1756670</v>
      </c>
      <c r="U32" s="275">
        <v>2031619</v>
      </c>
      <c r="X32" s="275">
        <v>507505.46</v>
      </c>
      <c r="Y32" s="275">
        <v>237465.43</v>
      </c>
      <c r="Z32" s="275">
        <v>2100</v>
      </c>
    </row>
    <row r="33" spans="1:26" x14ac:dyDescent="0.2">
      <c r="A33" s="271" t="s">
        <v>2028</v>
      </c>
      <c r="B33" s="273">
        <v>629051.94999999995</v>
      </c>
      <c r="C33" s="273">
        <v>134390.22</v>
      </c>
      <c r="D33" s="273">
        <v>103545.38</v>
      </c>
      <c r="F33" s="271">
        <v>339794.29</v>
      </c>
      <c r="G33" s="271">
        <v>217496.95</v>
      </c>
      <c r="M33" s="271">
        <v>-493277.31</v>
      </c>
      <c r="N33" s="271">
        <v>1484748</v>
      </c>
      <c r="P33" s="274">
        <v>1317498.3799999999</v>
      </c>
      <c r="Q33" s="274">
        <v>93000</v>
      </c>
      <c r="R33" s="274">
        <v>2127.63</v>
      </c>
      <c r="S33" s="274">
        <v>880660</v>
      </c>
      <c r="U33" s="275">
        <v>1182601</v>
      </c>
      <c r="X33" s="275">
        <v>436198.38</v>
      </c>
      <c r="Y33" s="275">
        <v>135494.45000000001</v>
      </c>
    </row>
    <row r="34" spans="1:26" x14ac:dyDescent="0.2">
      <c r="A34" s="271" t="s">
        <v>2029</v>
      </c>
      <c r="B34" s="273">
        <v>682725.06</v>
      </c>
      <c r="C34" s="273">
        <v>55590.9</v>
      </c>
      <c r="D34" s="273">
        <v>72320.89</v>
      </c>
      <c r="F34" s="271">
        <v>95636.18</v>
      </c>
      <c r="G34" s="271">
        <v>285778.5</v>
      </c>
      <c r="M34" s="271">
        <v>-1036745.7</v>
      </c>
      <c r="N34" s="271">
        <v>1924840.79</v>
      </c>
      <c r="P34" s="274">
        <v>1311976.1100000001</v>
      </c>
      <c r="Q34" s="274">
        <v>86609.5</v>
      </c>
      <c r="R34" s="274">
        <v>1066.79</v>
      </c>
      <c r="S34" s="274">
        <v>943880</v>
      </c>
      <c r="U34" s="275">
        <v>1270317</v>
      </c>
      <c r="X34" s="275">
        <v>586593.05000000005</v>
      </c>
      <c r="Y34" s="275">
        <v>117121.91</v>
      </c>
    </row>
    <row r="35" spans="1:26" x14ac:dyDescent="0.2">
      <c r="A35" s="271" t="s">
        <v>2030</v>
      </c>
      <c r="B35" s="273">
        <v>1460478.54</v>
      </c>
      <c r="C35" s="273">
        <v>71826.06</v>
      </c>
      <c r="D35" s="273">
        <v>143338.65</v>
      </c>
      <c r="F35" s="271">
        <v>225403.51999999999</v>
      </c>
      <c r="G35" s="271">
        <v>156599.32</v>
      </c>
      <c r="M35" s="271">
        <v>353670</v>
      </c>
      <c r="N35" s="271">
        <v>1101601.1100000001</v>
      </c>
      <c r="P35" s="274">
        <v>1220759.29</v>
      </c>
      <c r="Q35" s="274">
        <v>407125</v>
      </c>
      <c r="R35" s="274">
        <v>5200.2</v>
      </c>
      <c r="S35" s="274">
        <v>1590890</v>
      </c>
      <c r="T35" s="274">
        <v>48</v>
      </c>
      <c r="U35" s="275">
        <v>1951660</v>
      </c>
      <c r="X35" s="275">
        <v>521951.38</v>
      </c>
      <c r="Y35" s="275">
        <v>68929.63</v>
      </c>
    </row>
    <row r="36" spans="1:26" x14ac:dyDescent="0.2">
      <c r="A36" s="271" t="s">
        <v>2031</v>
      </c>
      <c r="B36" s="273">
        <v>520302.13</v>
      </c>
      <c r="C36" s="273">
        <v>8176.08</v>
      </c>
      <c r="D36" s="273">
        <v>148501.35999999999</v>
      </c>
      <c r="F36" s="271">
        <v>1453671.53</v>
      </c>
      <c r="G36" s="271">
        <v>91899.7</v>
      </c>
      <c r="M36" s="271">
        <v>1378181.32</v>
      </c>
      <c r="N36" s="271">
        <v>528949.56000000006</v>
      </c>
      <c r="P36" s="274">
        <v>1044723.24</v>
      </c>
      <c r="Q36" s="274">
        <v>253295</v>
      </c>
      <c r="R36" s="274">
        <v>492.73</v>
      </c>
      <c r="S36" s="274">
        <v>1143810</v>
      </c>
      <c r="T36" s="274">
        <v>80</v>
      </c>
      <c r="U36" s="275">
        <v>1416506</v>
      </c>
      <c r="X36" s="275">
        <v>527009.93999999994</v>
      </c>
      <c r="Y36" s="275">
        <v>137031.10999999999</v>
      </c>
      <c r="Z36" s="275">
        <v>500</v>
      </c>
    </row>
    <row r="37" spans="1:26" x14ac:dyDescent="0.2">
      <c r="A37" s="271" t="s">
        <v>2032</v>
      </c>
      <c r="B37" s="273">
        <v>361178.49</v>
      </c>
      <c r="D37" s="273">
        <v>60356.35</v>
      </c>
      <c r="F37" s="271">
        <v>457418.87</v>
      </c>
      <c r="G37" s="271">
        <v>61321.59</v>
      </c>
      <c r="K37" s="288">
        <v>250.01</v>
      </c>
      <c r="M37" s="271">
        <v>-783262.06</v>
      </c>
      <c r="N37" s="271">
        <v>1603684.39</v>
      </c>
      <c r="P37" s="274">
        <v>913270.38</v>
      </c>
      <c r="Q37" s="274">
        <v>197020</v>
      </c>
      <c r="R37" s="274">
        <v>604.66999999999996</v>
      </c>
      <c r="S37" s="274">
        <v>1589030</v>
      </c>
      <c r="U37" s="275">
        <v>1807099</v>
      </c>
      <c r="X37" s="275">
        <v>632962.63</v>
      </c>
      <c r="Y37" s="275">
        <v>124672.7</v>
      </c>
      <c r="Z37" s="275">
        <v>500</v>
      </c>
    </row>
    <row r="38" spans="1:26" x14ac:dyDescent="0.2">
      <c r="A38" s="271" t="s">
        <v>2033</v>
      </c>
      <c r="B38" s="273">
        <v>288657.96000000002</v>
      </c>
      <c r="C38" s="273">
        <v>23966.61</v>
      </c>
      <c r="D38" s="273">
        <v>102953.35</v>
      </c>
      <c r="F38" s="271">
        <v>150697.63</v>
      </c>
      <c r="G38" s="271">
        <v>93783.54</v>
      </c>
      <c r="M38" s="271">
        <v>-868026.46</v>
      </c>
      <c r="N38" s="271">
        <v>1498620.76</v>
      </c>
      <c r="P38" s="274">
        <v>681763.78</v>
      </c>
      <c r="R38" s="274">
        <v>454.27</v>
      </c>
      <c r="S38" s="274">
        <v>680100</v>
      </c>
      <c r="U38" s="275">
        <v>815841</v>
      </c>
      <c r="V38" s="275">
        <v>4418</v>
      </c>
      <c r="X38" s="275">
        <v>385808.76</v>
      </c>
      <c r="Y38" s="275">
        <v>89426.5</v>
      </c>
    </row>
    <row r="39" spans="1:26" x14ac:dyDescent="0.2">
      <c r="A39" s="271" t="s">
        <v>2034</v>
      </c>
      <c r="B39" s="273">
        <v>431646.61</v>
      </c>
      <c r="C39" s="273">
        <v>188356.46</v>
      </c>
      <c r="D39" s="273">
        <v>101391.99</v>
      </c>
      <c r="F39" s="271">
        <v>1419598.51</v>
      </c>
      <c r="G39" s="271">
        <v>240089.73</v>
      </c>
      <c r="K39" s="288">
        <v>6.9</v>
      </c>
      <c r="M39" s="271">
        <v>65970.539999999994</v>
      </c>
      <c r="N39" s="271">
        <v>2339595.1</v>
      </c>
      <c r="P39" s="274">
        <v>1332780.53</v>
      </c>
      <c r="Q39" s="274">
        <v>90500</v>
      </c>
      <c r="R39" s="274">
        <v>1419.47</v>
      </c>
      <c r="S39" s="274">
        <v>1361940</v>
      </c>
      <c r="U39" s="275">
        <v>1790089.26</v>
      </c>
      <c r="X39" s="275">
        <v>750059.31</v>
      </c>
      <c r="Y39" s="275">
        <v>175290.67</v>
      </c>
    </row>
    <row r="40" spans="1:26" x14ac:dyDescent="0.2">
      <c r="A40" s="271" t="s">
        <v>2035</v>
      </c>
      <c r="B40" s="273">
        <v>703679.98</v>
      </c>
      <c r="D40" s="273">
        <v>92137.58</v>
      </c>
      <c r="F40" s="271">
        <v>229325.84</v>
      </c>
      <c r="G40" s="271">
        <v>121159.38</v>
      </c>
      <c r="M40" s="271">
        <v>-805282.31</v>
      </c>
      <c r="N40" s="271">
        <v>1457071.21</v>
      </c>
      <c r="P40" s="274">
        <v>1230768.29</v>
      </c>
      <c r="Q40" s="274">
        <v>309130</v>
      </c>
      <c r="R40" s="274">
        <v>734.74</v>
      </c>
      <c r="S40" s="274">
        <v>382980</v>
      </c>
      <c r="U40" s="275">
        <v>703409</v>
      </c>
      <c r="V40" s="275">
        <v>25642</v>
      </c>
      <c r="X40" s="275">
        <v>542538.09</v>
      </c>
      <c r="Y40" s="275">
        <v>73572.06</v>
      </c>
    </row>
    <row r="41" spans="1:26" x14ac:dyDescent="0.2">
      <c r="A41" s="271" t="s">
        <v>2036</v>
      </c>
      <c r="B41" s="273">
        <v>690704.24</v>
      </c>
      <c r="C41" s="273">
        <v>26409.59</v>
      </c>
      <c r="D41" s="273">
        <v>104990.33</v>
      </c>
      <c r="F41" s="271">
        <v>378704.04</v>
      </c>
      <c r="G41" s="271">
        <v>479055.66</v>
      </c>
      <c r="K41" s="288">
        <v>0</v>
      </c>
      <c r="M41" s="271">
        <v>-359713.42</v>
      </c>
      <c r="N41" s="271">
        <v>1798384.44</v>
      </c>
      <c r="P41" s="274">
        <v>935064.18</v>
      </c>
      <c r="Q41" s="274">
        <v>355120</v>
      </c>
      <c r="R41" s="274">
        <v>1208.56</v>
      </c>
      <c r="S41" s="274">
        <v>795720</v>
      </c>
      <c r="U41" s="275">
        <v>967662</v>
      </c>
      <c r="X41" s="275">
        <v>611787.27</v>
      </c>
      <c r="Y41" s="275">
        <v>197337.32</v>
      </c>
      <c r="Z41" s="275">
        <v>80</v>
      </c>
    </row>
    <row r="42" spans="1:26" x14ac:dyDescent="0.2">
      <c r="A42" s="271" t="s">
        <v>2037</v>
      </c>
      <c r="B42" s="273">
        <v>480412.3</v>
      </c>
      <c r="D42" s="273">
        <v>111807.41</v>
      </c>
      <c r="F42" s="271">
        <v>346742.4</v>
      </c>
      <c r="G42" s="271">
        <v>251295.47</v>
      </c>
      <c r="K42" s="288">
        <v>498.08</v>
      </c>
      <c r="M42" s="271">
        <v>-48139.66</v>
      </c>
      <c r="N42" s="271">
        <v>1262156.06</v>
      </c>
      <c r="P42" s="274">
        <v>1099359.1200000001</v>
      </c>
      <c r="Q42" s="274">
        <v>211400</v>
      </c>
      <c r="R42" s="274">
        <v>1094.99</v>
      </c>
      <c r="S42" s="274">
        <v>1182680</v>
      </c>
      <c r="U42" s="275">
        <v>1531035</v>
      </c>
      <c r="V42" s="275">
        <v>1830</v>
      </c>
      <c r="X42" s="275">
        <v>753715.99</v>
      </c>
      <c r="Y42" s="275">
        <v>140139.01999999999</v>
      </c>
    </row>
    <row r="43" spans="1:26" x14ac:dyDescent="0.2">
      <c r="A43" s="271" t="s">
        <v>2038</v>
      </c>
      <c r="B43" s="273">
        <v>210438.05</v>
      </c>
      <c r="C43" s="273">
        <v>4580</v>
      </c>
      <c r="D43" s="273">
        <v>228496.24</v>
      </c>
      <c r="F43" s="271">
        <v>565417.29</v>
      </c>
      <c r="G43" s="271">
        <v>109476.99</v>
      </c>
      <c r="M43" s="271">
        <v>-795906.52</v>
      </c>
      <c r="N43" s="271">
        <v>1683339.65</v>
      </c>
      <c r="P43" s="274">
        <v>984007.81</v>
      </c>
      <c r="R43" s="274">
        <v>466.11</v>
      </c>
      <c r="S43" s="274">
        <v>422350</v>
      </c>
      <c r="U43" s="275">
        <v>649123</v>
      </c>
      <c r="X43" s="275">
        <v>377948.01</v>
      </c>
      <c r="Y43" s="275">
        <v>95775.47</v>
      </c>
    </row>
    <row r="44" spans="1:26" x14ac:dyDescent="0.2">
      <c r="A44" s="271" t="s">
        <v>2170</v>
      </c>
      <c r="B44" s="273">
        <v>890630.13</v>
      </c>
      <c r="C44" s="273">
        <v>19550</v>
      </c>
      <c r="D44" s="273">
        <v>194763.41</v>
      </c>
      <c r="F44" s="271">
        <v>378005.29</v>
      </c>
      <c r="G44" s="271">
        <v>77479.61</v>
      </c>
      <c r="M44" s="271">
        <v>-688189.72</v>
      </c>
      <c r="N44" s="271">
        <v>2224890.19</v>
      </c>
      <c r="P44" s="274">
        <v>1014056.37</v>
      </c>
      <c r="Q44" s="274">
        <v>90000</v>
      </c>
      <c r="R44" s="274">
        <v>1690.57</v>
      </c>
      <c r="S44" s="274">
        <v>831700</v>
      </c>
      <c r="U44" s="275">
        <v>1028030</v>
      </c>
      <c r="X44" s="275">
        <v>683864.48</v>
      </c>
      <c r="Y44" s="275">
        <v>123352.49</v>
      </c>
    </row>
    <row r="45" spans="1:26" x14ac:dyDescent="0.2">
      <c r="A45" s="271" t="s">
        <v>2184</v>
      </c>
      <c r="B45" s="273">
        <v>370502.52</v>
      </c>
      <c r="C45" s="273">
        <v>35470</v>
      </c>
      <c r="D45" s="273">
        <v>80092.789999999994</v>
      </c>
      <c r="F45" s="271">
        <v>1954338.94</v>
      </c>
      <c r="G45" s="271">
        <v>741784.84</v>
      </c>
      <c r="M45" s="271">
        <v>3285164.12</v>
      </c>
      <c r="P45" s="274">
        <v>1066275.0900000001</v>
      </c>
      <c r="Q45" s="274">
        <v>78900</v>
      </c>
      <c r="R45" s="274">
        <v>319.02</v>
      </c>
      <c r="S45" s="274">
        <v>942210</v>
      </c>
      <c r="U45" s="275">
        <v>1221105</v>
      </c>
      <c r="V45" s="275">
        <v>6504</v>
      </c>
      <c r="X45" s="275">
        <v>472148.01</v>
      </c>
      <c r="Y45" s="275">
        <v>458190.13</v>
      </c>
    </row>
    <row r="46" spans="1:26" x14ac:dyDescent="0.2">
      <c r="A46" s="271" t="s">
        <v>2039</v>
      </c>
      <c r="B46" s="273">
        <v>857862.85</v>
      </c>
      <c r="C46" s="273">
        <v>0</v>
      </c>
      <c r="D46" s="273">
        <v>62136.43</v>
      </c>
      <c r="F46" s="271">
        <v>1354593.96</v>
      </c>
      <c r="G46" s="271">
        <v>219837.03</v>
      </c>
      <c r="J46" s="288">
        <v>0</v>
      </c>
      <c r="K46" s="288">
        <v>820.36</v>
      </c>
      <c r="M46" s="271">
        <v>93313.61</v>
      </c>
      <c r="N46" s="271">
        <v>721555.06</v>
      </c>
      <c r="P46" s="274">
        <v>1601915.02</v>
      </c>
      <c r="Q46" s="274">
        <v>271140</v>
      </c>
      <c r="R46" s="274">
        <v>896.11</v>
      </c>
      <c r="S46" s="274">
        <v>1680097.7</v>
      </c>
      <c r="T46" s="274">
        <v>164208.6</v>
      </c>
      <c r="U46" s="275">
        <v>2279219.7000000002</v>
      </c>
      <c r="X46" s="275">
        <v>602112.23</v>
      </c>
      <c r="Y46" s="275">
        <v>262087.86</v>
      </c>
    </row>
    <row r="47" spans="1:26" x14ac:dyDescent="0.2">
      <c r="A47" s="271" t="s">
        <v>2040</v>
      </c>
      <c r="B47" s="273">
        <v>879316.52</v>
      </c>
      <c r="C47" s="273">
        <v>0</v>
      </c>
      <c r="D47" s="273">
        <v>58499.96</v>
      </c>
      <c r="F47" s="271">
        <v>98072.7</v>
      </c>
      <c r="G47" s="271">
        <v>724518.42</v>
      </c>
      <c r="J47" s="288">
        <v>0</v>
      </c>
      <c r="K47" s="288">
        <v>5.9</v>
      </c>
      <c r="M47" s="271">
        <v>176877.17</v>
      </c>
      <c r="N47" s="271">
        <v>1541680.81</v>
      </c>
      <c r="P47" s="274">
        <v>2400385.67</v>
      </c>
      <c r="Q47" s="274">
        <v>274245.21999999997</v>
      </c>
      <c r="R47" s="274">
        <v>1996.64</v>
      </c>
      <c r="S47" s="274">
        <v>1614396.02</v>
      </c>
      <c r="T47" s="274">
        <v>430886</v>
      </c>
      <c r="U47" s="275">
        <v>2376897.02</v>
      </c>
      <c r="V47" s="275">
        <v>47270</v>
      </c>
      <c r="X47" s="275">
        <v>621382.71</v>
      </c>
      <c r="Y47" s="275">
        <v>260863.35999999999</v>
      </c>
    </row>
    <row r="48" spans="1:26" x14ac:dyDescent="0.2">
      <c r="A48" s="271" t="s">
        <v>2041</v>
      </c>
      <c r="B48" s="273">
        <v>748012.84</v>
      </c>
      <c r="C48" s="273">
        <v>0</v>
      </c>
      <c r="D48" s="273">
        <v>16562.669999999998</v>
      </c>
      <c r="F48" s="271">
        <v>915335.99</v>
      </c>
      <c r="G48" s="271">
        <v>507748.29</v>
      </c>
      <c r="J48" s="288">
        <v>0</v>
      </c>
      <c r="K48" s="288">
        <v>55.86</v>
      </c>
      <c r="M48" s="271">
        <v>63849.82</v>
      </c>
      <c r="N48" s="271">
        <v>3101072.39</v>
      </c>
      <c r="P48" s="274">
        <v>1459501.93</v>
      </c>
      <c r="Q48" s="274">
        <v>158790.72</v>
      </c>
      <c r="R48" s="274">
        <v>878.86</v>
      </c>
      <c r="S48" s="274">
        <v>2432584.2999999998</v>
      </c>
      <c r="T48" s="274">
        <v>98000</v>
      </c>
      <c r="U48" s="275">
        <v>3065484.3</v>
      </c>
      <c r="V48" s="275">
        <v>4900</v>
      </c>
      <c r="X48" s="275">
        <v>480816.96</v>
      </c>
      <c r="Y48" s="275">
        <v>267962.76</v>
      </c>
    </row>
    <row r="49" spans="1:26" x14ac:dyDescent="0.2">
      <c r="A49" s="271" t="s">
        <v>2042</v>
      </c>
      <c r="B49" s="273">
        <v>286433.34000000003</v>
      </c>
      <c r="C49" s="273">
        <v>0</v>
      </c>
      <c r="D49" s="273">
        <v>48621.74</v>
      </c>
      <c r="F49" s="271">
        <v>1960503.7</v>
      </c>
      <c r="G49" s="271">
        <v>143284.76</v>
      </c>
      <c r="J49" s="288">
        <v>0</v>
      </c>
      <c r="K49" s="288">
        <v>152.4</v>
      </c>
      <c r="M49" s="271">
        <v>54749.52</v>
      </c>
      <c r="N49" s="271">
        <v>2713140.37</v>
      </c>
      <c r="P49" s="274">
        <v>1362100.68</v>
      </c>
      <c r="Q49" s="274">
        <v>130202.59</v>
      </c>
      <c r="R49" s="274">
        <v>316.89</v>
      </c>
      <c r="S49" s="274">
        <v>1108433</v>
      </c>
      <c r="T49" s="274">
        <v>51200</v>
      </c>
      <c r="U49" s="275">
        <v>1632698</v>
      </c>
      <c r="X49" s="275">
        <v>490045.75</v>
      </c>
      <c r="Y49" s="275">
        <v>204531.26</v>
      </c>
    </row>
    <row r="50" spans="1:26" x14ac:dyDescent="0.2">
      <c r="A50" s="271" t="s">
        <v>2043</v>
      </c>
      <c r="B50" s="273">
        <v>900223.39</v>
      </c>
      <c r="C50" s="273">
        <v>0</v>
      </c>
      <c r="D50" s="273">
        <v>59062.63</v>
      </c>
      <c r="F50" s="271">
        <v>155620.53</v>
      </c>
      <c r="G50" s="271">
        <v>268625.65999999997</v>
      </c>
      <c r="I50" s="288">
        <v>98972.5</v>
      </c>
      <c r="J50" s="288">
        <v>0</v>
      </c>
      <c r="K50" s="288">
        <v>674.45</v>
      </c>
      <c r="M50" s="271">
        <v>65462.95</v>
      </c>
      <c r="N50" s="271">
        <v>2152655.08</v>
      </c>
      <c r="P50" s="274">
        <v>2407654.7200000002</v>
      </c>
      <c r="Q50" s="274">
        <v>364674.02</v>
      </c>
      <c r="R50" s="274">
        <v>888.14</v>
      </c>
      <c r="S50" s="274">
        <v>1096213</v>
      </c>
      <c r="T50" s="274">
        <v>457764</v>
      </c>
      <c r="U50" s="275">
        <v>2346483</v>
      </c>
      <c r="V50" s="275">
        <v>11828</v>
      </c>
      <c r="W50" s="275">
        <v>4320</v>
      </c>
      <c r="X50" s="275">
        <v>850243.26</v>
      </c>
      <c r="Y50" s="275">
        <v>232389.92</v>
      </c>
    </row>
    <row r="51" spans="1:26" x14ac:dyDescent="0.2">
      <c r="A51" s="271" t="s">
        <v>2171</v>
      </c>
      <c r="B51" s="273">
        <v>569292.49</v>
      </c>
      <c r="C51" s="273">
        <v>0</v>
      </c>
      <c r="D51" s="273">
        <v>35884.089999999997</v>
      </c>
      <c r="F51" s="271">
        <v>436490.6</v>
      </c>
      <c r="G51" s="271">
        <v>190527.66</v>
      </c>
      <c r="J51" s="288">
        <v>0</v>
      </c>
      <c r="K51" s="288">
        <v>166.93</v>
      </c>
      <c r="M51" s="271">
        <v>161981.44</v>
      </c>
      <c r="N51" s="271">
        <v>2872107.81</v>
      </c>
      <c r="P51" s="274">
        <v>1592612.38</v>
      </c>
      <c r="Q51" s="274">
        <v>145037.75</v>
      </c>
      <c r="R51" s="274">
        <v>600.91999999999996</v>
      </c>
      <c r="S51" s="274">
        <v>719138</v>
      </c>
      <c r="T51" s="274">
        <v>91400</v>
      </c>
      <c r="U51" s="275">
        <v>1379392</v>
      </c>
      <c r="X51" s="275">
        <v>501620.98</v>
      </c>
      <c r="Y51" s="275">
        <v>252538.2</v>
      </c>
    </row>
    <row r="52" spans="1:26" x14ac:dyDescent="0.2">
      <c r="A52" s="271" t="s">
        <v>2044</v>
      </c>
      <c r="B52" s="273">
        <v>528516.03</v>
      </c>
      <c r="C52" s="273">
        <v>0</v>
      </c>
      <c r="D52" s="273">
        <v>28568.74</v>
      </c>
      <c r="F52" s="271">
        <v>453870.7</v>
      </c>
      <c r="G52" s="271">
        <v>122213.62</v>
      </c>
      <c r="K52" s="288">
        <v>146</v>
      </c>
      <c r="N52" s="271">
        <v>2033236.3</v>
      </c>
      <c r="P52" s="274">
        <v>2046354.39</v>
      </c>
      <c r="R52" s="274">
        <v>602.89</v>
      </c>
      <c r="S52" s="274">
        <v>771900</v>
      </c>
      <c r="U52" s="275">
        <v>1638258</v>
      </c>
      <c r="X52" s="275">
        <v>679197.82</v>
      </c>
      <c r="Y52" s="275">
        <v>93304.5</v>
      </c>
    </row>
    <row r="53" spans="1:26" x14ac:dyDescent="0.2">
      <c r="A53" s="271" t="s">
        <v>2045</v>
      </c>
      <c r="B53" s="273">
        <v>461850.05</v>
      </c>
      <c r="C53" s="273">
        <v>0</v>
      </c>
      <c r="D53" s="273">
        <v>62548.44</v>
      </c>
      <c r="F53" s="271">
        <v>2094815.19</v>
      </c>
      <c r="G53" s="271">
        <v>510413.28</v>
      </c>
      <c r="K53" s="288">
        <v>195</v>
      </c>
      <c r="N53" s="271">
        <v>575288.56999999995</v>
      </c>
      <c r="P53" s="274">
        <v>1870882.16</v>
      </c>
      <c r="R53" s="274">
        <v>547.66</v>
      </c>
      <c r="S53" s="274">
        <v>585500</v>
      </c>
      <c r="U53" s="275">
        <v>1351850</v>
      </c>
      <c r="X53" s="275">
        <v>589181.28</v>
      </c>
      <c r="Y53" s="275">
        <v>278927.3</v>
      </c>
    </row>
    <row r="54" spans="1:26" x14ac:dyDescent="0.2">
      <c r="A54" s="271" t="s">
        <v>2046</v>
      </c>
      <c r="B54" s="273">
        <v>879816.18</v>
      </c>
      <c r="C54" s="273">
        <v>0</v>
      </c>
      <c r="D54" s="273">
        <v>23098.18</v>
      </c>
      <c r="F54" s="271">
        <v>2494367.63</v>
      </c>
      <c r="G54" s="271">
        <v>177435.28</v>
      </c>
      <c r="N54" s="271">
        <v>1317062.58</v>
      </c>
      <c r="P54" s="274">
        <v>1515817.65</v>
      </c>
      <c r="R54" s="274">
        <v>989.7</v>
      </c>
      <c r="S54" s="274">
        <v>1052640</v>
      </c>
      <c r="U54" s="275">
        <v>1642460</v>
      </c>
      <c r="X54" s="275">
        <v>294250.83</v>
      </c>
      <c r="Y54" s="275">
        <v>164937.5</v>
      </c>
    </row>
    <row r="55" spans="1:26" x14ac:dyDescent="0.2">
      <c r="A55" s="271" t="s">
        <v>2047</v>
      </c>
      <c r="B55" s="273">
        <v>349052.85</v>
      </c>
      <c r="C55" s="273">
        <v>10000</v>
      </c>
      <c r="D55" s="273">
        <v>42997.94</v>
      </c>
      <c r="F55" s="271">
        <v>126848.4</v>
      </c>
      <c r="G55" s="271">
        <v>308380.28999999998</v>
      </c>
      <c r="N55" s="271">
        <v>2202516.2599999998</v>
      </c>
      <c r="P55" s="274">
        <v>1630608.98</v>
      </c>
      <c r="R55" s="274">
        <v>464.16</v>
      </c>
      <c r="S55" s="274">
        <v>563800</v>
      </c>
      <c r="U55" s="275">
        <v>1240910</v>
      </c>
      <c r="X55" s="275">
        <v>544040.4</v>
      </c>
      <c r="Y55" s="275">
        <v>230089.5</v>
      </c>
    </row>
    <row r="56" spans="1:26" x14ac:dyDescent="0.2">
      <c r="A56" s="271" t="s">
        <v>2172</v>
      </c>
      <c r="B56" s="273">
        <v>792128.43</v>
      </c>
      <c r="C56" s="273">
        <v>0</v>
      </c>
      <c r="D56" s="273">
        <v>30571.71</v>
      </c>
      <c r="F56" s="271">
        <v>387373.5</v>
      </c>
      <c r="G56" s="271">
        <v>153262.44</v>
      </c>
      <c r="N56" s="271">
        <v>2224684.62</v>
      </c>
      <c r="P56" s="274">
        <v>1753914.97</v>
      </c>
      <c r="R56" s="274">
        <v>942.85</v>
      </c>
      <c r="S56" s="274">
        <v>359900</v>
      </c>
      <c r="U56" s="275">
        <v>1015400</v>
      </c>
      <c r="X56" s="275">
        <v>444424.18</v>
      </c>
      <c r="Y56" s="275">
        <v>150222.79999999999</v>
      </c>
    </row>
    <row r="57" spans="1:26" x14ac:dyDescent="0.2">
      <c r="A57" s="271" t="s">
        <v>2048</v>
      </c>
      <c r="B57" s="273">
        <v>497760.81</v>
      </c>
      <c r="C57" s="273">
        <v>11620</v>
      </c>
      <c r="D57" s="273">
        <v>46760.38</v>
      </c>
      <c r="F57" s="271">
        <v>37952</v>
      </c>
      <c r="G57" s="271">
        <v>222632.13</v>
      </c>
      <c r="H57" s="288">
        <v>0</v>
      </c>
      <c r="I57" s="288">
        <v>0</v>
      </c>
      <c r="K57" s="288">
        <v>3326.9</v>
      </c>
      <c r="L57" s="271">
        <v>-793754.37</v>
      </c>
      <c r="M57" s="271">
        <v>17406.43</v>
      </c>
      <c r="N57" s="271">
        <v>1546692.27</v>
      </c>
      <c r="P57" s="274">
        <v>1477892.6</v>
      </c>
      <c r="Q57" s="274">
        <v>193415</v>
      </c>
      <c r="R57" s="274">
        <v>880.61</v>
      </c>
      <c r="S57" s="274">
        <v>1334680</v>
      </c>
      <c r="T57" s="274">
        <v>24404.42</v>
      </c>
      <c r="U57" s="275">
        <v>2201123.9</v>
      </c>
      <c r="W57" s="275">
        <v>232</v>
      </c>
      <c r="X57" s="275">
        <v>648367.63</v>
      </c>
      <c r="Y57" s="275">
        <v>133032.93</v>
      </c>
      <c r="Z57" s="275">
        <v>3762.08</v>
      </c>
    </row>
    <row r="58" spans="1:26" x14ac:dyDescent="0.2">
      <c r="A58" s="271" t="s">
        <v>2049</v>
      </c>
      <c r="B58" s="273">
        <v>446919.67999999999</v>
      </c>
      <c r="D58" s="273">
        <v>33642.589999999997</v>
      </c>
      <c r="F58" s="271">
        <v>1389428.05</v>
      </c>
      <c r="G58" s="271">
        <v>400349.7</v>
      </c>
      <c r="H58" s="288">
        <v>1408.23</v>
      </c>
      <c r="I58" s="288">
        <v>17400</v>
      </c>
      <c r="K58" s="288">
        <v>237298.28</v>
      </c>
      <c r="L58" s="271">
        <v>1588256.89</v>
      </c>
      <c r="M58" s="271">
        <v>-49545.25</v>
      </c>
      <c r="N58" s="271">
        <v>305399.93</v>
      </c>
      <c r="P58" s="274">
        <v>2061790.8</v>
      </c>
      <c r="R58" s="274">
        <v>1102.54</v>
      </c>
      <c r="S58" s="274">
        <v>1379640</v>
      </c>
      <c r="T58" s="274">
        <v>16176.54</v>
      </c>
      <c r="U58" s="275">
        <v>2477429</v>
      </c>
      <c r="W58" s="275">
        <v>15590</v>
      </c>
      <c r="X58" s="275">
        <v>714648.08</v>
      </c>
      <c r="Y58" s="275">
        <v>61605.42</v>
      </c>
    </row>
    <row r="59" spans="1:26" x14ac:dyDescent="0.2">
      <c r="A59" s="271" t="s">
        <v>2050</v>
      </c>
      <c r="B59" s="273">
        <v>602686.93000000005</v>
      </c>
      <c r="C59" s="273">
        <v>6840</v>
      </c>
      <c r="D59" s="273">
        <v>78106.149999999994</v>
      </c>
      <c r="F59" s="271">
        <v>184769.88</v>
      </c>
      <c r="G59" s="271">
        <v>428070.38</v>
      </c>
      <c r="K59" s="288">
        <v>87170.5</v>
      </c>
      <c r="L59" s="271">
        <v>-213864.07</v>
      </c>
      <c r="M59" s="271">
        <v>-39694.46</v>
      </c>
      <c r="N59" s="271">
        <v>1630025.76</v>
      </c>
      <c r="P59" s="274">
        <v>1255025.78</v>
      </c>
      <c r="R59" s="274">
        <v>1259.98</v>
      </c>
      <c r="S59" s="274">
        <v>1627510</v>
      </c>
      <c r="U59" s="275">
        <v>2099268</v>
      </c>
      <c r="W59" s="275">
        <v>10832</v>
      </c>
      <c r="X59" s="275">
        <v>702887.31</v>
      </c>
      <c r="Y59" s="275">
        <v>202930.34</v>
      </c>
    </row>
    <row r="60" spans="1:26" x14ac:dyDescent="0.2">
      <c r="A60" s="271" t="s">
        <v>2051</v>
      </c>
      <c r="B60" s="273">
        <v>106713.09</v>
      </c>
      <c r="C60" s="273">
        <v>51288.26</v>
      </c>
      <c r="D60" s="273">
        <v>49152.83</v>
      </c>
      <c r="F60" s="271">
        <v>631487.19999999995</v>
      </c>
      <c r="G60" s="271">
        <v>488258.18</v>
      </c>
      <c r="J60" s="288">
        <v>399</v>
      </c>
      <c r="K60" s="288">
        <v>0</v>
      </c>
      <c r="M60" s="271">
        <v>-1155172.8799999999</v>
      </c>
      <c r="N60" s="271">
        <v>2454167.9500000002</v>
      </c>
      <c r="P60" s="274">
        <v>1261404.83</v>
      </c>
      <c r="R60" s="274">
        <v>400.69</v>
      </c>
      <c r="S60" s="274">
        <v>1852620</v>
      </c>
      <c r="T60" s="274">
        <v>11868.75</v>
      </c>
      <c r="U60" s="275">
        <v>2501555</v>
      </c>
      <c r="W60" s="275">
        <v>3812</v>
      </c>
      <c r="X60" s="275">
        <v>513700.97</v>
      </c>
      <c r="Y60" s="275">
        <v>109957.1</v>
      </c>
      <c r="Z60" s="275">
        <v>1752</v>
      </c>
    </row>
    <row r="61" spans="1:26" x14ac:dyDescent="0.2">
      <c r="A61" s="271" t="s">
        <v>2052</v>
      </c>
      <c r="B61" s="273">
        <v>273774.07</v>
      </c>
      <c r="C61" s="273">
        <v>34281.82</v>
      </c>
      <c r="D61" s="273">
        <v>35805.120000000003</v>
      </c>
      <c r="F61" s="271">
        <v>782399.2</v>
      </c>
      <c r="G61" s="271">
        <v>271252.65000000002</v>
      </c>
      <c r="H61" s="288">
        <v>7500</v>
      </c>
      <c r="K61" s="288">
        <v>1199.8399999999999</v>
      </c>
      <c r="L61" s="271">
        <v>-165434.82999999999</v>
      </c>
      <c r="M61" s="271">
        <v>-99688.2</v>
      </c>
      <c r="N61" s="271">
        <v>1419953.5</v>
      </c>
      <c r="P61" s="274">
        <v>1130449.6499999999</v>
      </c>
      <c r="R61" s="274">
        <v>323.89</v>
      </c>
      <c r="S61" s="274">
        <v>1267980</v>
      </c>
      <c r="T61" s="274">
        <v>11924.1</v>
      </c>
      <c r="U61" s="275">
        <v>1713839</v>
      </c>
      <c r="V61" s="275">
        <v>6632</v>
      </c>
      <c r="X61" s="275">
        <v>393703.59</v>
      </c>
      <c r="Y61" s="275">
        <v>37454.5</v>
      </c>
    </row>
    <row r="62" spans="1:26" x14ac:dyDescent="0.2">
      <c r="A62" s="271" t="s">
        <v>2053</v>
      </c>
      <c r="B62" s="273">
        <v>134215.72</v>
      </c>
      <c r="D62" s="273">
        <v>49393.93</v>
      </c>
      <c r="F62" s="271">
        <v>441365.7</v>
      </c>
      <c r="G62" s="271">
        <v>213461.56</v>
      </c>
      <c r="K62" s="288">
        <v>38356.94</v>
      </c>
      <c r="L62" s="271">
        <v>-1300252.3500000001</v>
      </c>
      <c r="M62" s="271">
        <v>48444.78</v>
      </c>
      <c r="N62" s="271">
        <v>1982389.67</v>
      </c>
      <c r="P62" s="274">
        <v>1238141.29</v>
      </c>
      <c r="R62" s="274">
        <v>538.62</v>
      </c>
      <c r="S62" s="274">
        <v>1093480</v>
      </c>
      <c r="T62" s="274">
        <v>11325.74</v>
      </c>
      <c r="U62" s="275">
        <v>1548239</v>
      </c>
      <c r="V62" s="275">
        <v>3480</v>
      </c>
      <c r="X62" s="275">
        <v>641684.68999999994</v>
      </c>
      <c r="Y62" s="275">
        <v>80865.64</v>
      </c>
    </row>
    <row r="63" spans="1:26" x14ac:dyDescent="0.2">
      <c r="A63" s="271" t="s">
        <v>2054</v>
      </c>
      <c r="B63" s="273">
        <v>698919.6</v>
      </c>
      <c r="D63" s="273">
        <v>101947.82</v>
      </c>
      <c r="F63" s="271">
        <v>570350.91</v>
      </c>
      <c r="G63" s="271">
        <v>144432.04999999999</v>
      </c>
      <c r="K63" s="288">
        <v>0</v>
      </c>
      <c r="L63" s="271">
        <v>-195552.07</v>
      </c>
      <c r="M63" s="271">
        <v>-44.56</v>
      </c>
      <c r="N63" s="271">
        <v>1478254.91</v>
      </c>
      <c r="P63" s="274">
        <v>1285109</v>
      </c>
      <c r="R63" s="274">
        <v>1125.54</v>
      </c>
      <c r="S63" s="274">
        <v>1024240</v>
      </c>
      <c r="T63" s="274">
        <v>9153.67</v>
      </c>
      <c r="U63" s="275">
        <v>1521635</v>
      </c>
      <c r="W63" s="275">
        <v>13372</v>
      </c>
      <c r="X63" s="275">
        <v>469583.66</v>
      </c>
      <c r="Y63" s="275">
        <v>101750.1</v>
      </c>
    </row>
    <row r="64" spans="1:26" x14ac:dyDescent="0.2">
      <c r="A64" s="271" t="s">
        <v>2055</v>
      </c>
      <c r="B64" s="273">
        <v>285387.06</v>
      </c>
      <c r="D64" s="273">
        <v>38722.559999999998</v>
      </c>
      <c r="F64" s="271">
        <v>204163</v>
      </c>
      <c r="G64" s="271">
        <v>285273.18</v>
      </c>
      <c r="L64" s="271">
        <v>422800.66</v>
      </c>
      <c r="M64" s="271">
        <v>-84063.94</v>
      </c>
      <c r="N64" s="271">
        <v>424358.77</v>
      </c>
      <c r="P64" s="274">
        <v>1145062.8999999999</v>
      </c>
      <c r="R64" s="274">
        <v>647.15</v>
      </c>
      <c r="S64" s="274">
        <v>1359260</v>
      </c>
      <c r="T64" s="274">
        <v>11946.43</v>
      </c>
      <c r="U64" s="275">
        <v>1904693</v>
      </c>
      <c r="W64" s="275">
        <v>8328</v>
      </c>
      <c r="X64" s="275">
        <v>514050.41</v>
      </c>
      <c r="Y64" s="275">
        <v>23316.76</v>
      </c>
      <c r="Z64" s="275">
        <v>74</v>
      </c>
    </row>
    <row r="65" spans="1:26" x14ac:dyDescent="0.2">
      <c r="A65" s="271" t="s">
        <v>2056</v>
      </c>
      <c r="B65" s="273">
        <v>214882.87</v>
      </c>
      <c r="D65" s="273">
        <v>54508.44</v>
      </c>
      <c r="F65" s="271">
        <v>1242412.05</v>
      </c>
      <c r="G65" s="271">
        <v>80088.39</v>
      </c>
      <c r="K65" s="288">
        <v>0</v>
      </c>
      <c r="L65" s="271">
        <v>1040594.34</v>
      </c>
      <c r="M65" s="271">
        <v>10494.29</v>
      </c>
      <c r="N65" s="271">
        <v>457634.96</v>
      </c>
      <c r="P65" s="274">
        <v>924843.26</v>
      </c>
      <c r="Q65" s="274">
        <v>34560</v>
      </c>
      <c r="R65" s="274">
        <v>470.07</v>
      </c>
      <c r="S65" s="274">
        <v>1004660</v>
      </c>
      <c r="T65" s="274">
        <v>8843.39</v>
      </c>
      <c r="U65" s="275">
        <v>1399604</v>
      </c>
      <c r="W65" s="275">
        <v>1200</v>
      </c>
      <c r="X65" s="275">
        <v>440571.16</v>
      </c>
      <c r="Y65" s="275">
        <v>24193.4</v>
      </c>
    </row>
    <row r="66" spans="1:26" x14ac:dyDescent="0.2">
      <c r="A66" s="271" t="s">
        <v>2057</v>
      </c>
      <c r="B66" s="273">
        <v>379894.68</v>
      </c>
      <c r="C66" s="273">
        <v>8702</v>
      </c>
      <c r="D66" s="273">
        <v>45198.47</v>
      </c>
      <c r="F66" s="271">
        <v>33150.68</v>
      </c>
      <c r="G66" s="271">
        <v>306681.09999999998</v>
      </c>
      <c r="K66" s="288">
        <v>259.26</v>
      </c>
      <c r="L66" s="271">
        <v>-475343.66</v>
      </c>
      <c r="M66" s="271">
        <v>-2694.25</v>
      </c>
      <c r="N66" s="271">
        <v>1208029.25</v>
      </c>
      <c r="P66" s="274">
        <v>1192564.94</v>
      </c>
      <c r="R66" s="274">
        <v>935.68</v>
      </c>
      <c r="S66" s="274">
        <v>1320060</v>
      </c>
      <c r="T66" s="274">
        <v>9159.49</v>
      </c>
      <c r="U66" s="275">
        <v>1867500.51</v>
      </c>
      <c r="X66" s="275">
        <v>500181.28</v>
      </c>
      <c r="Y66" s="275">
        <v>69328.899999999994</v>
      </c>
      <c r="Z66" s="275">
        <v>450.09</v>
      </c>
    </row>
    <row r="67" spans="1:26" x14ac:dyDescent="0.2">
      <c r="A67" s="271" t="s">
        <v>2058</v>
      </c>
      <c r="B67" s="273">
        <v>575830.74</v>
      </c>
      <c r="C67" s="273">
        <v>78903.53</v>
      </c>
      <c r="D67" s="273">
        <v>66968.78</v>
      </c>
      <c r="F67" s="271">
        <v>531916.43999999994</v>
      </c>
      <c r="G67" s="271">
        <v>314807.46000000002</v>
      </c>
      <c r="H67" s="288">
        <v>7200</v>
      </c>
      <c r="K67" s="288">
        <v>323</v>
      </c>
      <c r="L67" s="271">
        <v>-901258.64</v>
      </c>
      <c r="N67" s="271">
        <v>2340789.7799999998</v>
      </c>
      <c r="P67" s="274">
        <v>1451889.89</v>
      </c>
      <c r="R67" s="274">
        <v>1095.6400000000001</v>
      </c>
      <c r="S67" s="274">
        <v>1302480</v>
      </c>
      <c r="T67" s="274">
        <v>16670.04</v>
      </c>
      <c r="U67" s="275">
        <v>1978960</v>
      </c>
      <c r="W67" s="275">
        <v>1460</v>
      </c>
      <c r="X67" s="275">
        <v>525200.34</v>
      </c>
      <c r="Y67" s="275">
        <v>121529.4</v>
      </c>
      <c r="Z67" s="275">
        <v>1660.59</v>
      </c>
    </row>
    <row r="68" spans="1:26" x14ac:dyDescent="0.2">
      <c r="A68" s="271" t="s">
        <v>2059</v>
      </c>
      <c r="B68" s="273">
        <v>99404.42</v>
      </c>
      <c r="C68" s="273">
        <v>3000</v>
      </c>
      <c r="D68" s="273">
        <v>72250.48</v>
      </c>
      <c r="F68" s="271">
        <v>77344</v>
      </c>
      <c r="G68" s="271">
        <v>383028.11</v>
      </c>
      <c r="K68" s="288">
        <v>161.26</v>
      </c>
      <c r="L68" s="271">
        <v>90003.01</v>
      </c>
      <c r="M68" s="271">
        <v>114834.47</v>
      </c>
      <c r="N68" s="271">
        <v>489048.9</v>
      </c>
      <c r="P68" s="274">
        <v>1372317.75</v>
      </c>
      <c r="R68" s="274">
        <v>381.54</v>
      </c>
      <c r="S68" s="274">
        <v>968100</v>
      </c>
      <c r="T68" s="274">
        <v>15428.85</v>
      </c>
      <c r="U68" s="275">
        <v>1618178.32</v>
      </c>
      <c r="X68" s="275">
        <v>720945.6</v>
      </c>
      <c r="Y68" s="275">
        <v>56834.3</v>
      </c>
      <c r="Z68" s="275">
        <v>15112</v>
      </c>
    </row>
    <row r="69" spans="1:26" x14ac:dyDescent="0.2">
      <c r="A69" s="271" t="s">
        <v>2173</v>
      </c>
      <c r="B69" s="273">
        <v>168630.2</v>
      </c>
      <c r="D69" s="273">
        <v>49713.279999999999</v>
      </c>
      <c r="F69" s="271">
        <v>1665273.92</v>
      </c>
      <c r="G69" s="271">
        <v>489915.9</v>
      </c>
      <c r="K69" s="288">
        <v>42.06</v>
      </c>
      <c r="L69" s="271">
        <v>-10425.1</v>
      </c>
      <c r="M69" s="271">
        <v>-8720.77</v>
      </c>
      <c r="N69" s="271">
        <v>2396007.25</v>
      </c>
      <c r="P69" s="274">
        <v>1137687.94</v>
      </c>
      <c r="Q69" s="274">
        <v>60000</v>
      </c>
      <c r="R69" s="274">
        <v>485.98</v>
      </c>
      <c r="S69" s="274">
        <v>1929080</v>
      </c>
      <c r="T69" s="274">
        <v>11411.62</v>
      </c>
      <c r="U69" s="275">
        <v>2426578</v>
      </c>
      <c r="W69" s="275">
        <v>4060</v>
      </c>
      <c r="X69" s="275">
        <v>581704.07999999996</v>
      </c>
      <c r="Y69" s="275">
        <v>129648.6</v>
      </c>
    </row>
    <row r="70" spans="1:26" x14ac:dyDescent="0.2">
      <c r="A70" s="271" t="s">
        <v>2187</v>
      </c>
      <c r="B70" s="273">
        <v>444424.13</v>
      </c>
      <c r="D70" s="273">
        <v>85336.71</v>
      </c>
      <c r="F70" s="271">
        <v>5166666.6399999997</v>
      </c>
      <c r="G70" s="271">
        <v>478013.18</v>
      </c>
      <c r="L70" s="271">
        <v>50537.75</v>
      </c>
      <c r="M70" s="271">
        <v>-28674.16</v>
      </c>
      <c r="N70" s="271">
        <v>6403982.4100000001</v>
      </c>
      <c r="P70" s="274">
        <v>1023026.7</v>
      </c>
      <c r="R70" s="274">
        <v>741.32</v>
      </c>
      <c r="S70" s="274">
        <v>383260</v>
      </c>
      <c r="T70" s="274">
        <v>13652.95</v>
      </c>
      <c r="U70" s="275">
        <v>879971</v>
      </c>
      <c r="V70" s="275">
        <v>4680</v>
      </c>
      <c r="X70" s="275">
        <v>468153.81</v>
      </c>
      <c r="Y70" s="275">
        <v>293025.5</v>
      </c>
    </row>
    <row r="71" spans="1:26" x14ac:dyDescent="0.2">
      <c r="A71" s="271" t="s">
        <v>2060</v>
      </c>
      <c r="B71" s="273">
        <v>513960.83</v>
      </c>
      <c r="C71" s="273">
        <v>0</v>
      </c>
      <c r="D71" s="273">
        <v>52747.28</v>
      </c>
      <c r="F71" s="271">
        <v>857460.8</v>
      </c>
      <c r="G71" s="271">
        <v>14038.14</v>
      </c>
      <c r="M71" s="271">
        <v>-919976.87</v>
      </c>
      <c r="N71" s="271">
        <v>2227185.62</v>
      </c>
      <c r="O71" s="274">
        <v>729.28</v>
      </c>
      <c r="P71" s="274">
        <v>1910678.68</v>
      </c>
      <c r="R71" s="274">
        <v>962.25</v>
      </c>
      <c r="S71" s="274">
        <v>1827900</v>
      </c>
      <c r="U71" s="275">
        <v>2959832.5</v>
      </c>
      <c r="X71" s="275">
        <v>514414.91</v>
      </c>
      <c r="Y71" s="275">
        <v>101098.5</v>
      </c>
    </row>
    <row r="72" spans="1:26" x14ac:dyDescent="0.2">
      <c r="A72" s="271" t="s">
        <v>2061</v>
      </c>
      <c r="B72" s="273">
        <v>464188.88</v>
      </c>
      <c r="C72" s="273">
        <v>0</v>
      </c>
      <c r="D72" s="273">
        <v>303386.76</v>
      </c>
      <c r="F72" s="271">
        <v>366078.07</v>
      </c>
      <c r="G72" s="271">
        <v>39398.080000000002</v>
      </c>
      <c r="K72" s="288">
        <v>3034.5</v>
      </c>
      <c r="M72" s="271">
        <v>-3198301.62</v>
      </c>
      <c r="N72" s="271">
        <v>4014093.13</v>
      </c>
      <c r="O72" s="274">
        <v>651.48</v>
      </c>
      <c r="P72" s="274">
        <v>1965936.68</v>
      </c>
      <c r="S72" s="274">
        <v>1726220</v>
      </c>
      <c r="U72" s="275">
        <v>2623393.44</v>
      </c>
      <c r="V72" s="275">
        <v>1384</v>
      </c>
      <c r="X72" s="275">
        <v>610781.74</v>
      </c>
      <c r="Y72" s="275">
        <v>76268.399999999994</v>
      </c>
    </row>
    <row r="73" spans="1:26" x14ac:dyDescent="0.2">
      <c r="A73" s="271" t="s">
        <v>2062</v>
      </c>
      <c r="B73" s="273">
        <v>664700.69999999995</v>
      </c>
      <c r="C73" s="273">
        <v>0</v>
      </c>
      <c r="D73" s="273">
        <v>95401.1</v>
      </c>
      <c r="F73" s="271">
        <v>69887.72</v>
      </c>
      <c r="G73" s="271">
        <v>140496.01999999999</v>
      </c>
      <c r="M73" s="271">
        <v>-1324184.26</v>
      </c>
      <c r="N73" s="271">
        <v>2082417.38</v>
      </c>
      <c r="O73" s="274">
        <v>976.63</v>
      </c>
      <c r="P73" s="274">
        <v>1728140.2</v>
      </c>
      <c r="R73" s="274">
        <v>106.07</v>
      </c>
      <c r="S73" s="274">
        <v>1806100</v>
      </c>
      <c r="U73" s="275">
        <v>2705292.5</v>
      </c>
      <c r="X73" s="275">
        <v>495052.78</v>
      </c>
      <c r="Y73" s="275">
        <v>93820.2</v>
      </c>
    </row>
    <row r="74" spans="1:26" x14ac:dyDescent="0.2">
      <c r="A74" s="271" t="s">
        <v>2063</v>
      </c>
      <c r="B74" s="273">
        <v>448825.59</v>
      </c>
      <c r="C74" s="273">
        <v>0</v>
      </c>
      <c r="D74" s="273">
        <v>73173.2</v>
      </c>
      <c r="F74" s="271">
        <v>4</v>
      </c>
      <c r="G74" s="271">
        <v>71838.58</v>
      </c>
      <c r="K74" s="288">
        <v>131.63999999999999</v>
      </c>
      <c r="M74" s="271">
        <v>-1521526.27</v>
      </c>
      <c r="N74" s="271">
        <v>2028298.74</v>
      </c>
      <c r="O74" s="274">
        <v>1058.8599999999999</v>
      </c>
      <c r="P74" s="274">
        <v>1430275.5</v>
      </c>
      <c r="S74" s="274">
        <v>1488050</v>
      </c>
      <c r="U74" s="275">
        <v>2268328.5</v>
      </c>
      <c r="X74" s="275">
        <v>487851.3</v>
      </c>
      <c r="Y74" s="275">
        <v>26485.3</v>
      </c>
    </row>
    <row r="75" spans="1:26" x14ac:dyDescent="0.2">
      <c r="A75" s="271" t="s">
        <v>2064</v>
      </c>
      <c r="B75" s="273">
        <v>195134.75</v>
      </c>
      <c r="C75" s="273">
        <v>0</v>
      </c>
      <c r="D75" s="273">
        <v>126667.71</v>
      </c>
      <c r="F75" s="271">
        <v>17743.27</v>
      </c>
      <c r="G75" s="271">
        <v>68443.72</v>
      </c>
      <c r="M75" s="271">
        <v>-2035265.22</v>
      </c>
      <c r="N75" s="271">
        <v>2569886.96</v>
      </c>
      <c r="O75" s="274">
        <v>567.38</v>
      </c>
      <c r="P75" s="274">
        <v>1177067.8999999999</v>
      </c>
      <c r="R75" s="274">
        <v>535.46</v>
      </c>
      <c r="S75" s="274">
        <v>1527700</v>
      </c>
      <c r="U75" s="275">
        <v>2342626.6800000002</v>
      </c>
      <c r="X75" s="275">
        <v>391667.45</v>
      </c>
      <c r="Y75" s="275">
        <v>71284.899999999994</v>
      </c>
    </row>
    <row r="76" spans="1:26" x14ac:dyDescent="0.2">
      <c r="A76" s="271" t="s">
        <v>2065</v>
      </c>
      <c r="B76" s="273">
        <v>362954.13</v>
      </c>
      <c r="C76" s="273">
        <v>0</v>
      </c>
      <c r="D76" s="273">
        <v>48561.91</v>
      </c>
      <c r="F76" s="271">
        <v>50352.17</v>
      </c>
      <c r="G76" s="271">
        <v>-9711.82</v>
      </c>
      <c r="M76" s="271">
        <v>-1052560.74</v>
      </c>
      <c r="N76" s="271">
        <v>1423307.83</v>
      </c>
      <c r="O76" s="274">
        <v>617.62</v>
      </c>
      <c r="P76" s="274">
        <v>1072169.8700000001</v>
      </c>
      <c r="R76" s="274">
        <v>563.70000000000005</v>
      </c>
      <c r="S76" s="274">
        <v>1632570</v>
      </c>
      <c r="U76" s="275">
        <v>2218561.5</v>
      </c>
      <c r="X76" s="275">
        <v>271784.99</v>
      </c>
      <c r="Y76" s="275">
        <v>99429.4</v>
      </c>
    </row>
    <row r="77" spans="1:26" x14ac:dyDescent="0.2">
      <c r="A77" s="271" t="s">
        <v>2174</v>
      </c>
      <c r="B77" s="273">
        <v>84238.26</v>
      </c>
      <c r="C77" s="273">
        <v>0</v>
      </c>
      <c r="D77" s="273">
        <v>202098.68</v>
      </c>
      <c r="F77" s="271">
        <v>99790.69</v>
      </c>
      <c r="G77" s="271">
        <v>28371.95</v>
      </c>
      <c r="K77" s="288">
        <v>300</v>
      </c>
      <c r="M77" s="271">
        <v>-1448697.25</v>
      </c>
      <c r="N77" s="271">
        <v>2051654.89</v>
      </c>
      <c r="O77" s="274">
        <v>400.9</v>
      </c>
      <c r="P77" s="274">
        <v>1326430.96</v>
      </c>
      <c r="S77" s="274">
        <v>1422170</v>
      </c>
      <c r="U77" s="275">
        <v>2095302.5</v>
      </c>
      <c r="X77" s="275">
        <v>678996.42</v>
      </c>
      <c r="Y77" s="275">
        <v>141670</v>
      </c>
    </row>
    <row r="78" spans="1:26" x14ac:dyDescent="0.2">
      <c r="A78" s="271" t="s">
        <v>2066</v>
      </c>
      <c r="B78" s="273">
        <v>348023.17</v>
      </c>
      <c r="C78" s="273">
        <v>0</v>
      </c>
      <c r="D78" s="273">
        <v>99229.74</v>
      </c>
      <c r="F78" s="271">
        <v>734467.37</v>
      </c>
      <c r="G78" s="271">
        <v>90362.43</v>
      </c>
      <c r="N78" s="271">
        <v>1625943.2</v>
      </c>
      <c r="P78" s="274">
        <v>1537415.4</v>
      </c>
      <c r="R78" s="274">
        <v>821.81</v>
      </c>
      <c r="S78" s="274">
        <v>749240</v>
      </c>
      <c r="U78" s="275">
        <v>1411143</v>
      </c>
      <c r="X78" s="275">
        <v>562597.43999999994</v>
      </c>
      <c r="Y78" s="275">
        <v>200422.19</v>
      </c>
    </row>
    <row r="79" spans="1:26" x14ac:dyDescent="0.2">
      <c r="A79" s="271" t="s">
        <v>2067</v>
      </c>
      <c r="B79" s="273">
        <v>89209.8</v>
      </c>
      <c r="C79" s="273">
        <v>0</v>
      </c>
      <c r="D79" s="273">
        <v>51288.24</v>
      </c>
      <c r="F79" s="271">
        <v>361196.45</v>
      </c>
      <c r="G79" s="271">
        <v>121763.55</v>
      </c>
      <c r="N79" s="271">
        <v>1700209.39</v>
      </c>
      <c r="P79" s="274">
        <v>1969997.62</v>
      </c>
      <c r="R79" s="274">
        <v>444.61</v>
      </c>
      <c r="S79" s="274">
        <v>802920</v>
      </c>
      <c r="T79" s="274">
        <v>17990</v>
      </c>
      <c r="U79" s="275">
        <v>1754700</v>
      </c>
      <c r="X79" s="275">
        <v>919114.67</v>
      </c>
      <c r="Y79" s="275">
        <v>139245.07</v>
      </c>
    </row>
    <row r="80" spans="1:26" x14ac:dyDescent="0.2">
      <c r="A80" s="271" t="s">
        <v>2068</v>
      </c>
      <c r="B80" s="273">
        <v>269488.83</v>
      </c>
      <c r="C80" s="273">
        <v>0</v>
      </c>
      <c r="D80" s="273">
        <v>61736.45</v>
      </c>
      <c r="F80" s="271">
        <v>397194.7</v>
      </c>
      <c r="G80" s="271">
        <v>86690.02</v>
      </c>
      <c r="M80" s="271">
        <v>631.5</v>
      </c>
      <c r="N80" s="271">
        <v>1448416.88</v>
      </c>
      <c r="P80" s="274">
        <v>1475244.69</v>
      </c>
      <c r="R80" s="274">
        <v>584.89</v>
      </c>
      <c r="S80" s="274">
        <v>1004600</v>
      </c>
      <c r="U80" s="275">
        <v>1517550</v>
      </c>
      <c r="X80" s="275">
        <v>649774.26</v>
      </c>
      <c r="Y80" s="275">
        <v>151231.64000000001</v>
      </c>
    </row>
    <row r="81" spans="1:25" x14ac:dyDescent="0.2">
      <c r="A81" s="271" t="s">
        <v>2069</v>
      </c>
      <c r="B81" s="273">
        <v>196486.79</v>
      </c>
      <c r="C81" s="273">
        <v>0</v>
      </c>
      <c r="D81" s="273">
        <v>24357.06</v>
      </c>
      <c r="F81" s="271">
        <v>445909.67</v>
      </c>
      <c r="G81" s="271">
        <v>395122</v>
      </c>
      <c r="N81" s="271">
        <v>2079850.72</v>
      </c>
      <c r="P81" s="274">
        <v>1211201.44</v>
      </c>
      <c r="R81" s="274">
        <v>454.6</v>
      </c>
      <c r="S81" s="274">
        <v>1314700</v>
      </c>
      <c r="U81" s="275">
        <v>1838200</v>
      </c>
      <c r="W81" s="275">
        <v>3980</v>
      </c>
      <c r="X81" s="275">
        <v>432208.72</v>
      </c>
      <c r="Y81" s="275">
        <v>198416.75</v>
      </c>
    </row>
    <row r="82" spans="1:25" x14ac:dyDescent="0.2">
      <c r="A82" s="271" t="s">
        <v>2070</v>
      </c>
      <c r="B82" s="273">
        <v>177283.33</v>
      </c>
      <c r="C82" s="273">
        <v>15000</v>
      </c>
      <c r="D82" s="273">
        <v>63305.8</v>
      </c>
      <c r="F82" s="271">
        <v>411165.52</v>
      </c>
      <c r="G82" s="271">
        <v>87212.73</v>
      </c>
      <c r="M82" s="271">
        <v>-128253.55</v>
      </c>
      <c r="N82" s="271">
        <v>1478004.6</v>
      </c>
      <c r="P82" s="274">
        <v>1518254.26</v>
      </c>
      <c r="R82" s="274">
        <v>298.63</v>
      </c>
      <c r="S82" s="274">
        <v>810400</v>
      </c>
      <c r="U82" s="275">
        <v>1304943</v>
      </c>
      <c r="X82" s="275">
        <v>603754.18999999994</v>
      </c>
      <c r="Y82" s="275">
        <v>132037.28</v>
      </c>
    </row>
    <row r="83" spans="1:25" x14ac:dyDescent="0.2">
      <c r="A83" s="271" t="s">
        <v>2071</v>
      </c>
      <c r="B83" s="273">
        <v>274996.13</v>
      </c>
      <c r="C83" s="273">
        <v>0</v>
      </c>
      <c r="D83" s="273">
        <v>66773</v>
      </c>
      <c r="F83" s="271">
        <v>250132.12</v>
      </c>
      <c r="G83" s="271">
        <v>61495.76</v>
      </c>
      <c r="K83" s="288">
        <v>0</v>
      </c>
      <c r="M83" s="271">
        <v>600</v>
      </c>
      <c r="N83" s="271">
        <v>1774409.19</v>
      </c>
      <c r="P83" s="274">
        <v>2011732.43</v>
      </c>
      <c r="R83" s="274">
        <v>791.31</v>
      </c>
      <c r="S83" s="274">
        <v>2419240</v>
      </c>
      <c r="U83" s="275">
        <v>3223669</v>
      </c>
      <c r="W83" s="275">
        <v>2540</v>
      </c>
      <c r="X83" s="275">
        <v>782659.16</v>
      </c>
      <c r="Y83" s="275">
        <v>155051.56</v>
      </c>
    </row>
    <row r="84" spans="1:25" x14ac:dyDescent="0.2">
      <c r="A84" s="271" t="s">
        <v>2072</v>
      </c>
      <c r="B84" s="273">
        <v>173086.54</v>
      </c>
      <c r="C84" s="273">
        <v>0</v>
      </c>
      <c r="D84" s="273">
        <v>15298</v>
      </c>
      <c r="F84" s="271">
        <v>502024.6</v>
      </c>
      <c r="G84" s="271">
        <v>96138.3</v>
      </c>
      <c r="N84" s="271">
        <v>1568940.19</v>
      </c>
      <c r="P84" s="274">
        <v>1746668.81</v>
      </c>
      <c r="R84" s="274">
        <v>654.53</v>
      </c>
      <c r="S84" s="274">
        <v>1032580</v>
      </c>
      <c r="U84" s="275">
        <v>1792640</v>
      </c>
      <c r="W84" s="275">
        <v>2480</v>
      </c>
      <c r="X84" s="275">
        <v>783765.84</v>
      </c>
      <c r="Y84" s="275">
        <v>131375.87</v>
      </c>
    </row>
    <row r="85" spans="1:25" x14ac:dyDescent="0.2">
      <c r="A85" s="271" t="s">
        <v>2073</v>
      </c>
      <c r="B85" s="273">
        <v>227293.69</v>
      </c>
      <c r="C85" s="273">
        <v>0</v>
      </c>
      <c r="D85" s="273">
        <v>19379.14</v>
      </c>
      <c r="F85" s="271">
        <v>548520.97</v>
      </c>
      <c r="G85" s="271">
        <v>15827.67</v>
      </c>
      <c r="N85" s="271">
        <v>1499346.49</v>
      </c>
      <c r="P85" s="274">
        <v>1896163.9</v>
      </c>
      <c r="R85" s="274">
        <v>1903.32</v>
      </c>
      <c r="S85" s="274">
        <v>768500</v>
      </c>
      <c r="U85" s="275">
        <v>1661690</v>
      </c>
      <c r="X85" s="275">
        <v>852148.74</v>
      </c>
      <c r="Y85" s="275">
        <v>204714.01</v>
      </c>
    </row>
    <row r="86" spans="1:25" x14ac:dyDescent="0.2">
      <c r="A86" s="271" t="s">
        <v>2181</v>
      </c>
      <c r="B86" s="273">
        <v>122347.24</v>
      </c>
      <c r="C86" s="273">
        <v>0</v>
      </c>
      <c r="D86" s="273">
        <v>33839.040000000001</v>
      </c>
      <c r="F86" s="271">
        <v>505270.26</v>
      </c>
      <c r="G86" s="271">
        <v>66069.899999999994</v>
      </c>
      <c r="N86" s="271">
        <v>2293429.0699999998</v>
      </c>
      <c r="P86" s="274">
        <v>935050.58</v>
      </c>
      <c r="Q86" s="274">
        <v>4600</v>
      </c>
      <c r="R86" s="274">
        <v>445.19</v>
      </c>
      <c r="S86" s="274">
        <v>1268800</v>
      </c>
      <c r="T86" s="274">
        <v>380</v>
      </c>
      <c r="U86" s="275">
        <v>1562320</v>
      </c>
      <c r="X86" s="275">
        <v>525826.97</v>
      </c>
      <c r="Y86" s="275">
        <v>111066.61</v>
      </c>
    </row>
    <row r="87" spans="1:25" x14ac:dyDescent="0.2">
      <c r="A87" s="271" t="s">
        <v>2074</v>
      </c>
      <c r="B87" s="273">
        <v>586008.92000000004</v>
      </c>
      <c r="C87" s="273">
        <v>0</v>
      </c>
      <c r="D87" s="273">
        <v>44553.93</v>
      </c>
      <c r="F87" s="271">
        <v>828479</v>
      </c>
      <c r="G87" s="271">
        <v>23703.02</v>
      </c>
      <c r="J87" s="288">
        <v>98000</v>
      </c>
      <c r="M87" s="271">
        <v>-294274.40999999997</v>
      </c>
      <c r="N87" s="271">
        <v>1525529.54</v>
      </c>
      <c r="P87" s="274">
        <v>811202.47</v>
      </c>
      <c r="R87" s="274">
        <v>761.48</v>
      </c>
      <c r="S87" s="274">
        <v>606159.09</v>
      </c>
      <c r="U87" s="275">
        <v>812751.09</v>
      </c>
      <c r="X87" s="275">
        <v>399675.81</v>
      </c>
      <c r="Y87" s="275">
        <v>47671.4</v>
      </c>
    </row>
    <row r="88" spans="1:25" x14ac:dyDescent="0.2">
      <c r="A88" s="271" t="s">
        <v>2075</v>
      </c>
      <c r="B88" s="273">
        <v>413105.52</v>
      </c>
      <c r="C88" s="273">
        <v>0</v>
      </c>
      <c r="D88" s="273">
        <v>28949.34</v>
      </c>
      <c r="F88" s="271">
        <v>428314.73</v>
      </c>
      <c r="G88" s="271">
        <v>81644.710000000006</v>
      </c>
      <c r="I88" s="288">
        <v>73000</v>
      </c>
      <c r="J88" s="288">
        <v>37000</v>
      </c>
      <c r="M88" s="271">
        <v>-652790.43999999994</v>
      </c>
      <c r="N88" s="271">
        <v>1451545.03</v>
      </c>
      <c r="P88" s="274">
        <v>630102.80000000005</v>
      </c>
      <c r="R88" s="274">
        <v>481.36</v>
      </c>
      <c r="S88" s="274">
        <v>676400</v>
      </c>
      <c r="U88" s="275">
        <v>885600</v>
      </c>
      <c r="X88" s="275">
        <v>305796.95</v>
      </c>
      <c r="Y88" s="275">
        <v>61341.5</v>
      </c>
    </row>
    <row r="89" spans="1:25" x14ac:dyDescent="0.2">
      <c r="A89" s="271" t="s">
        <v>2076</v>
      </c>
      <c r="B89" s="273">
        <v>587692.76</v>
      </c>
      <c r="C89" s="273">
        <v>0</v>
      </c>
      <c r="D89" s="273">
        <v>49199.63</v>
      </c>
      <c r="F89" s="271">
        <v>2342340.7799999998</v>
      </c>
      <c r="G89" s="271">
        <v>5416.23</v>
      </c>
      <c r="I89" s="288">
        <v>95000</v>
      </c>
      <c r="J89" s="288">
        <v>70000</v>
      </c>
      <c r="M89" s="271">
        <v>2586724.9900000002</v>
      </c>
      <c r="N89" s="271">
        <v>328050.34000000003</v>
      </c>
      <c r="P89" s="274">
        <v>585204.78</v>
      </c>
      <c r="R89" s="274">
        <v>822.05</v>
      </c>
      <c r="S89" s="274">
        <v>912500</v>
      </c>
      <c r="U89" s="275">
        <v>1015383</v>
      </c>
      <c r="W89" s="275">
        <v>1600</v>
      </c>
      <c r="X89" s="275">
        <v>420724.12</v>
      </c>
      <c r="Y89" s="275">
        <v>144840.12</v>
      </c>
    </row>
    <row r="90" spans="1:25" x14ac:dyDescent="0.2">
      <c r="A90" s="271" t="s">
        <v>2169</v>
      </c>
      <c r="B90" s="273">
        <v>354756.73</v>
      </c>
      <c r="C90" s="273">
        <v>0</v>
      </c>
      <c r="D90" s="273">
        <v>31107.15</v>
      </c>
      <c r="F90" s="271">
        <v>318285.69</v>
      </c>
      <c r="G90" s="271">
        <v>45900.36</v>
      </c>
      <c r="I90" s="288">
        <v>130000</v>
      </c>
      <c r="J90" s="288">
        <v>66750</v>
      </c>
      <c r="M90" s="271">
        <v>-1230148.1599999999</v>
      </c>
      <c r="N90" s="271">
        <v>1852229.71</v>
      </c>
      <c r="P90" s="274">
        <v>595743.88</v>
      </c>
      <c r="R90" s="274">
        <v>460.09</v>
      </c>
      <c r="S90" s="274">
        <v>893820</v>
      </c>
      <c r="U90" s="275">
        <v>1091320</v>
      </c>
      <c r="X90" s="275">
        <v>390765.59</v>
      </c>
      <c r="Y90" s="275">
        <v>67045</v>
      </c>
    </row>
    <row r="91" spans="1:25" x14ac:dyDescent="0.2">
      <c r="A91" s="271" t="s">
        <v>2077</v>
      </c>
      <c r="B91" s="273">
        <v>263166.84000000003</v>
      </c>
      <c r="C91" s="273">
        <v>0</v>
      </c>
      <c r="D91" s="273">
        <v>84119.1</v>
      </c>
      <c r="F91" s="271">
        <v>400095.61</v>
      </c>
      <c r="G91" s="271">
        <v>1380.86</v>
      </c>
      <c r="K91" s="288">
        <v>13.08</v>
      </c>
      <c r="M91" s="271">
        <v>-1795745.62</v>
      </c>
      <c r="N91" s="271">
        <v>2483113.87</v>
      </c>
      <c r="P91" s="274">
        <v>1768310.97</v>
      </c>
      <c r="R91" s="274">
        <v>497.23</v>
      </c>
      <c r="S91" s="274">
        <v>1309400</v>
      </c>
      <c r="T91" s="274">
        <v>15000</v>
      </c>
      <c r="U91" s="275">
        <v>2051320</v>
      </c>
      <c r="X91" s="275">
        <v>886216.51</v>
      </c>
      <c r="Y91" s="275">
        <v>66641.61</v>
      </c>
    </row>
    <row r="92" spans="1:25" x14ac:dyDescent="0.2">
      <c r="A92" s="271" t="s">
        <v>2078</v>
      </c>
      <c r="B92" s="273">
        <v>121939.73</v>
      </c>
      <c r="C92" s="273">
        <v>0</v>
      </c>
      <c r="D92" s="273">
        <v>48279.72</v>
      </c>
      <c r="F92" s="271">
        <v>112556.56</v>
      </c>
      <c r="G92" s="271">
        <v>55406.51</v>
      </c>
      <c r="M92" s="271">
        <v>-1658155.32</v>
      </c>
      <c r="N92" s="271">
        <v>1997915.47</v>
      </c>
      <c r="P92" s="274">
        <v>1241484.8899999999</v>
      </c>
      <c r="R92" s="274">
        <v>285.41000000000003</v>
      </c>
      <c r="S92" s="274">
        <v>548500</v>
      </c>
      <c r="T92" s="274">
        <v>15000</v>
      </c>
      <c r="U92" s="275">
        <v>1131080</v>
      </c>
      <c r="X92" s="275">
        <v>563250.92000000004</v>
      </c>
      <c r="Y92" s="275">
        <v>88245.01</v>
      </c>
    </row>
    <row r="93" spans="1:25" x14ac:dyDescent="0.2">
      <c r="A93" s="271" t="s">
        <v>2079</v>
      </c>
      <c r="B93" s="273">
        <v>249383.36</v>
      </c>
      <c r="C93" s="273">
        <v>0</v>
      </c>
      <c r="D93" s="273">
        <v>75294.880000000005</v>
      </c>
      <c r="F93" s="271">
        <v>162972.78</v>
      </c>
      <c r="G93" s="271">
        <v>43778.04</v>
      </c>
      <c r="K93" s="288">
        <v>391.9</v>
      </c>
      <c r="M93" s="271">
        <v>-1867526.86</v>
      </c>
      <c r="N93" s="271">
        <v>2356721.7400000002</v>
      </c>
      <c r="P93" s="274">
        <v>2265687.96</v>
      </c>
      <c r="R93" s="274">
        <v>624.16999999999996</v>
      </c>
      <c r="S93" s="274">
        <v>787900</v>
      </c>
      <c r="T93" s="274">
        <v>15000</v>
      </c>
      <c r="U93" s="275">
        <v>1777453</v>
      </c>
      <c r="W93" s="275">
        <v>13655</v>
      </c>
      <c r="X93" s="275">
        <v>1077812.45</v>
      </c>
      <c r="Y93" s="275">
        <v>131162.9</v>
      </c>
    </row>
    <row r="94" spans="1:25" x14ac:dyDescent="0.2">
      <c r="A94" s="271" t="s">
        <v>2080</v>
      </c>
      <c r="B94" s="273">
        <v>104839.74</v>
      </c>
      <c r="C94" s="273">
        <v>0</v>
      </c>
      <c r="D94" s="273">
        <v>173904.48</v>
      </c>
      <c r="F94" s="271">
        <v>70857.64</v>
      </c>
      <c r="G94" s="271">
        <v>-2395.56</v>
      </c>
      <c r="K94" s="288">
        <v>500</v>
      </c>
      <c r="M94" s="271">
        <v>-305180.09999999998</v>
      </c>
      <c r="N94" s="271">
        <v>679279.9</v>
      </c>
      <c r="P94" s="274">
        <v>2073161.7</v>
      </c>
      <c r="R94" s="274">
        <v>640.08000000000004</v>
      </c>
      <c r="S94" s="274">
        <v>862500</v>
      </c>
      <c r="T94" s="274">
        <v>30000</v>
      </c>
      <c r="U94" s="275">
        <v>1771994</v>
      </c>
      <c r="W94" s="275">
        <v>7200</v>
      </c>
      <c r="X94" s="275">
        <v>1155140.75</v>
      </c>
      <c r="Y94" s="275">
        <v>29586.080000000002</v>
      </c>
    </row>
    <row r="95" spans="1:25" x14ac:dyDescent="0.2">
      <c r="A95" s="271" t="s">
        <v>2081</v>
      </c>
      <c r="B95" s="273">
        <v>219377.57</v>
      </c>
      <c r="C95" s="273">
        <v>0</v>
      </c>
      <c r="D95" s="273">
        <v>86747.42</v>
      </c>
      <c r="F95" s="271">
        <v>543949.81000000006</v>
      </c>
      <c r="G95" s="271">
        <v>136576.65</v>
      </c>
      <c r="M95" s="271">
        <v>-1939743.04</v>
      </c>
      <c r="N95" s="271">
        <v>3020527.22</v>
      </c>
      <c r="P95" s="274">
        <v>1629255.94</v>
      </c>
      <c r="Q95" s="274">
        <v>24688</v>
      </c>
      <c r="R95" s="274">
        <v>611.80999999999995</v>
      </c>
      <c r="S95" s="274">
        <v>708600</v>
      </c>
      <c r="T95" s="274">
        <v>20000</v>
      </c>
      <c r="U95" s="275">
        <v>1384600</v>
      </c>
      <c r="W95" s="275">
        <v>3215</v>
      </c>
      <c r="X95" s="275">
        <v>939956.99</v>
      </c>
      <c r="Y95" s="275">
        <v>123926.49</v>
      </c>
    </row>
    <row r="96" spans="1:25" x14ac:dyDescent="0.2">
      <c r="A96" s="271" t="s">
        <v>2082</v>
      </c>
      <c r="B96" s="273">
        <v>188601.18</v>
      </c>
      <c r="C96" s="273">
        <v>0</v>
      </c>
      <c r="D96" s="273">
        <v>50153.82</v>
      </c>
      <c r="F96" s="271">
        <v>4</v>
      </c>
      <c r="G96" s="271">
        <v>49800.73</v>
      </c>
      <c r="K96" s="288">
        <v>175</v>
      </c>
      <c r="M96" s="271">
        <v>-79831.89</v>
      </c>
      <c r="N96" s="271">
        <v>266818</v>
      </c>
      <c r="P96" s="274">
        <v>1945129.55</v>
      </c>
      <c r="R96" s="274">
        <v>564.15</v>
      </c>
      <c r="S96" s="274">
        <v>599100</v>
      </c>
      <c r="T96" s="274">
        <v>15000</v>
      </c>
      <c r="U96" s="275">
        <v>1641580</v>
      </c>
      <c r="W96" s="275">
        <v>19920</v>
      </c>
      <c r="X96" s="275">
        <v>727736.53</v>
      </c>
      <c r="Y96" s="275">
        <v>31905.55</v>
      </c>
    </row>
    <row r="97" spans="1:25" x14ac:dyDescent="0.2">
      <c r="A97" s="271" t="s">
        <v>2083</v>
      </c>
      <c r="B97" s="273">
        <v>197950.04</v>
      </c>
      <c r="C97" s="273">
        <v>0</v>
      </c>
      <c r="D97" s="273">
        <v>88533.759999999995</v>
      </c>
      <c r="F97" s="271">
        <v>5</v>
      </c>
      <c r="G97" s="271">
        <v>43068.36</v>
      </c>
      <c r="K97" s="288">
        <v>2176.9</v>
      </c>
      <c r="M97" s="271">
        <v>-1622225.54</v>
      </c>
      <c r="N97" s="271">
        <v>1863128.3</v>
      </c>
      <c r="P97" s="274">
        <v>1322956.6200000001</v>
      </c>
      <c r="R97" s="274">
        <v>415.71</v>
      </c>
      <c r="S97" s="274">
        <v>1043380</v>
      </c>
      <c r="T97" s="274">
        <v>30000</v>
      </c>
      <c r="U97" s="275">
        <v>1646426</v>
      </c>
      <c r="X97" s="275">
        <v>602311.17000000004</v>
      </c>
      <c r="Y97" s="275">
        <v>20139.66</v>
      </c>
    </row>
    <row r="98" spans="1:25" x14ac:dyDescent="0.2">
      <c r="A98" s="271" t="s">
        <v>2084</v>
      </c>
      <c r="B98" s="273">
        <v>142508.42000000001</v>
      </c>
      <c r="C98" s="273">
        <v>0</v>
      </c>
      <c r="D98" s="273">
        <v>53872.98</v>
      </c>
      <c r="F98" s="271">
        <v>658730.78</v>
      </c>
      <c r="G98" s="271">
        <v>44294.58</v>
      </c>
      <c r="K98" s="288">
        <v>766</v>
      </c>
      <c r="M98" s="271">
        <v>-57411.040000000001</v>
      </c>
      <c r="N98" s="271">
        <v>1170515.6499999999</v>
      </c>
      <c r="P98" s="274">
        <v>1865587.43</v>
      </c>
      <c r="R98" s="274">
        <v>620.30999999999995</v>
      </c>
      <c r="S98" s="274">
        <v>537160</v>
      </c>
      <c r="T98" s="274">
        <v>12000</v>
      </c>
      <c r="U98" s="275">
        <v>1359408</v>
      </c>
      <c r="X98" s="275">
        <v>1023534.84</v>
      </c>
      <c r="Y98" s="275">
        <v>242819.94</v>
      </c>
    </row>
    <row r="99" spans="1:25" x14ac:dyDescent="0.2">
      <c r="A99" s="271" t="s">
        <v>2085</v>
      </c>
      <c r="B99" s="273">
        <v>268071.43</v>
      </c>
      <c r="C99" s="273">
        <v>0</v>
      </c>
      <c r="D99" s="273">
        <v>36927</v>
      </c>
      <c r="F99" s="271">
        <v>63614.36</v>
      </c>
      <c r="G99" s="271">
        <v>7209.04</v>
      </c>
      <c r="K99" s="288">
        <v>150</v>
      </c>
      <c r="M99" s="271">
        <v>-1776995.33</v>
      </c>
      <c r="N99" s="271">
        <v>2174004.7799999998</v>
      </c>
      <c r="P99" s="274">
        <v>1332220.43</v>
      </c>
      <c r="R99" s="274">
        <v>410.16</v>
      </c>
      <c r="S99" s="274">
        <v>531090</v>
      </c>
      <c r="U99" s="275">
        <v>1118140</v>
      </c>
      <c r="W99" s="275">
        <v>480</v>
      </c>
      <c r="X99" s="275">
        <v>632908.84</v>
      </c>
      <c r="Y99" s="275">
        <v>110982.37</v>
      </c>
    </row>
    <row r="100" spans="1:25" x14ac:dyDescent="0.2">
      <c r="A100" s="271" t="s">
        <v>2086</v>
      </c>
      <c r="B100" s="273">
        <v>153253.46</v>
      </c>
      <c r="C100" s="273">
        <v>0</v>
      </c>
      <c r="D100" s="273">
        <v>75259.41</v>
      </c>
      <c r="F100" s="271">
        <v>231485.5</v>
      </c>
      <c r="G100" s="271">
        <v>6864.24</v>
      </c>
      <c r="K100" s="288">
        <v>103</v>
      </c>
      <c r="M100" s="271">
        <v>-1103554.3600000001</v>
      </c>
      <c r="N100" s="271">
        <v>1708771</v>
      </c>
      <c r="P100" s="274">
        <v>1504737.68</v>
      </c>
      <c r="R100" s="274">
        <v>519.04999999999995</v>
      </c>
      <c r="S100" s="274">
        <v>1187300</v>
      </c>
      <c r="T100" s="274">
        <v>15000</v>
      </c>
      <c r="U100" s="275">
        <v>1833946.66</v>
      </c>
      <c r="W100" s="275">
        <v>8276</v>
      </c>
      <c r="X100" s="275">
        <v>875240.27</v>
      </c>
      <c r="Y100" s="275">
        <v>99444.83</v>
      </c>
    </row>
    <row r="101" spans="1:25" x14ac:dyDescent="0.2">
      <c r="A101" s="271" t="s">
        <v>2087</v>
      </c>
      <c r="B101" s="273">
        <v>169740.52</v>
      </c>
      <c r="C101" s="273">
        <v>0</v>
      </c>
      <c r="D101" s="273">
        <v>78552.75</v>
      </c>
      <c r="F101" s="271">
        <v>308042.5</v>
      </c>
      <c r="G101" s="271">
        <v>33646.93</v>
      </c>
      <c r="K101" s="288">
        <v>683</v>
      </c>
      <c r="M101" s="271">
        <v>-1375472.13</v>
      </c>
      <c r="N101" s="271">
        <v>2266060.31</v>
      </c>
      <c r="P101" s="274">
        <v>1845030.21</v>
      </c>
      <c r="R101" s="274">
        <v>755.63</v>
      </c>
      <c r="S101" s="274">
        <v>1241100</v>
      </c>
      <c r="T101" s="274">
        <v>30000</v>
      </c>
      <c r="U101" s="275">
        <v>2174230</v>
      </c>
      <c r="W101" s="275">
        <v>6320</v>
      </c>
      <c r="X101" s="275">
        <v>1109415.98</v>
      </c>
      <c r="Y101" s="275">
        <v>86511.2</v>
      </c>
    </row>
    <row r="102" spans="1:25" x14ac:dyDescent="0.2">
      <c r="A102" s="271" t="s">
        <v>2088</v>
      </c>
      <c r="B102" s="273">
        <v>131527.54</v>
      </c>
      <c r="C102" s="273">
        <v>0</v>
      </c>
      <c r="D102" s="273">
        <v>4073.36</v>
      </c>
      <c r="F102" s="271">
        <v>33554.620000000003</v>
      </c>
      <c r="G102" s="271">
        <v>14205.94</v>
      </c>
      <c r="M102" s="271">
        <v>-677598.44</v>
      </c>
      <c r="N102" s="271">
        <v>855883.42</v>
      </c>
      <c r="P102" s="274">
        <v>1266617.8600000001</v>
      </c>
      <c r="R102" s="274">
        <v>173.64</v>
      </c>
      <c r="S102" s="274">
        <v>1104800</v>
      </c>
      <c r="T102" s="274">
        <v>15000</v>
      </c>
      <c r="U102" s="275">
        <v>1686906.37</v>
      </c>
      <c r="W102" s="275">
        <v>2880</v>
      </c>
      <c r="X102" s="275">
        <v>646819.72</v>
      </c>
      <c r="Y102" s="275">
        <v>32110.93</v>
      </c>
    </row>
    <row r="103" spans="1:25" x14ac:dyDescent="0.2">
      <c r="A103" s="271" t="s">
        <v>2089</v>
      </c>
      <c r="B103" s="273">
        <v>206505.68</v>
      </c>
      <c r="C103" s="273">
        <v>0</v>
      </c>
      <c r="D103" s="273">
        <v>36925.14</v>
      </c>
      <c r="F103" s="271">
        <v>1517383.49</v>
      </c>
      <c r="G103" s="271">
        <v>3284.37</v>
      </c>
      <c r="M103" s="271">
        <v>-1258412.42</v>
      </c>
      <c r="N103" s="271">
        <v>2982456.62</v>
      </c>
      <c r="P103" s="274">
        <v>1340733.32</v>
      </c>
      <c r="R103" s="274">
        <v>395.38</v>
      </c>
      <c r="S103" s="274">
        <v>620230</v>
      </c>
      <c r="T103" s="274">
        <v>1500</v>
      </c>
      <c r="U103" s="275">
        <v>1155132</v>
      </c>
      <c r="W103" s="275">
        <v>480</v>
      </c>
      <c r="X103" s="275">
        <v>657649.5</v>
      </c>
      <c r="Y103" s="275">
        <v>90166.720000000001</v>
      </c>
    </row>
    <row r="104" spans="1:25" x14ac:dyDescent="0.2">
      <c r="A104" s="271" t="s">
        <v>2090</v>
      </c>
      <c r="B104" s="273">
        <v>240753.06</v>
      </c>
      <c r="C104" s="273">
        <v>0</v>
      </c>
      <c r="D104" s="273">
        <v>20152.7</v>
      </c>
      <c r="F104" s="271">
        <v>15476.45</v>
      </c>
      <c r="G104" s="271">
        <v>91551.679999999993</v>
      </c>
      <c r="M104" s="271">
        <v>-1648737.9</v>
      </c>
      <c r="N104" s="271">
        <v>2096504</v>
      </c>
      <c r="P104" s="274">
        <v>1633664.21</v>
      </c>
      <c r="R104" s="274">
        <v>1326.54</v>
      </c>
      <c r="S104" s="274">
        <v>920980</v>
      </c>
      <c r="T104" s="274">
        <v>27000</v>
      </c>
      <c r="U104" s="275">
        <v>1568829</v>
      </c>
      <c r="W104" s="275">
        <v>4481</v>
      </c>
      <c r="X104" s="275">
        <v>978359.96</v>
      </c>
      <c r="Y104" s="275">
        <v>88544</v>
      </c>
    </row>
    <row r="105" spans="1:25" x14ac:dyDescent="0.2">
      <c r="A105" s="271" t="s">
        <v>2091</v>
      </c>
      <c r="B105" s="273">
        <v>449678.58</v>
      </c>
      <c r="C105" s="273">
        <v>0</v>
      </c>
      <c r="D105" s="273">
        <v>112015.78</v>
      </c>
      <c r="F105" s="271">
        <v>584623.88</v>
      </c>
      <c r="G105" s="271">
        <v>-6016.85</v>
      </c>
      <c r="K105" s="288">
        <v>101948.22</v>
      </c>
      <c r="M105" s="271">
        <v>-3251283.17</v>
      </c>
      <c r="N105" s="271">
        <v>4349913</v>
      </c>
      <c r="P105" s="274">
        <v>2071135.4</v>
      </c>
      <c r="R105" s="274">
        <v>950.84</v>
      </c>
      <c r="S105" s="274">
        <v>575670</v>
      </c>
      <c r="T105" s="274">
        <v>15000</v>
      </c>
      <c r="U105" s="275">
        <v>1372999</v>
      </c>
      <c r="X105" s="275">
        <v>1121154.82</v>
      </c>
      <c r="Y105" s="275">
        <v>209096.58</v>
      </c>
    </row>
    <row r="106" spans="1:25" x14ac:dyDescent="0.2">
      <c r="A106" s="271" t="s">
        <v>2092</v>
      </c>
      <c r="B106" s="273">
        <v>493654.23</v>
      </c>
      <c r="C106" s="273">
        <v>0</v>
      </c>
      <c r="D106" s="273">
        <v>57468.75</v>
      </c>
      <c r="F106" s="271">
        <v>80085.25</v>
      </c>
      <c r="G106" s="271">
        <v>28372.880000000001</v>
      </c>
      <c r="M106" s="271">
        <v>-714922.02</v>
      </c>
      <c r="N106" s="271">
        <v>1615889.77</v>
      </c>
      <c r="P106" s="274">
        <v>1920063</v>
      </c>
      <c r="R106" s="274">
        <v>937.27</v>
      </c>
      <c r="S106" s="274">
        <v>472060</v>
      </c>
      <c r="T106" s="274">
        <v>14000</v>
      </c>
      <c r="U106" s="275">
        <v>1341187</v>
      </c>
      <c r="X106" s="275">
        <v>956936.91</v>
      </c>
      <c r="Y106" s="275">
        <v>332632</v>
      </c>
    </row>
    <row r="107" spans="1:25" x14ac:dyDescent="0.2">
      <c r="A107" s="271" t="s">
        <v>2175</v>
      </c>
      <c r="B107" s="273">
        <v>342807.95</v>
      </c>
      <c r="C107" s="273">
        <v>0</v>
      </c>
      <c r="D107" s="273">
        <v>47142.84</v>
      </c>
      <c r="F107" s="271">
        <v>382365.51</v>
      </c>
      <c r="G107" s="271">
        <v>50875.22</v>
      </c>
      <c r="M107" s="271">
        <v>-1545476.78</v>
      </c>
      <c r="N107" s="271">
        <v>2389700.83</v>
      </c>
      <c r="P107" s="274">
        <v>1297299.24</v>
      </c>
      <c r="R107" s="274">
        <v>1370.89</v>
      </c>
      <c r="S107" s="274">
        <v>998810</v>
      </c>
      <c r="T107" s="274">
        <v>30000</v>
      </c>
      <c r="U107" s="275">
        <v>1653720</v>
      </c>
      <c r="X107" s="275">
        <v>555969.35</v>
      </c>
      <c r="Y107" s="275">
        <v>116687.31</v>
      </c>
    </row>
    <row r="108" spans="1:25" x14ac:dyDescent="0.2">
      <c r="A108" s="271" t="s">
        <v>2176</v>
      </c>
      <c r="B108" s="273">
        <v>191222.22</v>
      </c>
      <c r="C108" s="273">
        <v>0</v>
      </c>
      <c r="D108" s="273">
        <v>83460.61</v>
      </c>
      <c r="F108" s="271">
        <v>374243.75</v>
      </c>
      <c r="G108" s="271">
        <v>1025.02</v>
      </c>
      <c r="M108" s="271">
        <v>-4647542.9000000004</v>
      </c>
      <c r="N108" s="271">
        <v>5385590.1100000003</v>
      </c>
      <c r="P108" s="274">
        <v>1162857.32</v>
      </c>
      <c r="R108" s="274">
        <v>339.88</v>
      </c>
      <c r="S108" s="274">
        <v>234000</v>
      </c>
      <c r="U108" s="275">
        <v>671600</v>
      </c>
      <c r="X108" s="275">
        <v>702175.64</v>
      </c>
      <c r="Y108" s="275">
        <v>95401.17</v>
      </c>
    </row>
    <row r="109" spans="1:25" x14ac:dyDescent="0.2">
      <c r="A109" s="271" t="s">
        <v>2093</v>
      </c>
      <c r="B109" s="273">
        <v>339203.06</v>
      </c>
      <c r="C109" s="273">
        <v>0</v>
      </c>
      <c r="D109" s="273">
        <v>28971</v>
      </c>
      <c r="F109" s="271">
        <v>279309.15000000002</v>
      </c>
      <c r="G109" s="271">
        <v>116219.01</v>
      </c>
      <c r="M109" s="271">
        <v>-1018993.5</v>
      </c>
      <c r="N109" s="271">
        <v>1851650.31</v>
      </c>
      <c r="P109" s="274">
        <v>1354465.6</v>
      </c>
      <c r="R109" s="274">
        <v>741.53</v>
      </c>
      <c r="S109" s="274">
        <v>907020</v>
      </c>
      <c r="T109" s="274">
        <v>17400</v>
      </c>
      <c r="U109" s="275">
        <v>1385749.29</v>
      </c>
      <c r="X109" s="275">
        <v>650264.16</v>
      </c>
      <c r="Y109" s="275">
        <v>132128.75</v>
      </c>
    </row>
    <row r="110" spans="1:25" x14ac:dyDescent="0.2">
      <c r="A110" s="271" t="s">
        <v>2094</v>
      </c>
      <c r="B110" s="273">
        <v>426066.18</v>
      </c>
      <c r="C110" s="273">
        <v>0</v>
      </c>
      <c r="D110" s="273">
        <v>46275.72</v>
      </c>
      <c r="F110" s="271">
        <v>672209.1</v>
      </c>
      <c r="G110" s="271">
        <v>123585.77</v>
      </c>
      <c r="M110" s="271">
        <v>-88061.4</v>
      </c>
      <c r="N110" s="271">
        <v>1448584.45</v>
      </c>
      <c r="P110" s="274">
        <v>1597542.57</v>
      </c>
      <c r="R110" s="274">
        <v>628.04999999999995</v>
      </c>
      <c r="S110" s="274">
        <v>1311560</v>
      </c>
      <c r="T110" s="274">
        <v>12000</v>
      </c>
      <c r="U110" s="275">
        <v>1919116.5</v>
      </c>
      <c r="X110" s="275">
        <v>507011.61</v>
      </c>
      <c r="Y110" s="275">
        <v>179010.48</v>
      </c>
    </row>
    <row r="111" spans="1:25" x14ac:dyDescent="0.2">
      <c r="A111" s="271" t="s">
        <v>2095</v>
      </c>
      <c r="B111" s="273">
        <v>362360.26</v>
      </c>
      <c r="D111" s="273">
        <v>37444.629999999997</v>
      </c>
      <c r="F111" s="271">
        <v>322853.28000000003</v>
      </c>
      <c r="G111" s="271">
        <v>85258.22</v>
      </c>
      <c r="M111" s="271">
        <v>-1226561.96</v>
      </c>
      <c r="N111" s="271">
        <v>2294612.94</v>
      </c>
      <c r="P111" s="274">
        <v>1745910.41</v>
      </c>
      <c r="R111" s="274">
        <v>708.89</v>
      </c>
      <c r="S111" s="274">
        <v>1397470</v>
      </c>
      <c r="T111" s="274">
        <v>15000</v>
      </c>
      <c r="U111" s="275">
        <v>2055246</v>
      </c>
      <c r="X111" s="275">
        <v>706991.65</v>
      </c>
      <c r="Y111" s="275">
        <v>265886.23</v>
      </c>
    </row>
    <row r="112" spans="1:25" x14ac:dyDescent="0.2">
      <c r="A112" s="271" t="s">
        <v>2096</v>
      </c>
      <c r="B112" s="273">
        <v>139766.20000000001</v>
      </c>
      <c r="C112" s="273">
        <v>0</v>
      </c>
      <c r="D112" s="273">
        <v>26031.46</v>
      </c>
      <c r="F112" s="271">
        <v>190093.27</v>
      </c>
      <c r="G112" s="271">
        <v>102450.89</v>
      </c>
      <c r="K112" s="288">
        <v>286.5</v>
      </c>
      <c r="M112" s="271">
        <v>-1005059.07</v>
      </c>
      <c r="N112" s="271">
        <v>1767292.42</v>
      </c>
      <c r="P112" s="274">
        <v>1303770.51</v>
      </c>
      <c r="R112" s="274">
        <v>596.67999999999995</v>
      </c>
      <c r="S112" s="274">
        <v>998490</v>
      </c>
      <c r="T112" s="274">
        <v>20000</v>
      </c>
      <c r="U112" s="275">
        <v>1429194</v>
      </c>
      <c r="X112" s="275">
        <v>835430.55</v>
      </c>
      <c r="Y112" s="275">
        <v>101618.16</v>
      </c>
    </row>
    <row r="113" spans="1:25" x14ac:dyDescent="0.2">
      <c r="A113" s="271" t="s">
        <v>2097</v>
      </c>
      <c r="B113" s="273">
        <v>371662.08000000002</v>
      </c>
      <c r="C113" s="273">
        <v>0</v>
      </c>
      <c r="D113" s="273">
        <v>18141.88</v>
      </c>
      <c r="F113" s="271">
        <v>691453.16</v>
      </c>
      <c r="G113" s="271">
        <v>75331.740000000005</v>
      </c>
      <c r="K113" s="288">
        <v>0</v>
      </c>
      <c r="M113" s="271">
        <v>2152.64</v>
      </c>
      <c r="N113" s="271">
        <v>1775492.61</v>
      </c>
      <c r="P113" s="274">
        <v>1764622.26</v>
      </c>
      <c r="R113" s="274">
        <v>567.12</v>
      </c>
      <c r="S113" s="274">
        <v>689650</v>
      </c>
      <c r="T113" s="274">
        <v>7000</v>
      </c>
      <c r="U113" s="275">
        <v>1422422</v>
      </c>
      <c r="X113" s="275">
        <v>632995.06000000006</v>
      </c>
      <c r="Y113" s="275">
        <v>140167.63</v>
      </c>
    </row>
    <row r="114" spans="1:25" x14ac:dyDescent="0.2">
      <c r="A114" s="271" t="s">
        <v>2177</v>
      </c>
      <c r="B114" s="273">
        <v>413706.42</v>
      </c>
      <c r="D114" s="273">
        <v>34295.370000000003</v>
      </c>
      <c r="F114" s="271">
        <v>125915.77</v>
      </c>
      <c r="G114" s="271">
        <v>131858.09</v>
      </c>
      <c r="M114" s="271">
        <v>39145.71</v>
      </c>
      <c r="N114" s="271">
        <v>2441491.2400000002</v>
      </c>
      <c r="P114" s="274">
        <v>1250231.43</v>
      </c>
      <c r="R114" s="274">
        <v>582.70000000000005</v>
      </c>
      <c r="S114" s="274">
        <v>755150</v>
      </c>
      <c r="T114" s="274">
        <v>31250</v>
      </c>
      <c r="U114" s="275">
        <v>1261138</v>
      </c>
      <c r="X114" s="275">
        <v>478741.27</v>
      </c>
      <c r="Y114" s="275">
        <v>114013.74</v>
      </c>
    </row>
    <row r="115" spans="1:25" x14ac:dyDescent="0.2">
      <c r="A115" s="271" t="s">
        <v>2098</v>
      </c>
      <c r="B115" s="273">
        <v>383838.02</v>
      </c>
      <c r="C115" s="273">
        <v>0</v>
      </c>
      <c r="D115" s="273">
        <v>22011.73</v>
      </c>
      <c r="F115" s="271">
        <v>187281.33</v>
      </c>
      <c r="G115" s="271">
        <v>84115.91</v>
      </c>
      <c r="K115" s="288">
        <v>422.31</v>
      </c>
      <c r="N115" s="271">
        <v>1753510.53</v>
      </c>
      <c r="O115" s="274">
        <v>793.55</v>
      </c>
      <c r="P115" s="274">
        <v>1650204.35</v>
      </c>
      <c r="Q115" s="274">
        <v>229075</v>
      </c>
      <c r="S115" s="274">
        <v>1494450</v>
      </c>
      <c r="T115" s="274">
        <v>26430</v>
      </c>
      <c r="U115" s="275">
        <v>2196540</v>
      </c>
      <c r="X115" s="275">
        <v>849423.9</v>
      </c>
      <c r="Y115" s="275">
        <v>75017.7</v>
      </c>
    </row>
    <row r="116" spans="1:25" x14ac:dyDescent="0.2">
      <c r="A116" s="271" t="s">
        <v>2099</v>
      </c>
      <c r="B116" s="273">
        <v>696662.3</v>
      </c>
      <c r="C116" s="273">
        <v>49700</v>
      </c>
      <c r="D116" s="273">
        <v>70702.09</v>
      </c>
      <c r="F116" s="271">
        <v>232796.44</v>
      </c>
      <c r="G116" s="271">
        <v>146619.92000000001</v>
      </c>
      <c r="I116" s="288">
        <v>64800</v>
      </c>
      <c r="K116" s="288">
        <v>4061.79</v>
      </c>
      <c r="N116" s="271">
        <v>2570940.36</v>
      </c>
      <c r="O116" s="274">
        <v>1320.08</v>
      </c>
      <c r="P116" s="274">
        <v>2304087.7400000002</v>
      </c>
      <c r="Q116" s="274">
        <v>261005</v>
      </c>
      <c r="S116" s="274">
        <v>1021090</v>
      </c>
      <c r="U116" s="275">
        <v>1978874</v>
      </c>
      <c r="X116" s="275">
        <v>960390.23</v>
      </c>
      <c r="Y116" s="275">
        <v>182410.62</v>
      </c>
    </row>
    <row r="117" spans="1:25" x14ac:dyDescent="0.2">
      <c r="A117" s="271" t="s">
        <v>2100</v>
      </c>
      <c r="B117" s="273">
        <v>733614.49</v>
      </c>
      <c r="C117" s="273">
        <v>0</v>
      </c>
      <c r="D117" s="273">
        <v>10137.540000000001</v>
      </c>
      <c r="F117" s="271">
        <v>1015025.88</v>
      </c>
      <c r="G117" s="271">
        <v>160580.45000000001</v>
      </c>
      <c r="N117" s="271">
        <v>2193906.69</v>
      </c>
      <c r="O117" s="274">
        <v>1575.6</v>
      </c>
      <c r="P117" s="274">
        <v>1578094.61</v>
      </c>
      <c r="Q117" s="274">
        <v>22000</v>
      </c>
      <c r="S117" s="274">
        <v>1549280</v>
      </c>
      <c r="U117" s="275">
        <v>2155998</v>
      </c>
      <c r="X117" s="275">
        <v>750029.37</v>
      </c>
      <c r="Y117" s="275">
        <v>238074.36</v>
      </c>
    </row>
    <row r="118" spans="1:25" x14ac:dyDescent="0.2">
      <c r="A118" s="271" t="s">
        <v>2101</v>
      </c>
      <c r="B118" s="273">
        <v>670163.79</v>
      </c>
      <c r="C118" s="273">
        <v>0</v>
      </c>
      <c r="D118" s="273">
        <v>62178.75</v>
      </c>
      <c r="F118" s="271">
        <v>495545.25</v>
      </c>
      <c r="G118" s="271">
        <v>65178.67</v>
      </c>
      <c r="K118" s="288">
        <v>0</v>
      </c>
      <c r="N118" s="271">
        <v>2140701.11</v>
      </c>
      <c r="O118" s="274">
        <v>1420.57</v>
      </c>
      <c r="P118" s="274">
        <v>1664928.7</v>
      </c>
      <c r="S118" s="274">
        <v>1075340</v>
      </c>
      <c r="U118" s="275">
        <v>1866190</v>
      </c>
      <c r="X118" s="275">
        <v>596167.72</v>
      </c>
      <c r="Y118" s="275">
        <v>130332.89</v>
      </c>
    </row>
    <row r="119" spans="1:25" x14ac:dyDescent="0.2">
      <c r="A119" s="271" t="s">
        <v>2102</v>
      </c>
      <c r="B119" s="273">
        <v>960083.45</v>
      </c>
      <c r="C119" s="273">
        <v>8100</v>
      </c>
      <c r="D119" s="273">
        <v>9441.2800000000007</v>
      </c>
      <c r="F119" s="271">
        <v>544587.31999999995</v>
      </c>
      <c r="G119" s="271">
        <v>91797.95</v>
      </c>
      <c r="N119" s="271">
        <v>2916966.34</v>
      </c>
      <c r="O119" s="274">
        <v>1738.76</v>
      </c>
      <c r="P119" s="274">
        <v>1597760.07</v>
      </c>
      <c r="Q119" s="274">
        <v>104700</v>
      </c>
      <c r="S119" s="274">
        <v>1460980</v>
      </c>
      <c r="T119" s="274">
        <v>10800</v>
      </c>
      <c r="U119" s="275">
        <v>2055180</v>
      </c>
      <c r="X119" s="275">
        <v>741691.41</v>
      </c>
      <c r="Y119" s="275">
        <v>183562.87</v>
      </c>
    </row>
    <row r="120" spans="1:25" x14ac:dyDescent="0.2">
      <c r="A120" s="271" t="s">
        <v>2103</v>
      </c>
      <c r="B120" s="273">
        <v>1080515.0900000001</v>
      </c>
      <c r="C120" s="273">
        <v>0</v>
      </c>
      <c r="D120" s="273">
        <v>21393.759999999998</v>
      </c>
      <c r="F120" s="271">
        <v>2399678.0499999998</v>
      </c>
      <c r="G120" s="271">
        <v>151350</v>
      </c>
      <c r="N120" s="271">
        <v>1273796.02</v>
      </c>
      <c r="O120" s="274">
        <v>2187.33</v>
      </c>
      <c r="P120" s="274">
        <v>1524058.41</v>
      </c>
      <c r="Q120" s="274">
        <v>202990</v>
      </c>
      <c r="S120" s="274">
        <v>1273470</v>
      </c>
      <c r="U120" s="275">
        <v>1845750</v>
      </c>
      <c r="X120" s="275">
        <v>625551.78</v>
      </c>
      <c r="Y120" s="275">
        <v>215005.23</v>
      </c>
    </row>
    <row r="121" spans="1:25" x14ac:dyDescent="0.2">
      <c r="A121" s="271" t="s">
        <v>2104</v>
      </c>
      <c r="B121" s="273">
        <v>941732.53</v>
      </c>
      <c r="C121" s="273">
        <v>0</v>
      </c>
      <c r="D121" s="273">
        <v>67228.86</v>
      </c>
      <c r="F121" s="271">
        <v>1127373.56</v>
      </c>
      <c r="G121" s="271">
        <v>195571.5</v>
      </c>
      <c r="N121" s="271">
        <v>1503797.2</v>
      </c>
      <c r="O121" s="274">
        <v>1325.25</v>
      </c>
      <c r="P121" s="274">
        <v>2437507.69</v>
      </c>
      <c r="Q121" s="274">
        <v>306825</v>
      </c>
      <c r="S121" s="274">
        <v>1406858</v>
      </c>
      <c r="T121" s="274">
        <v>13500</v>
      </c>
      <c r="U121" s="275">
        <v>2642550</v>
      </c>
      <c r="X121" s="275">
        <v>676081.37</v>
      </c>
      <c r="Y121" s="275">
        <v>115095.42</v>
      </c>
    </row>
    <row r="122" spans="1:25" x14ac:dyDescent="0.2">
      <c r="A122" s="271" t="s">
        <v>2105</v>
      </c>
      <c r="B122" s="273">
        <v>653976.44999999995</v>
      </c>
      <c r="C122" s="273">
        <v>0</v>
      </c>
      <c r="D122" s="273">
        <v>33199.620000000003</v>
      </c>
      <c r="F122" s="271">
        <v>471004.84</v>
      </c>
      <c r="G122" s="271">
        <v>104498.01</v>
      </c>
      <c r="I122" s="288">
        <v>1605</v>
      </c>
      <c r="N122" s="271">
        <v>1567499.51</v>
      </c>
      <c r="O122" s="274">
        <v>1482.81</v>
      </c>
      <c r="P122" s="274">
        <v>1187909.9099999999</v>
      </c>
      <c r="Q122" s="274">
        <v>269000</v>
      </c>
      <c r="S122" s="274">
        <v>1409096.67</v>
      </c>
      <c r="T122" s="274">
        <v>1580</v>
      </c>
      <c r="U122" s="275">
        <v>1850966.67</v>
      </c>
      <c r="X122" s="275">
        <v>724551.07</v>
      </c>
      <c r="Y122" s="275">
        <v>102696.11</v>
      </c>
    </row>
    <row r="123" spans="1:25" x14ac:dyDescent="0.2">
      <c r="A123" s="271" t="s">
        <v>2182</v>
      </c>
      <c r="B123" s="273">
        <v>580119.11</v>
      </c>
      <c r="C123" s="273">
        <v>0</v>
      </c>
      <c r="D123" s="273">
        <v>27962.19</v>
      </c>
      <c r="F123" s="271">
        <v>721171.55</v>
      </c>
      <c r="G123" s="271">
        <v>79721.55</v>
      </c>
      <c r="K123" s="288">
        <v>0</v>
      </c>
      <c r="N123" s="271">
        <v>2486417.9700000002</v>
      </c>
      <c r="O123" s="274">
        <v>1299.79</v>
      </c>
      <c r="P123" s="274">
        <v>1308997.27</v>
      </c>
      <c r="Q123" s="274">
        <v>205000</v>
      </c>
      <c r="S123" s="274">
        <v>747750</v>
      </c>
      <c r="U123" s="275">
        <v>1352350</v>
      </c>
      <c r="X123" s="275">
        <v>666008.53</v>
      </c>
      <c r="Y123" s="275">
        <v>145238.06</v>
      </c>
    </row>
    <row r="124" spans="1:25" x14ac:dyDescent="0.2">
      <c r="A124" s="271" t="s">
        <v>2183</v>
      </c>
      <c r="B124" s="273">
        <v>613124.47</v>
      </c>
      <c r="C124" s="273">
        <v>0</v>
      </c>
      <c r="D124" s="273">
        <v>38793.86</v>
      </c>
      <c r="F124" s="271">
        <v>423986.66</v>
      </c>
      <c r="G124" s="271">
        <v>98771.01</v>
      </c>
      <c r="N124" s="271">
        <v>2517902.33</v>
      </c>
      <c r="O124" s="274">
        <v>1150.26</v>
      </c>
      <c r="P124" s="274">
        <v>1512352.74</v>
      </c>
      <c r="Q124" s="274">
        <v>20000</v>
      </c>
      <c r="S124" s="274">
        <v>848740</v>
      </c>
      <c r="T124" s="274">
        <v>10800</v>
      </c>
      <c r="U124" s="275">
        <v>1508480</v>
      </c>
      <c r="X124" s="275">
        <v>486582.08</v>
      </c>
      <c r="Y124" s="275">
        <v>207373.37</v>
      </c>
    </row>
    <row r="125" spans="1:25" x14ac:dyDescent="0.2">
      <c r="A125" s="271" t="s">
        <v>2106</v>
      </c>
      <c r="B125" s="273">
        <v>243888.68</v>
      </c>
      <c r="C125" s="273">
        <v>0</v>
      </c>
      <c r="D125" s="273">
        <v>100497.37</v>
      </c>
      <c r="F125" s="271">
        <v>218874.37</v>
      </c>
      <c r="G125" s="271">
        <v>33859.11</v>
      </c>
      <c r="N125" s="271">
        <v>2171633.4300000002</v>
      </c>
      <c r="P125" s="274">
        <v>864045.76</v>
      </c>
      <c r="Q125" s="274">
        <v>55400</v>
      </c>
      <c r="R125" s="274">
        <v>368.61</v>
      </c>
      <c r="S125" s="274">
        <v>1016305.5</v>
      </c>
      <c r="T125" s="274">
        <v>22900</v>
      </c>
      <c r="U125" s="275">
        <v>1350752.5</v>
      </c>
      <c r="X125" s="275">
        <v>432968.93</v>
      </c>
      <c r="Y125" s="275">
        <v>137762.51999999999</v>
      </c>
    </row>
    <row r="126" spans="1:25" x14ac:dyDescent="0.2">
      <c r="A126" s="271" t="s">
        <v>2107</v>
      </c>
      <c r="B126" s="273">
        <v>176605.07</v>
      </c>
      <c r="C126" s="273">
        <v>0</v>
      </c>
      <c r="D126" s="273">
        <v>158260.19</v>
      </c>
      <c r="F126" s="271">
        <v>17504.89</v>
      </c>
      <c r="G126" s="271">
        <v>108693.43</v>
      </c>
      <c r="K126" s="288">
        <v>1150</v>
      </c>
      <c r="N126" s="271">
        <v>1977387.82</v>
      </c>
      <c r="P126" s="274">
        <v>2324068.16</v>
      </c>
      <c r="Q126" s="274">
        <v>70000</v>
      </c>
      <c r="R126" s="274">
        <v>774.76</v>
      </c>
      <c r="S126" s="274">
        <v>1933745</v>
      </c>
      <c r="T126" s="274">
        <v>56700</v>
      </c>
      <c r="U126" s="275">
        <v>3020225</v>
      </c>
      <c r="X126" s="275">
        <v>969861.03</v>
      </c>
      <c r="Y126" s="275">
        <v>73885</v>
      </c>
    </row>
    <row r="127" spans="1:25" x14ac:dyDescent="0.2">
      <c r="A127" s="271" t="s">
        <v>2108</v>
      </c>
      <c r="B127" s="273">
        <v>218807.23</v>
      </c>
      <c r="C127" s="273">
        <v>0</v>
      </c>
      <c r="D127" s="273">
        <v>39878.89</v>
      </c>
      <c r="F127" s="271">
        <v>200409.28</v>
      </c>
      <c r="G127" s="271">
        <v>28084.66</v>
      </c>
      <c r="I127" s="288">
        <v>27400</v>
      </c>
      <c r="N127" s="271">
        <v>1774116.27</v>
      </c>
      <c r="P127" s="274">
        <v>1000286.41</v>
      </c>
      <c r="Q127" s="274">
        <v>28900</v>
      </c>
      <c r="R127" s="274">
        <v>278.41000000000003</v>
      </c>
      <c r="S127" s="274">
        <v>879035</v>
      </c>
      <c r="T127" s="274">
        <v>28500</v>
      </c>
      <c r="U127" s="275">
        <v>1269302</v>
      </c>
      <c r="X127" s="275">
        <v>481062.75</v>
      </c>
      <c r="Y127" s="275">
        <v>149698.72</v>
      </c>
    </row>
    <row r="128" spans="1:25" x14ac:dyDescent="0.2">
      <c r="A128" s="271" t="s">
        <v>2109</v>
      </c>
      <c r="B128" s="273">
        <v>417838.48</v>
      </c>
      <c r="C128" s="273">
        <v>0</v>
      </c>
      <c r="D128" s="273">
        <v>135196.74</v>
      </c>
      <c r="F128" s="271">
        <v>126021.85</v>
      </c>
      <c r="G128" s="271">
        <v>50089.56</v>
      </c>
      <c r="N128" s="271">
        <v>1520211.94</v>
      </c>
      <c r="P128" s="274">
        <v>1038369.31</v>
      </c>
      <c r="Q128" s="274">
        <v>332400</v>
      </c>
      <c r="R128" s="274">
        <v>783.6</v>
      </c>
      <c r="S128" s="274">
        <v>2067805.4</v>
      </c>
      <c r="T128" s="274">
        <v>57000</v>
      </c>
      <c r="U128" s="275">
        <v>2479020.4</v>
      </c>
      <c r="X128" s="275">
        <v>721445.61</v>
      </c>
      <c r="Y128" s="275">
        <v>52440.97</v>
      </c>
    </row>
    <row r="129" spans="1:26" x14ac:dyDescent="0.2">
      <c r="A129" s="271" t="s">
        <v>2110</v>
      </c>
      <c r="B129" s="273">
        <v>844393.25</v>
      </c>
      <c r="C129" s="273">
        <v>0</v>
      </c>
      <c r="D129" s="273">
        <v>132527.94</v>
      </c>
      <c r="F129" s="271">
        <v>176893.53</v>
      </c>
      <c r="G129" s="271">
        <v>136367.66</v>
      </c>
      <c r="K129" s="288">
        <v>750</v>
      </c>
      <c r="N129" s="271">
        <v>2436322.09</v>
      </c>
      <c r="P129" s="274">
        <v>1766049.89</v>
      </c>
      <c r="Q129" s="274">
        <v>330510</v>
      </c>
      <c r="R129" s="274">
        <v>1614.52</v>
      </c>
      <c r="S129" s="274">
        <v>1396799</v>
      </c>
      <c r="T129" s="274">
        <v>40500</v>
      </c>
      <c r="U129" s="275">
        <v>2213353</v>
      </c>
      <c r="X129" s="275">
        <v>899468.34</v>
      </c>
      <c r="Y129" s="275">
        <v>90768.57</v>
      </c>
    </row>
    <row r="130" spans="1:26" x14ac:dyDescent="0.2">
      <c r="A130" s="271" t="s">
        <v>2111</v>
      </c>
      <c r="B130" s="273">
        <v>182131.86</v>
      </c>
      <c r="C130" s="273">
        <v>0</v>
      </c>
      <c r="D130" s="273">
        <v>70302.02</v>
      </c>
      <c r="F130" s="271">
        <v>381145.14</v>
      </c>
      <c r="G130" s="271">
        <v>73213.56</v>
      </c>
      <c r="I130" s="288">
        <v>18000</v>
      </c>
      <c r="K130" s="288">
        <v>272</v>
      </c>
      <c r="N130" s="271">
        <v>1752442.7</v>
      </c>
      <c r="P130" s="274">
        <v>889066.92</v>
      </c>
      <c r="Q130" s="274">
        <v>212600</v>
      </c>
      <c r="R130" s="274">
        <v>286.37</v>
      </c>
      <c r="S130" s="274">
        <v>875741</v>
      </c>
      <c r="T130" s="274">
        <v>59900</v>
      </c>
      <c r="U130" s="275">
        <v>1246041</v>
      </c>
      <c r="X130" s="275">
        <v>554468.97</v>
      </c>
      <c r="Y130" s="275">
        <v>126542.36</v>
      </c>
    </row>
    <row r="131" spans="1:26" x14ac:dyDescent="0.2">
      <c r="A131" s="271" t="s">
        <v>2112</v>
      </c>
      <c r="B131" s="273">
        <v>250532.15</v>
      </c>
      <c r="C131" s="273">
        <v>0</v>
      </c>
      <c r="D131" s="273">
        <v>56464.01</v>
      </c>
      <c r="F131" s="271">
        <v>401262.61</v>
      </c>
      <c r="G131" s="271">
        <v>57197.66</v>
      </c>
      <c r="N131" s="271">
        <v>2586652.75</v>
      </c>
      <c r="P131" s="274">
        <v>758038.4</v>
      </c>
      <c r="Q131" s="274">
        <v>5000</v>
      </c>
      <c r="R131" s="274">
        <v>484.06</v>
      </c>
      <c r="S131" s="274">
        <v>960523.7</v>
      </c>
      <c r="T131" s="274">
        <v>60900</v>
      </c>
      <c r="U131" s="275">
        <v>1111103.7</v>
      </c>
      <c r="X131" s="275">
        <v>430008.32000000001</v>
      </c>
      <c r="Y131" s="275">
        <v>217027.17</v>
      </c>
    </row>
    <row r="132" spans="1:26" x14ac:dyDescent="0.2">
      <c r="A132" s="271" t="s">
        <v>2113</v>
      </c>
      <c r="B132" s="273">
        <v>341172.93</v>
      </c>
      <c r="C132" s="273">
        <v>4200</v>
      </c>
      <c r="D132" s="273">
        <v>96389.64</v>
      </c>
      <c r="F132" s="271">
        <v>65494.05</v>
      </c>
      <c r="G132" s="271">
        <v>55921.22</v>
      </c>
      <c r="I132" s="288">
        <v>42600</v>
      </c>
      <c r="K132" s="288">
        <v>13.26</v>
      </c>
      <c r="N132" s="271">
        <v>1898238.82</v>
      </c>
      <c r="P132" s="274">
        <v>1288210.8500000001</v>
      </c>
      <c r="Q132" s="274">
        <v>140600</v>
      </c>
      <c r="R132" s="274">
        <v>793.54</v>
      </c>
      <c r="S132" s="274">
        <v>1383808.56</v>
      </c>
      <c r="T132" s="274">
        <v>34900</v>
      </c>
      <c r="U132" s="275">
        <v>1971248.56</v>
      </c>
      <c r="X132" s="275">
        <v>713579.83</v>
      </c>
      <c r="Y132" s="275">
        <v>80013.350000000006</v>
      </c>
      <c r="Z132" s="275">
        <v>1687.08</v>
      </c>
    </row>
    <row r="133" spans="1:26" x14ac:dyDescent="0.2">
      <c r="A133" s="271" t="s">
        <v>2114</v>
      </c>
      <c r="B133" s="273">
        <v>557423.1</v>
      </c>
      <c r="C133" s="273">
        <v>0</v>
      </c>
      <c r="D133" s="273">
        <v>156272.51</v>
      </c>
      <c r="F133" s="271">
        <v>432505.64</v>
      </c>
      <c r="G133" s="271">
        <v>38298</v>
      </c>
      <c r="N133" s="271">
        <v>2434424.27</v>
      </c>
      <c r="P133" s="274">
        <v>995121.21</v>
      </c>
      <c r="Q133" s="274">
        <v>54600</v>
      </c>
      <c r="R133" s="274">
        <v>2678.92</v>
      </c>
      <c r="S133" s="274">
        <v>1625222</v>
      </c>
      <c r="T133" s="274">
        <v>35400</v>
      </c>
      <c r="U133" s="275">
        <v>1919838</v>
      </c>
      <c r="X133" s="275">
        <v>544150.18999999994</v>
      </c>
      <c r="Y133" s="275">
        <v>213212.49</v>
      </c>
    </row>
    <row r="134" spans="1:26" x14ac:dyDescent="0.2">
      <c r="A134" s="271" t="s">
        <v>2115</v>
      </c>
      <c r="B134" s="273">
        <v>121607.37</v>
      </c>
      <c r="C134" s="273">
        <v>20000</v>
      </c>
      <c r="D134" s="273">
        <v>182641.34</v>
      </c>
      <c r="F134" s="271">
        <v>481920.54</v>
      </c>
      <c r="G134" s="271">
        <v>94181.05</v>
      </c>
      <c r="N134" s="271">
        <v>2150215.54</v>
      </c>
      <c r="P134" s="274">
        <v>1690949.25</v>
      </c>
      <c r="Q134" s="274">
        <v>162035</v>
      </c>
      <c r="R134" s="274">
        <v>2318.54</v>
      </c>
      <c r="S134" s="274">
        <v>817415.02</v>
      </c>
      <c r="T134" s="274">
        <v>43800</v>
      </c>
      <c r="U134" s="275">
        <v>1737925.02</v>
      </c>
      <c r="X134" s="275">
        <v>1043785.34</v>
      </c>
      <c r="Y134" s="275">
        <v>205701.58</v>
      </c>
    </row>
    <row r="135" spans="1:26" x14ac:dyDescent="0.2">
      <c r="A135" s="271" t="s">
        <v>2178</v>
      </c>
      <c r="B135" s="273">
        <v>128624.08</v>
      </c>
      <c r="C135" s="273">
        <v>0</v>
      </c>
      <c r="D135" s="273">
        <v>47456</v>
      </c>
      <c r="F135" s="271">
        <v>334751.38</v>
      </c>
      <c r="G135" s="271">
        <v>81255.539999999994</v>
      </c>
      <c r="I135" s="288">
        <v>18400</v>
      </c>
      <c r="K135" s="288">
        <v>5.99</v>
      </c>
      <c r="N135" s="271">
        <v>1699412.19</v>
      </c>
      <c r="P135" s="274">
        <v>640380.29</v>
      </c>
      <c r="R135" s="274">
        <v>115.1</v>
      </c>
      <c r="S135" s="274">
        <v>1084749.5</v>
      </c>
      <c r="T135" s="274">
        <v>63900</v>
      </c>
      <c r="U135" s="275">
        <v>1273849.5</v>
      </c>
      <c r="X135" s="275">
        <v>305098.08</v>
      </c>
      <c r="Y135" s="275">
        <v>124182.1</v>
      </c>
    </row>
    <row r="136" spans="1:26" x14ac:dyDescent="0.2">
      <c r="A136" s="271" t="s">
        <v>2116</v>
      </c>
      <c r="B136" s="273">
        <v>796862.38</v>
      </c>
      <c r="C136" s="273">
        <v>0</v>
      </c>
      <c r="D136" s="273">
        <v>108889.88</v>
      </c>
      <c r="F136" s="271">
        <v>774352.34</v>
      </c>
      <c r="G136" s="271">
        <v>18813.47</v>
      </c>
      <c r="K136" s="288">
        <v>776.17</v>
      </c>
      <c r="M136" s="271">
        <v>5015.3</v>
      </c>
      <c r="N136" s="271">
        <v>3628521.74</v>
      </c>
      <c r="P136" s="274">
        <v>3409530.24</v>
      </c>
      <c r="Q136" s="274">
        <v>115900</v>
      </c>
      <c r="R136" s="274">
        <v>1353.61</v>
      </c>
      <c r="S136" s="274">
        <v>1969210</v>
      </c>
      <c r="T136" s="274">
        <v>50000</v>
      </c>
      <c r="U136" s="275">
        <v>3196287</v>
      </c>
      <c r="X136" s="275">
        <v>1489635.19</v>
      </c>
      <c r="Y136" s="275">
        <v>220554.9</v>
      </c>
      <c r="Z136" s="275">
        <v>1182.3499999999999</v>
      </c>
    </row>
    <row r="137" spans="1:26" x14ac:dyDescent="0.2">
      <c r="A137" s="271" t="s">
        <v>2117</v>
      </c>
      <c r="B137" s="273">
        <v>511151.61</v>
      </c>
      <c r="C137" s="273">
        <v>0</v>
      </c>
      <c r="D137" s="273">
        <v>226102.37</v>
      </c>
      <c r="F137" s="271">
        <v>1096601.74</v>
      </c>
      <c r="G137" s="271">
        <v>22215.599999999999</v>
      </c>
      <c r="K137" s="288">
        <v>249.53</v>
      </c>
      <c r="M137" s="271">
        <v>232.46</v>
      </c>
      <c r="N137" s="271">
        <v>365872.84</v>
      </c>
      <c r="P137" s="274">
        <v>1975199.94</v>
      </c>
      <c r="Q137" s="274">
        <v>180725</v>
      </c>
      <c r="R137" s="274">
        <v>493.28</v>
      </c>
      <c r="S137" s="274">
        <v>1849980</v>
      </c>
      <c r="T137" s="274">
        <v>30000</v>
      </c>
      <c r="U137" s="275">
        <v>2363052</v>
      </c>
      <c r="X137" s="275">
        <v>1048423.08</v>
      </c>
      <c r="Y137" s="275">
        <v>94023.8</v>
      </c>
      <c r="Z137" s="275">
        <v>967.28</v>
      </c>
    </row>
    <row r="138" spans="1:26" x14ac:dyDescent="0.2">
      <c r="A138" s="271" t="s">
        <v>2118</v>
      </c>
      <c r="B138" s="273">
        <v>388298.32</v>
      </c>
      <c r="C138" s="273">
        <v>0</v>
      </c>
      <c r="D138" s="273">
        <v>201021.06</v>
      </c>
      <c r="F138" s="271">
        <v>111922.8</v>
      </c>
      <c r="G138" s="271">
        <v>67072</v>
      </c>
      <c r="K138" s="288">
        <v>884</v>
      </c>
      <c r="N138" s="271">
        <v>2122751.4700000002</v>
      </c>
      <c r="P138" s="274">
        <v>1653490.34</v>
      </c>
      <c r="R138" s="274">
        <v>805.07</v>
      </c>
      <c r="S138" s="274">
        <v>1604855</v>
      </c>
      <c r="T138" s="274">
        <v>15000</v>
      </c>
      <c r="U138" s="275">
        <v>2177461</v>
      </c>
      <c r="X138" s="275">
        <v>869791.73</v>
      </c>
      <c r="Y138" s="275">
        <v>91000.07</v>
      </c>
      <c r="Z138" s="275">
        <v>1182.3499999999999</v>
      </c>
    </row>
    <row r="139" spans="1:26" x14ac:dyDescent="0.2">
      <c r="A139" s="271" t="s">
        <v>2119</v>
      </c>
      <c r="B139" s="273">
        <v>535253.99</v>
      </c>
      <c r="C139" s="273">
        <v>0</v>
      </c>
      <c r="D139" s="273">
        <v>102260.89</v>
      </c>
      <c r="F139" s="271">
        <v>1480853.83</v>
      </c>
      <c r="G139" s="271">
        <v>116675.98</v>
      </c>
      <c r="K139" s="288">
        <v>299.07</v>
      </c>
      <c r="N139" s="271">
        <v>765116.2</v>
      </c>
      <c r="P139" s="274">
        <v>1990588.88</v>
      </c>
      <c r="R139" s="274">
        <v>626.5</v>
      </c>
      <c r="S139" s="274">
        <v>342804</v>
      </c>
      <c r="U139" s="275">
        <v>1094785</v>
      </c>
      <c r="X139" s="275">
        <v>777622.02</v>
      </c>
      <c r="Y139" s="275">
        <v>148656.5</v>
      </c>
      <c r="Z139" s="275">
        <v>967.28</v>
      </c>
    </row>
    <row r="140" spans="1:26" x14ac:dyDescent="0.2">
      <c r="A140" s="271" t="s">
        <v>2120</v>
      </c>
      <c r="B140" s="273">
        <v>539038.81000000006</v>
      </c>
      <c r="C140" s="273">
        <v>0</v>
      </c>
      <c r="D140" s="273">
        <v>109525.93</v>
      </c>
      <c r="F140" s="271">
        <v>356196.47</v>
      </c>
      <c r="G140" s="271">
        <v>25710.560000000001</v>
      </c>
      <c r="K140" s="288">
        <v>317.7</v>
      </c>
      <c r="N140" s="271">
        <v>3234091.19</v>
      </c>
      <c r="P140" s="274">
        <v>2235749.15</v>
      </c>
      <c r="Q140" s="274">
        <v>259520</v>
      </c>
      <c r="R140" s="274">
        <v>543.71</v>
      </c>
      <c r="S140" s="274">
        <v>1135365</v>
      </c>
      <c r="T140" s="274">
        <v>30000</v>
      </c>
      <c r="U140" s="275">
        <v>1772114</v>
      </c>
      <c r="X140" s="275">
        <v>1418692.91</v>
      </c>
      <c r="Y140" s="275">
        <v>129746.05</v>
      </c>
      <c r="Z140" s="275">
        <v>1182.3499999999999</v>
      </c>
    </row>
    <row r="141" spans="1:26" x14ac:dyDescent="0.2">
      <c r="A141" s="271" t="s">
        <v>2121</v>
      </c>
      <c r="B141" s="273">
        <v>708613.27</v>
      </c>
      <c r="C141" s="273">
        <v>69450</v>
      </c>
      <c r="D141" s="273">
        <v>115061.08</v>
      </c>
      <c r="F141" s="271">
        <v>184842.73</v>
      </c>
      <c r="G141" s="271">
        <v>133816.43</v>
      </c>
      <c r="N141" s="271">
        <v>1809525.85</v>
      </c>
      <c r="P141" s="274">
        <v>2192699.4500000002</v>
      </c>
      <c r="Q141" s="274">
        <v>152380</v>
      </c>
      <c r="R141" s="274">
        <v>512.32000000000005</v>
      </c>
      <c r="S141" s="274">
        <v>1031680</v>
      </c>
      <c r="T141" s="274">
        <v>15000</v>
      </c>
      <c r="U141" s="275">
        <v>1657329</v>
      </c>
      <c r="X141" s="275">
        <v>840666.3</v>
      </c>
      <c r="Y141" s="275">
        <v>81467.199999999997</v>
      </c>
      <c r="Z141" s="275">
        <v>967.28</v>
      </c>
    </row>
    <row r="142" spans="1:26" x14ac:dyDescent="0.2">
      <c r="A142" s="271" t="s">
        <v>2122</v>
      </c>
      <c r="B142" s="273">
        <v>712664.78</v>
      </c>
      <c r="C142" s="273">
        <v>285600</v>
      </c>
      <c r="D142" s="273">
        <v>32540.400000000001</v>
      </c>
      <c r="F142" s="271">
        <v>1157962.21</v>
      </c>
      <c r="G142" s="271">
        <v>265371.05</v>
      </c>
      <c r="K142" s="288">
        <v>596.57000000000005</v>
      </c>
      <c r="N142" s="271">
        <v>1034850.95</v>
      </c>
      <c r="P142" s="274">
        <v>2233261.21</v>
      </c>
      <c r="Q142" s="274">
        <v>399400</v>
      </c>
      <c r="R142" s="274">
        <v>779.18</v>
      </c>
      <c r="S142" s="274">
        <v>804510</v>
      </c>
      <c r="T142" s="274">
        <v>15000</v>
      </c>
      <c r="U142" s="275">
        <v>1448146</v>
      </c>
      <c r="X142" s="275">
        <v>902729.92</v>
      </c>
      <c r="Y142" s="275">
        <v>198447.62</v>
      </c>
      <c r="Z142" s="275">
        <v>1182.3499999999999</v>
      </c>
    </row>
    <row r="143" spans="1:26" x14ac:dyDescent="0.2">
      <c r="A143" s="271" t="s">
        <v>2123</v>
      </c>
      <c r="B143" s="273">
        <v>443910.78</v>
      </c>
      <c r="C143" s="273">
        <v>3440</v>
      </c>
      <c r="D143" s="273">
        <v>43332.33</v>
      </c>
      <c r="F143" s="271">
        <v>194610.79</v>
      </c>
      <c r="G143" s="271">
        <v>145590.82999999999</v>
      </c>
      <c r="K143" s="288">
        <v>0</v>
      </c>
      <c r="N143" s="271">
        <v>1778360.15</v>
      </c>
      <c r="P143" s="274">
        <v>2556951.77</v>
      </c>
      <c r="Q143" s="274">
        <v>18016</v>
      </c>
      <c r="R143" s="274">
        <v>849.5</v>
      </c>
      <c r="S143" s="274">
        <v>873635</v>
      </c>
      <c r="T143" s="274">
        <v>15000</v>
      </c>
      <c r="U143" s="275">
        <v>1635893</v>
      </c>
      <c r="X143" s="275">
        <v>1320381.6200000001</v>
      </c>
      <c r="Y143" s="275">
        <v>155537.16</v>
      </c>
      <c r="Z143" s="275">
        <v>1182.3499999999999</v>
      </c>
    </row>
    <row r="144" spans="1:26" x14ac:dyDescent="0.2">
      <c r="A144" s="271" t="s">
        <v>2124</v>
      </c>
      <c r="B144" s="273">
        <v>825364.06</v>
      </c>
      <c r="C144" s="273">
        <v>17760</v>
      </c>
      <c r="D144" s="273">
        <v>77113.87</v>
      </c>
      <c r="F144" s="271">
        <v>412175.53</v>
      </c>
      <c r="G144" s="271">
        <v>29321.94</v>
      </c>
      <c r="K144" s="288">
        <v>824.25</v>
      </c>
      <c r="N144" s="271">
        <v>2463401.71</v>
      </c>
      <c r="P144" s="274">
        <v>2077034.79</v>
      </c>
      <c r="S144" s="274">
        <v>1333220</v>
      </c>
      <c r="T144" s="274">
        <v>15000</v>
      </c>
      <c r="U144" s="275">
        <v>1912532</v>
      </c>
      <c r="X144" s="275">
        <v>678781.85</v>
      </c>
      <c r="Y144" s="275">
        <v>129270.55</v>
      </c>
      <c r="Z144" s="275">
        <v>967.28</v>
      </c>
    </row>
    <row r="145" spans="1:26" x14ac:dyDescent="0.2">
      <c r="A145" s="271" t="s">
        <v>2125</v>
      </c>
      <c r="B145" s="273">
        <v>385429.69</v>
      </c>
      <c r="C145" s="273">
        <v>6220</v>
      </c>
      <c r="D145" s="273">
        <v>62617.93</v>
      </c>
      <c r="F145" s="271">
        <v>71253.5</v>
      </c>
      <c r="G145" s="271">
        <v>51349.94</v>
      </c>
      <c r="K145" s="288">
        <v>149.53</v>
      </c>
      <c r="N145" s="271">
        <v>1748544.54</v>
      </c>
      <c r="P145" s="274">
        <v>2666025.58</v>
      </c>
      <c r="Q145" s="274">
        <v>95795</v>
      </c>
      <c r="R145" s="274">
        <v>511.16</v>
      </c>
      <c r="S145" s="274">
        <v>1471595</v>
      </c>
      <c r="U145" s="275">
        <v>2447333</v>
      </c>
      <c r="X145" s="275">
        <v>1125674.8700000001</v>
      </c>
      <c r="Y145" s="275">
        <v>89558</v>
      </c>
      <c r="Z145" s="275">
        <v>1182.3499999999999</v>
      </c>
    </row>
    <row r="146" spans="1:26" x14ac:dyDescent="0.2">
      <c r="A146" s="271" t="s">
        <v>2126</v>
      </c>
      <c r="B146" s="273">
        <v>412011.15</v>
      </c>
      <c r="C146" s="273">
        <v>12500</v>
      </c>
      <c r="D146" s="273">
        <v>167867.3</v>
      </c>
      <c r="F146" s="271">
        <v>1335722.3500000001</v>
      </c>
      <c r="G146" s="271">
        <v>128202.48</v>
      </c>
      <c r="K146" s="288">
        <v>282.54000000000002</v>
      </c>
      <c r="M146" s="271">
        <v>4381.12</v>
      </c>
      <c r="N146" s="271">
        <v>577706.88</v>
      </c>
      <c r="P146" s="274">
        <v>2338882.83</v>
      </c>
      <c r="R146" s="274">
        <v>731.89</v>
      </c>
      <c r="S146" s="274">
        <v>1725815</v>
      </c>
      <c r="T146" s="274">
        <v>25000</v>
      </c>
      <c r="U146" s="275">
        <v>2474700</v>
      </c>
      <c r="X146" s="275">
        <v>1034219.42</v>
      </c>
      <c r="Y146" s="275">
        <v>142606.07</v>
      </c>
      <c r="Z146" s="275">
        <v>967.28</v>
      </c>
    </row>
    <row r="147" spans="1:26" x14ac:dyDescent="0.2">
      <c r="A147" s="271" t="s">
        <v>2127</v>
      </c>
      <c r="B147" s="273">
        <v>1057237.22</v>
      </c>
      <c r="C147" s="273">
        <v>0</v>
      </c>
      <c r="D147" s="273">
        <v>170869.47</v>
      </c>
      <c r="F147" s="271">
        <v>15065.66</v>
      </c>
      <c r="G147" s="271">
        <v>169206.54</v>
      </c>
      <c r="K147" s="288">
        <v>1658.47</v>
      </c>
      <c r="N147" s="271">
        <v>3628551.99</v>
      </c>
      <c r="P147" s="274">
        <v>2935858.87</v>
      </c>
      <c r="Q147" s="274">
        <v>439430</v>
      </c>
      <c r="R147" s="274">
        <v>833.7</v>
      </c>
      <c r="S147" s="274">
        <v>804825</v>
      </c>
      <c r="T147" s="274">
        <v>15023.75</v>
      </c>
      <c r="U147" s="275">
        <v>1450608</v>
      </c>
      <c r="X147" s="275">
        <v>1543039.27</v>
      </c>
      <c r="Y147" s="275">
        <v>152747.15</v>
      </c>
      <c r="Z147" s="275">
        <v>1182.3499999999999</v>
      </c>
    </row>
    <row r="148" spans="1:26" x14ac:dyDescent="0.2">
      <c r="A148" s="271" t="s">
        <v>2128</v>
      </c>
      <c r="B148" s="273">
        <v>575400.71</v>
      </c>
      <c r="C148" s="273">
        <v>0</v>
      </c>
      <c r="D148" s="273">
        <v>152066.92000000001</v>
      </c>
      <c r="F148" s="271">
        <v>353603.66</v>
      </c>
      <c r="G148" s="271">
        <v>70787.41</v>
      </c>
      <c r="K148" s="288">
        <v>149.53</v>
      </c>
      <c r="N148" s="271">
        <v>2252597.11</v>
      </c>
      <c r="P148" s="274">
        <v>1871743.97</v>
      </c>
      <c r="Q148" s="274">
        <v>63400</v>
      </c>
      <c r="R148" s="274">
        <v>838.63</v>
      </c>
      <c r="S148" s="274">
        <v>1358105</v>
      </c>
      <c r="T148" s="274">
        <v>30000</v>
      </c>
      <c r="U148" s="275">
        <v>1942061</v>
      </c>
      <c r="X148" s="275">
        <v>830331.15</v>
      </c>
      <c r="Y148" s="275">
        <v>166515.5</v>
      </c>
      <c r="Z148" s="275">
        <v>967.28</v>
      </c>
    </row>
    <row r="149" spans="1:26" x14ac:dyDescent="0.2">
      <c r="A149" s="271" t="s">
        <v>2129</v>
      </c>
      <c r="B149" s="273">
        <v>301175.96999999997</v>
      </c>
      <c r="C149" s="273">
        <v>38125</v>
      </c>
      <c r="D149" s="273">
        <v>43929.36</v>
      </c>
      <c r="F149" s="271">
        <v>1511643.39</v>
      </c>
      <c r="G149" s="271">
        <v>61684.17</v>
      </c>
      <c r="K149" s="288">
        <v>0</v>
      </c>
      <c r="N149" s="271">
        <v>605433.22</v>
      </c>
      <c r="P149" s="274">
        <v>1350530.82</v>
      </c>
      <c r="Q149" s="274">
        <v>51125</v>
      </c>
      <c r="R149" s="274">
        <v>366.27</v>
      </c>
      <c r="S149" s="274">
        <v>447090</v>
      </c>
      <c r="U149" s="275">
        <v>813764</v>
      </c>
      <c r="X149" s="275">
        <v>636587.44999999995</v>
      </c>
      <c r="Y149" s="275">
        <v>179371.98</v>
      </c>
      <c r="Z149" s="275">
        <v>967.28</v>
      </c>
    </row>
    <row r="150" spans="1:26" x14ac:dyDescent="0.2">
      <c r="A150" s="271" t="s">
        <v>2130</v>
      </c>
      <c r="B150" s="273">
        <v>405277.78</v>
      </c>
      <c r="C150" s="273">
        <v>17780</v>
      </c>
      <c r="D150" s="273">
        <v>42376.63</v>
      </c>
      <c r="F150" s="271">
        <v>1068180.3600000001</v>
      </c>
      <c r="G150" s="271">
        <v>29555.4</v>
      </c>
      <c r="K150" s="288">
        <v>3722.8</v>
      </c>
      <c r="N150" s="271">
        <v>698047.3</v>
      </c>
      <c r="P150" s="274">
        <v>1529080.78</v>
      </c>
      <c r="Q150" s="274">
        <v>53140</v>
      </c>
      <c r="R150" s="274">
        <v>483.31</v>
      </c>
      <c r="S150" s="274">
        <v>1271065</v>
      </c>
      <c r="T150" s="274">
        <v>30000</v>
      </c>
      <c r="U150" s="275">
        <v>1620038</v>
      </c>
      <c r="X150" s="275">
        <v>906562.59</v>
      </c>
      <c r="Y150" s="275">
        <v>117017.1</v>
      </c>
      <c r="Z150" s="275">
        <v>1182.3499999999999</v>
      </c>
    </row>
    <row r="151" spans="1:26" x14ac:dyDescent="0.2">
      <c r="A151" s="271" t="s">
        <v>2131</v>
      </c>
      <c r="B151" s="273">
        <v>287979.67</v>
      </c>
      <c r="C151" s="273">
        <v>38250</v>
      </c>
      <c r="D151" s="273">
        <v>68020.45</v>
      </c>
      <c r="F151" s="271">
        <v>1076957.78</v>
      </c>
      <c r="G151" s="271">
        <v>75018.789999999994</v>
      </c>
      <c r="K151" s="288">
        <v>590.33000000000004</v>
      </c>
      <c r="N151" s="271">
        <v>399608.02</v>
      </c>
      <c r="P151" s="274">
        <v>1053183.83</v>
      </c>
      <c r="Q151" s="274">
        <v>50000</v>
      </c>
      <c r="R151" s="274">
        <v>243.55</v>
      </c>
      <c r="S151" s="274">
        <v>326550</v>
      </c>
      <c r="T151" s="274">
        <v>30000</v>
      </c>
      <c r="U151" s="275">
        <v>664569</v>
      </c>
      <c r="X151" s="275">
        <v>489876.82</v>
      </c>
      <c r="Y151" s="275">
        <v>107885.77</v>
      </c>
      <c r="Z151" s="275">
        <v>967.28</v>
      </c>
    </row>
    <row r="152" spans="1:26" x14ac:dyDescent="0.2">
      <c r="A152" s="271" t="s">
        <v>2132</v>
      </c>
      <c r="B152" s="273">
        <v>200016.28</v>
      </c>
      <c r="C152" s="273">
        <v>12000</v>
      </c>
      <c r="D152" s="273">
        <v>56334.93</v>
      </c>
      <c r="F152" s="271">
        <v>66024.45</v>
      </c>
      <c r="G152" s="271">
        <v>149198.91</v>
      </c>
      <c r="K152" s="288">
        <v>387.38</v>
      </c>
      <c r="N152" s="271">
        <v>1677902.08</v>
      </c>
      <c r="P152" s="274">
        <v>1728211.44</v>
      </c>
      <c r="Q152" s="274">
        <v>85000</v>
      </c>
      <c r="R152" s="274">
        <v>250.94</v>
      </c>
      <c r="S152" s="274">
        <v>671685</v>
      </c>
      <c r="T152" s="274">
        <v>15000</v>
      </c>
      <c r="U152" s="275">
        <v>1455185</v>
      </c>
      <c r="X152" s="275">
        <v>647284.18999999994</v>
      </c>
      <c r="Y152" s="275">
        <v>94804.9</v>
      </c>
      <c r="Z152" s="275">
        <v>2382.35</v>
      </c>
    </row>
    <row r="153" spans="1:26" x14ac:dyDescent="0.2">
      <c r="A153" s="271" t="s">
        <v>2133</v>
      </c>
      <c r="B153" s="273">
        <v>282537.40000000002</v>
      </c>
      <c r="C153" s="273">
        <v>65200</v>
      </c>
      <c r="D153" s="273">
        <v>125433.54</v>
      </c>
      <c r="F153" s="271">
        <v>744529.87</v>
      </c>
      <c r="G153" s="271">
        <v>89428.78</v>
      </c>
      <c r="N153" s="271">
        <v>511906.95</v>
      </c>
      <c r="P153" s="274">
        <v>2216427.65</v>
      </c>
      <c r="Q153" s="274">
        <v>142200</v>
      </c>
      <c r="R153" s="274">
        <v>508.74</v>
      </c>
      <c r="S153" s="274">
        <v>1697230</v>
      </c>
      <c r="T153" s="274">
        <v>45000</v>
      </c>
      <c r="U153" s="275">
        <v>2551557</v>
      </c>
      <c r="X153" s="275">
        <v>1089750.45</v>
      </c>
      <c r="Y153" s="275">
        <v>128033.56</v>
      </c>
      <c r="Z153" s="275">
        <v>1182.3499999999999</v>
      </c>
    </row>
    <row r="154" spans="1:26" x14ac:dyDescent="0.2">
      <c r="A154" s="271" t="s">
        <v>2134</v>
      </c>
      <c r="B154" s="273">
        <v>903326.4</v>
      </c>
      <c r="C154" s="273">
        <v>0</v>
      </c>
      <c r="D154" s="273">
        <v>110428.16</v>
      </c>
      <c r="F154" s="271">
        <v>684414.79</v>
      </c>
      <c r="G154" s="271">
        <v>126899.91</v>
      </c>
      <c r="N154" s="271">
        <v>3252587.34</v>
      </c>
      <c r="P154" s="274">
        <v>1974152.49</v>
      </c>
      <c r="Q154" s="274">
        <v>161500</v>
      </c>
      <c r="R154" s="274">
        <v>1046.2</v>
      </c>
      <c r="S154" s="274">
        <v>1245565</v>
      </c>
      <c r="T154" s="274">
        <v>30000</v>
      </c>
      <c r="U154" s="275">
        <v>1786869</v>
      </c>
      <c r="X154" s="275">
        <v>1021397.92</v>
      </c>
      <c r="Y154" s="275">
        <v>212605.7</v>
      </c>
      <c r="Z154" s="275">
        <v>967.28</v>
      </c>
    </row>
    <row r="155" spans="1:26" x14ac:dyDescent="0.2">
      <c r="A155" s="271" t="s">
        <v>2179</v>
      </c>
      <c r="B155" s="273">
        <v>417274.79</v>
      </c>
      <c r="C155" s="273">
        <v>0</v>
      </c>
      <c r="D155" s="273">
        <v>126464.07</v>
      </c>
      <c r="F155" s="271">
        <v>1515790.41</v>
      </c>
      <c r="G155" s="271">
        <v>84856.6</v>
      </c>
      <c r="K155" s="288">
        <v>702</v>
      </c>
      <c r="N155" s="271">
        <v>2705484.32</v>
      </c>
      <c r="P155" s="274">
        <v>1679035.47</v>
      </c>
      <c r="R155" s="274">
        <v>1306.8</v>
      </c>
      <c r="S155" s="274">
        <v>1115045</v>
      </c>
      <c r="T155" s="274">
        <v>15000</v>
      </c>
      <c r="U155" s="275">
        <v>1802003</v>
      </c>
      <c r="X155" s="275">
        <v>823027.48</v>
      </c>
      <c r="Y155" s="275">
        <v>123680.19</v>
      </c>
      <c r="Z155" s="275">
        <v>967.28</v>
      </c>
    </row>
    <row r="156" spans="1:26" x14ac:dyDescent="0.2">
      <c r="A156" s="271" t="s">
        <v>2135</v>
      </c>
      <c r="B156" s="273">
        <v>496655.2</v>
      </c>
      <c r="C156" s="273">
        <v>0</v>
      </c>
      <c r="D156" s="273">
        <v>68845.58</v>
      </c>
      <c r="F156" s="271">
        <v>643606.38</v>
      </c>
      <c r="G156" s="271">
        <v>610824.05000000005</v>
      </c>
      <c r="I156" s="288">
        <v>17707.5</v>
      </c>
      <c r="K156" s="288">
        <v>900</v>
      </c>
      <c r="M156" s="271">
        <v>3450.4</v>
      </c>
      <c r="N156" s="271">
        <v>1733406.94</v>
      </c>
      <c r="P156" s="274">
        <v>1098138.43</v>
      </c>
      <c r="Q156" s="274">
        <v>370000</v>
      </c>
      <c r="R156" s="274">
        <v>397.21</v>
      </c>
      <c r="S156" s="274">
        <v>1648600</v>
      </c>
      <c r="T156" s="274">
        <v>350</v>
      </c>
      <c r="U156" s="275">
        <v>1965700</v>
      </c>
      <c r="X156" s="275">
        <v>685545.78</v>
      </c>
      <c r="Y156" s="275">
        <v>283866.59999999998</v>
      </c>
    </row>
    <row r="157" spans="1:26" x14ac:dyDescent="0.2">
      <c r="A157" s="271" t="s">
        <v>2136</v>
      </c>
      <c r="B157" s="273">
        <v>405518.58</v>
      </c>
      <c r="C157" s="273">
        <v>0</v>
      </c>
      <c r="D157" s="273">
        <v>33841.050000000003</v>
      </c>
      <c r="F157" s="271">
        <v>338206.66</v>
      </c>
      <c r="G157" s="271">
        <v>25583.78</v>
      </c>
      <c r="I157" s="288">
        <v>16612.5</v>
      </c>
      <c r="K157" s="288">
        <v>0</v>
      </c>
      <c r="M157" s="271">
        <v>-12995.5</v>
      </c>
      <c r="N157" s="271">
        <v>1890457.72</v>
      </c>
      <c r="P157" s="274">
        <v>866786.96</v>
      </c>
      <c r="Q157" s="274">
        <v>135000</v>
      </c>
      <c r="R157" s="274">
        <v>370.48</v>
      </c>
      <c r="S157" s="274">
        <v>566150</v>
      </c>
      <c r="U157" s="275">
        <v>789839</v>
      </c>
      <c r="X157" s="275">
        <v>443538.27</v>
      </c>
      <c r="Y157" s="275">
        <v>124318.23</v>
      </c>
      <c r="Z157" s="275">
        <v>24300</v>
      </c>
    </row>
    <row r="158" spans="1:26" x14ac:dyDescent="0.2">
      <c r="A158" s="271" t="s">
        <v>2137</v>
      </c>
      <c r="B158" s="273">
        <v>836775.25</v>
      </c>
      <c r="C158" s="273">
        <v>0</v>
      </c>
      <c r="D158" s="273">
        <v>85487.44</v>
      </c>
      <c r="F158" s="271">
        <v>2336517.7599999998</v>
      </c>
      <c r="G158" s="271">
        <v>17763.34</v>
      </c>
      <c r="I158" s="288">
        <v>19372.5</v>
      </c>
      <c r="M158" s="271">
        <v>1642</v>
      </c>
      <c r="N158" s="271">
        <v>715300.29</v>
      </c>
      <c r="P158" s="274">
        <v>1270566.6599999999</v>
      </c>
      <c r="Q158" s="274">
        <v>163020</v>
      </c>
      <c r="R158" s="274">
        <v>836.63</v>
      </c>
      <c r="S158" s="274">
        <v>1074450</v>
      </c>
      <c r="U158" s="275">
        <v>1424280</v>
      </c>
      <c r="X158" s="275">
        <v>618462.68999999994</v>
      </c>
      <c r="Y158" s="275">
        <v>232678.02</v>
      </c>
      <c r="Z158" s="275">
        <v>2.1</v>
      </c>
    </row>
    <row r="159" spans="1:26" x14ac:dyDescent="0.2">
      <c r="A159" s="271" t="s">
        <v>2138</v>
      </c>
      <c r="B159" s="273">
        <v>702877.08</v>
      </c>
      <c r="C159" s="273">
        <v>0</v>
      </c>
      <c r="D159" s="273">
        <v>78704.850000000006</v>
      </c>
      <c r="F159" s="271">
        <v>377298.18</v>
      </c>
      <c r="G159" s="271">
        <v>60290.66</v>
      </c>
      <c r="I159" s="288">
        <v>16015</v>
      </c>
      <c r="K159" s="288">
        <v>0</v>
      </c>
      <c r="N159" s="271">
        <v>1595931.52</v>
      </c>
      <c r="P159" s="274">
        <v>1071326.93</v>
      </c>
      <c r="Q159" s="274">
        <v>497000</v>
      </c>
      <c r="R159" s="274">
        <v>1566.09</v>
      </c>
      <c r="S159" s="274">
        <v>682400</v>
      </c>
      <c r="T159" s="274">
        <v>1600</v>
      </c>
      <c r="U159" s="275">
        <v>1009037</v>
      </c>
      <c r="X159" s="275">
        <v>643118.54</v>
      </c>
      <c r="Y159" s="275">
        <v>117579.19</v>
      </c>
      <c r="Z159" s="275">
        <v>130500.05</v>
      </c>
    </row>
    <row r="160" spans="1:26" x14ac:dyDescent="0.2">
      <c r="A160" s="271" t="s">
        <v>2139</v>
      </c>
      <c r="B160" s="273">
        <v>423093.1</v>
      </c>
      <c r="C160" s="273">
        <v>0</v>
      </c>
      <c r="D160" s="273">
        <v>39681.56</v>
      </c>
      <c r="F160" s="271">
        <v>332776.73</v>
      </c>
      <c r="G160" s="271">
        <v>146751.88</v>
      </c>
      <c r="H160" s="288">
        <v>3500</v>
      </c>
      <c r="I160" s="288">
        <v>98550.5</v>
      </c>
      <c r="K160" s="288">
        <v>0</v>
      </c>
      <c r="N160" s="271">
        <v>2218013.29</v>
      </c>
      <c r="P160" s="274">
        <v>1415235.54</v>
      </c>
      <c r="Q160" s="274">
        <v>32700</v>
      </c>
      <c r="R160" s="274">
        <v>606.26</v>
      </c>
      <c r="S160" s="274">
        <v>1654728</v>
      </c>
      <c r="T160" s="274">
        <v>12897.94</v>
      </c>
      <c r="U160" s="275">
        <v>2004148</v>
      </c>
      <c r="X160" s="275">
        <v>547895.13</v>
      </c>
      <c r="Y160" s="275">
        <v>94924.64</v>
      </c>
    </row>
    <row r="161" spans="1:26" x14ac:dyDescent="0.2">
      <c r="A161" s="271" t="s">
        <v>2140</v>
      </c>
      <c r="B161" s="273">
        <v>369818.83</v>
      </c>
      <c r="C161" s="273">
        <v>54090</v>
      </c>
      <c r="D161" s="273">
        <v>31862.21</v>
      </c>
      <c r="F161" s="271">
        <v>130236</v>
      </c>
      <c r="G161" s="271">
        <v>849783.79</v>
      </c>
      <c r="M161" s="271">
        <v>-117382.42</v>
      </c>
      <c r="N161" s="271">
        <v>1904185.77</v>
      </c>
      <c r="P161" s="274">
        <v>2629994.86</v>
      </c>
      <c r="Q161" s="274">
        <v>95945</v>
      </c>
      <c r="R161" s="274">
        <v>410.8</v>
      </c>
      <c r="S161" s="274">
        <v>2099413</v>
      </c>
      <c r="U161" s="275">
        <v>2748694</v>
      </c>
      <c r="X161" s="275">
        <v>801677.28</v>
      </c>
      <c r="Y161" s="275">
        <v>135536.79</v>
      </c>
    </row>
    <row r="162" spans="1:26" x14ac:dyDescent="0.2">
      <c r="A162" s="271" t="s">
        <v>2141</v>
      </c>
      <c r="B162" s="273">
        <v>426888.03</v>
      </c>
      <c r="C162" s="273">
        <v>0</v>
      </c>
      <c r="D162" s="273">
        <v>17775.419999999998</v>
      </c>
      <c r="F162" s="271">
        <v>407157.59</v>
      </c>
      <c r="G162" s="271">
        <v>849958.56</v>
      </c>
      <c r="K162" s="288">
        <v>336.85</v>
      </c>
      <c r="N162" s="271">
        <v>2050038.21</v>
      </c>
      <c r="P162" s="274">
        <v>2426556.52</v>
      </c>
      <c r="Q162" s="274">
        <v>208735</v>
      </c>
      <c r="R162" s="274">
        <v>294.48</v>
      </c>
      <c r="S162" s="274">
        <v>1390488.44</v>
      </c>
      <c r="T162" s="274">
        <v>12897.94</v>
      </c>
      <c r="U162" s="275">
        <v>1914330.44</v>
      </c>
      <c r="X162" s="275">
        <v>659280.39</v>
      </c>
      <c r="Y162" s="275">
        <v>148459.13</v>
      </c>
      <c r="Z162" s="275">
        <v>0.28000000000000003</v>
      </c>
    </row>
    <row r="163" spans="1:26" x14ac:dyDescent="0.2">
      <c r="A163" s="271" t="s">
        <v>2142</v>
      </c>
      <c r="B163" s="273">
        <v>871393.37</v>
      </c>
      <c r="C163" s="273">
        <v>0</v>
      </c>
      <c r="D163" s="273">
        <v>41217.78</v>
      </c>
      <c r="F163" s="271">
        <v>2153819.4900000002</v>
      </c>
      <c r="G163" s="271">
        <v>270429.01</v>
      </c>
      <c r="N163" s="271">
        <v>345682.71</v>
      </c>
      <c r="P163" s="274">
        <v>1595323.13</v>
      </c>
      <c r="Q163" s="274">
        <v>192595</v>
      </c>
      <c r="R163" s="274">
        <v>1188.5999999999999</v>
      </c>
      <c r="S163" s="274">
        <v>1735118</v>
      </c>
      <c r="U163" s="275">
        <v>2539805</v>
      </c>
      <c r="X163" s="275">
        <v>394357.39</v>
      </c>
      <c r="Y163" s="275">
        <v>342374.66</v>
      </c>
    </row>
    <row r="164" spans="1:26" x14ac:dyDescent="0.2">
      <c r="A164" s="271" t="s">
        <v>2143</v>
      </c>
      <c r="B164" s="273">
        <v>1134692.17</v>
      </c>
      <c r="C164" s="273">
        <v>0</v>
      </c>
      <c r="D164" s="273">
        <v>55375.94</v>
      </c>
      <c r="F164" s="271">
        <v>967868.63</v>
      </c>
      <c r="G164" s="271">
        <v>188335.62</v>
      </c>
      <c r="H164" s="288">
        <v>0</v>
      </c>
      <c r="I164" s="288">
        <v>28570</v>
      </c>
      <c r="K164" s="288">
        <v>1048.6199999999999</v>
      </c>
      <c r="N164" s="271">
        <v>633085.80000000005</v>
      </c>
      <c r="P164" s="274">
        <v>1097396.19</v>
      </c>
      <c r="Q164" s="274">
        <v>254500</v>
      </c>
      <c r="R164" s="274">
        <v>2076.31</v>
      </c>
      <c r="S164" s="274">
        <v>888200</v>
      </c>
      <c r="T164" s="274">
        <v>28750</v>
      </c>
      <c r="U164" s="275">
        <v>1313335</v>
      </c>
      <c r="X164" s="275">
        <v>519139.56</v>
      </c>
      <c r="Y164" s="275">
        <v>103882.7</v>
      </c>
      <c r="Z164" s="275">
        <v>53300</v>
      </c>
    </row>
    <row r="165" spans="1:26" x14ac:dyDescent="0.2">
      <c r="A165" s="271" t="s">
        <v>2144</v>
      </c>
      <c r="B165" s="273">
        <v>889471.84</v>
      </c>
      <c r="C165" s="273">
        <v>0</v>
      </c>
      <c r="D165" s="273">
        <v>36793.07</v>
      </c>
      <c r="F165" s="271">
        <v>121631.43</v>
      </c>
      <c r="G165" s="271">
        <v>161117.67000000001</v>
      </c>
      <c r="I165" s="288">
        <v>9562.5</v>
      </c>
      <c r="K165" s="288">
        <v>0</v>
      </c>
      <c r="N165" s="271">
        <v>1315994.6399999999</v>
      </c>
      <c r="P165" s="274">
        <v>1365702.9</v>
      </c>
      <c r="R165" s="274">
        <v>1916.62</v>
      </c>
      <c r="S165" s="274">
        <v>1084900</v>
      </c>
      <c r="T165" s="274">
        <v>32939</v>
      </c>
      <c r="U165" s="275">
        <v>1641359</v>
      </c>
      <c r="X165" s="275">
        <v>656833.53</v>
      </c>
      <c r="Y165" s="275">
        <v>93852.800000000003</v>
      </c>
    </row>
    <row r="166" spans="1:26" x14ac:dyDescent="0.2">
      <c r="A166" s="271" t="s">
        <v>2145</v>
      </c>
      <c r="B166" s="273">
        <v>433353.89</v>
      </c>
      <c r="C166" s="273">
        <v>0</v>
      </c>
      <c r="D166" s="273">
        <v>35386.04</v>
      </c>
      <c r="F166" s="271">
        <v>127335.28</v>
      </c>
      <c r="G166" s="271">
        <v>138169.45000000001</v>
      </c>
      <c r="H166" s="288">
        <v>4500</v>
      </c>
      <c r="K166" s="288">
        <v>47.96</v>
      </c>
      <c r="N166" s="271">
        <v>1954472.19</v>
      </c>
      <c r="P166" s="274">
        <v>1667996.09</v>
      </c>
      <c r="Q166" s="274">
        <v>154044</v>
      </c>
      <c r="R166" s="274">
        <v>1032</v>
      </c>
      <c r="S166" s="274">
        <v>910593.87</v>
      </c>
      <c r="T166" s="274">
        <v>4500</v>
      </c>
      <c r="U166" s="275">
        <v>1478963.87</v>
      </c>
      <c r="X166" s="275">
        <v>786595.12</v>
      </c>
      <c r="Y166" s="275">
        <v>679789.6</v>
      </c>
    </row>
    <row r="167" spans="1:26" x14ac:dyDescent="0.2">
      <c r="A167" s="271" t="s">
        <v>2146</v>
      </c>
      <c r="B167" s="273">
        <v>580686.38</v>
      </c>
      <c r="C167" s="273">
        <v>0</v>
      </c>
      <c r="D167" s="273">
        <v>46802.400000000001</v>
      </c>
      <c r="F167" s="271">
        <v>572433.14</v>
      </c>
      <c r="G167" s="271">
        <v>49182.17</v>
      </c>
      <c r="H167" s="288">
        <v>11490</v>
      </c>
      <c r="I167" s="288">
        <v>36238.28</v>
      </c>
      <c r="K167" s="288">
        <v>96.58</v>
      </c>
      <c r="N167" s="271">
        <v>1659140.58</v>
      </c>
      <c r="P167" s="274">
        <v>1135029.77</v>
      </c>
      <c r="R167" s="274">
        <v>1107.17</v>
      </c>
      <c r="S167" s="274">
        <v>1710260</v>
      </c>
      <c r="T167" s="274">
        <v>27000</v>
      </c>
      <c r="U167" s="275">
        <v>2128386</v>
      </c>
      <c r="X167" s="275">
        <v>573499.42000000004</v>
      </c>
      <c r="Y167" s="275">
        <v>120722.1</v>
      </c>
    </row>
    <row r="168" spans="1:26" x14ac:dyDescent="0.2">
      <c r="A168" s="271" t="s">
        <v>2147</v>
      </c>
      <c r="B168" s="273">
        <v>377602.07</v>
      </c>
      <c r="C168" s="273">
        <v>0</v>
      </c>
      <c r="D168" s="273">
        <v>113179.7</v>
      </c>
      <c r="F168" s="271">
        <v>567715.06000000006</v>
      </c>
      <c r="G168" s="271">
        <v>153858.59</v>
      </c>
      <c r="H168" s="288">
        <v>15000</v>
      </c>
      <c r="I168" s="288">
        <v>15630</v>
      </c>
      <c r="K168" s="288">
        <v>186.92</v>
      </c>
      <c r="M168" s="271">
        <v>7821</v>
      </c>
      <c r="N168" s="271">
        <v>3430123.36</v>
      </c>
      <c r="P168" s="274">
        <v>1476993.78</v>
      </c>
      <c r="Q168" s="274">
        <v>159900</v>
      </c>
      <c r="R168" s="274">
        <v>758.45</v>
      </c>
      <c r="S168" s="274">
        <v>2081660</v>
      </c>
      <c r="T168" s="274">
        <v>93300</v>
      </c>
      <c r="U168" s="275">
        <v>2622050</v>
      </c>
      <c r="X168" s="275">
        <v>680653.21</v>
      </c>
      <c r="Y168" s="275">
        <v>210472.57</v>
      </c>
    </row>
    <row r="169" spans="1:26" x14ac:dyDescent="0.2">
      <c r="A169" s="271" t="s">
        <v>2148</v>
      </c>
      <c r="B169" s="273">
        <v>480073.24</v>
      </c>
      <c r="C169" s="273">
        <v>0</v>
      </c>
      <c r="D169" s="273">
        <v>68799.59</v>
      </c>
      <c r="F169" s="271">
        <v>417497.66</v>
      </c>
      <c r="G169" s="271">
        <v>111330.29</v>
      </c>
      <c r="K169" s="288">
        <v>1061.92</v>
      </c>
      <c r="M169" s="271">
        <v>-11100</v>
      </c>
      <c r="N169" s="271">
        <v>2074034.47</v>
      </c>
      <c r="P169" s="274">
        <v>1052320.51</v>
      </c>
      <c r="Q169" s="274">
        <v>68800</v>
      </c>
      <c r="R169" s="274">
        <v>1014.81</v>
      </c>
      <c r="S169" s="274">
        <v>556760</v>
      </c>
      <c r="T169" s="274">
        <v>1400</v>
      </c>
      <c r="U169" s="275">
        <v>1196480</v>
      </c>
      <c r="V169" s="275">
        <v>30000</v>
      </c>
      <c r="W169" s="275">
        <v>540</v>
      </c>
      <c r="X169" s="275">
        <v>384470.05</v>
      </c>
      <c r="Y169" s="275">
        <v>26471.18</v>
      </c>
    </row>
    <row r="170" spans="1:26" x14ac:dyDescent="0.2">
      <c r="A170" s="271" t="s">
        <v>2149</v>
      </c>
      <c r="B170" s="273">
        <v>588421.62</v>
      </c>
      <c r="C170" s="273">
        <v>0</v>
      </c>
      <c r="D170" s="273">
        <v>62362.22</v>
      </c>
      <c r="F170" s="271">
        <v>270007.25</v>
      </c>
      <c r="G170" s="271">
        <v>48178.06</v>
      </c>
      <c r="K170" s="288">
        <v>140800.18</v>
      </c>
      <c r="M170" s="271">
        <v>-2514.46</v>
      </c>
      <c r="N170" s="271">
        <v>2188176.4900000002</v>
      </c>
      <c r="P170" s="274">
        <v>1966375.21</v>
      </c>
      <c r="Q170" s="274">
        <v>165000</v>
      </c>
      <c r="R170" s="274">
        <v>27.8</v>
      </c>
      <c r="S170" s="274">
        <v>897760</v>
      </c>
      <c r="T170" s="274">
        <v>4500</v>
      </c>
      <c r="U170" s="275">
        <v>1783393</v>
      </c>
      <c r="X170" s="275">
        <v>862933.35</v>
      </c>
      <c r="Y170" s="275">
        <v>116979.15</v>
      </c>
    </row>
    <row r="171" spans="1:26" x14ac:dyDescent="0.2">
      <c r="A171" s="271" t="s">
        <v>2150</v>
      </c>
      <c r="B171" s="273">
        <v>420234.62</v>
      </c>
      <c r="C171" s="273">
        <v>0</v>
      </c>
      <c r="D171" s="273">
        <v>109128.58</v>
      </c>
      <c r="F171" s="271">
        <v>501259.02</v>
      </c>
      <c r="G171" s="271">
        <v>694074.76</v>
      </c>
      <c r="K171" s="288">
        <v>4459</v>
      </c>
      <c r="M171" s="271">
        <v>-65</v>
      </c>
      <c r="N171" s="271">
        <v>1890317.34</v>
      </c>
      <c r="P171" s="274">
        <v>1737172.5</v>
      </c>
      <c r="Q171" s="274">
        <v>90000</v>
      </c>
      <c r="R171" s="274">
        <v>1124</v>
      </c>
      <c r="S171" s="274">
        <v>1078908</v>
      </c>
      <c r="T171" s="274">
        <v>4200</v>
      </c>
      <c r="U171" s="275">
        <v>1595908</v>
      </c>
      <c r="X171" s="275">
        <v>1062170.8600000001</v>
      </c>
      <c r="Y171" s="275">
        <v>103732.76</v>
      </c>
    </row>
    <row r="172" spans="1:26" x14ac:dyDescent="0.2">
      <c r="A172" s="271" t="s">
        <v>2151</v>
      </c>
      <c r="B172" s="273">
        <v>648975.97</v>
      </c>
      <c r="C172" s="273">
        <v>0</v>
      </c>
      <c r="D172" s="273">
        <v>45022.75</v>
      </c>
      <c r="F172" s="271">
        <v>346281.95</v>
      </c>
      <c r="G172" s="271">
        <v>177701.87</v>
      </c>
      <c r="K172" s="288">
        <v>183820.79999999999</v>
      </c>
      <c r="M172" s="271">
        <v>-2270</v>
      </c>
      <c r="N172" s="271">
        <v>2400624.13</v>
      </c>
      <c r="P172" s="274">
        <v>1307471.49</v>
      </c>
      <c r="Q172" s="274">
        <v>154780</v>
      </c>
      <c r="R172" s="274">
        <v>1018.68</v>
      </c>
      <c r="S172" s="274">
        <v>1722126</v>
      </c>
      <c r="T172" s="274">
        <v>3700</v>
      </c>
      <c r="U172" s="275">
        <v>2258026</v>
      </c>
      <c r="W172" s="275">
        <v>4874</v>
      </c>
      <c r="X172" s="275">
        <v>641381.5</v>
      </c>
      <c r="Y172" s="275">
        <v>160128.54</v>
      </c>
    </row>
    <row r="173" spans="1:26" x14ac:dyDescent="0.2">
      <c r="A173" s="271" t="s">
        <v>2152</v>
      </c>
      <c r="B173" s="273">
        <v>986958.2</v>
      </c>
      <c r="C173" s="273">
        <v>0</v>
      </c>
      <c r="D173" s="273">
        <v>27791.42</v>
      </c>
      <c r="F173" s="271">
        <v>720573</v>
      </c>
      <c r="G173" s="271">
        <v>529755.21</v>
      </c>
      <c r="K173" s="288">
        <v>12407.49</v>
      </c>
      <c r="M173" s="271">
        <v>-16.899999999999999</v>
      </c>
      <c r="N173" s="271">
        <v>1658240.02</v>
      </c>
      <c r="P173" s="274">
        <v>1917222.56</v>
      </c>
      <c r="Q173" s="274">
        <v>121800</v>
      </c>
      <c r="R173" s="274">
        <v>1886.21</v>
      </c>
      <c r="S173" s="274">
        <v>1008070</v>
      </c>
      <c r="T173" s="274">
        <v>1710</v>
      </c>
      <c r="U173" s="275">
        <v>1911584</v>
      </c>
      <c r="X173" s="275">
        <v>925100.53</v>
      </c>
      <c r="Y173" s="275">
        <v>159119.51</v>
      </c>
    </row>
    <row r="174" spans="1:26" x14ac:dyDescent="0.2">
      <c r="A174" s="271" t="s">
        <v>2153</v>
      </c>
      <c r="B174" s="273">
        <v>380752.11</v>
      </c>
      <c r="C174" s="273">
        <v>0</v>
      </c>
      <c r="D174" s="273">
        <v>43536.13</v>
      </c>
      <c r="F174" s="271">
        <v>416478.62</v>
      </c>
      <c r="G174" s="271">
        <v>70871.08</v>
      </c>
      <c r="K174" s="288">
        <v>0</v>
      </c>
      <c r="M174" s="271">
        <v>10826.53</v>
      </c>
      <c r="N174" s="271">
        <v>2400624.13</v>
      </c>
      <c r="P174" s="274">
        <v>1947993.27</v>
      </c>
      <c r="Q174" s="274">
        <v>242725</v>
      </c>
      <c r="R174" s="274">
        <v>560.74</v>
      </c>
      <c r="S174" s="274">
        <v>1014931</v>
      </c>
      <c r="T174" s="274">
        <v>4400</v>
      </c>
      <c r="U174" s="275">
        <v>1997007</v>
      </c>
      <c r="X174" s="275">
        <v>899129.64</v>
      </c>
      <c r="Y174" s="275">
        <v>88641.14</v>
      </c>
    </row>
    <row r="175" spans="1:26" x14ac:dyDescent="0.2">
      <c r="A175" s="271" t="s">
        <v>2154</v>
      </c>
      <c r="B175" s="273">
        <v>1252345.73</v>
      </c>
      <c r="C175" s="273">
        <v>0</v>
      </c>
      <c r="D175" s="273">
        <v>27106.9</v>
      </c>
      <c r="F175" s="271">
        <v>157326.32</v>
      </c>
      <c r="G175" s="271">
        <v>93168.83</v>
      </c>
      <c r="K175" s="288">
        <v>329.67</v>
      </c>
      <c r="N175" s="271">
        <v>1908740.29</v>
      </c>
      <c r="P175" s="274">
        <v>1799930.59</v>
      </c>
      <c r="Q175" s="274">
        <v>452850</v>
      </c>
      <c r="R175" s="274">
        <v>2543.16</v>
      </c>
      <c r="S175" s="274">
        <v>1217400</v>
      </c>
      <c r="T175" s="274">
        <v>2379.98</v>
      </c>
      <c r="U175" s="275">
        <v>1827130</v>
      </c>
      <c r="X175" s="275">
        <v>720923.27</v>
      </c>
      <c r="Y175" s="275">
        <v>137698.18</v>
      </c>
    </row>
    <row r="176" spans="1:26" x14ac:dyDescent="0.2">
      <c r="A176" s="271" t="s">
        <v>2155</v>
      </c>
      <c r="B176" s="273">
        <v>1216728.1299999999</v>
      </c>
      <c r="C176" s="273">
        <v>0</v>
      </c>
      <c r="D176" s="273">
        <v>22997.72</v>
      </c>
      <c r="F176" s="271">
        <v>539054.73</v>
      </c>
      <c r="G176" s="271">
        <v>133076.65</v>
      </c>
      <c r="K176" s="288">
        <v>58.42</v>
      </c>
      <c r="N176" s="271">
        <v>2036218.61</v>
      </c>
      <c r="P176" s="274">
        <v>2261008.87</v>
      </c>
      <c r="Q176" s="274">
        <v>172800</v>
      </c>
      <c r="R176" s="274">
        <v>1038.6099999999999</v>
      </c>
      <c r="S176" s="274">
        <v>1257740</v>
      </c>
      <c r="U176" s="275">
        <v>2298430</v>
      </c>
      <c r="X176" s="275">
        <v>547423.38</v>
      </c>
      <c r="Y176" s="275">
        <v>249888.72</v>
      </c>
    </row>
    <row r="177" spans="1:26" x14ac:dyDescent="0.2">
      <c r="A177" s="271" t="s">
        <v>2156</v>
      </c>
      <c r="B177" s="273">
        <v>876562.5</v>
      </c>
      <c r="C177" s="273">
        <v>0</v>
      </c>
      <c r="D177" s="273">
        <v>16892.79</v>
      </c>
      <c r="F177" s="271">
        <v>152012.98000000001</v>
      </c>
      <c r="G177" s="271">
        <v>220172.19</v>
      </c>
      <c r="K177" s="288">
        <v>37.380000000000003</v>
      </c>
      <c r="M177" s="271">
        <v>1858.62</v>
      </c>
      <c r="N177" s="271">
        <v>2581996.2400000002</v>
      </c>
      <c r="P177" s="274">
        <v>1257212.8700000001</v>
      </c>
      <c r="Q177" s="274">
        <v>149878</v>
      </c>
      <c r="R177" s="274">
        <v>882.33</v>
      </c>
      <c r="S177" s="274">
        <v>1061760</v>
      </c>
      <c r="U177" s="275">
        <v>1516360</v>
      </c>
      <c r="X177" s="275">
        <v>345496.48</v>
      </c>
      <c r="Y177" s="275">
        <v>183305.84</v>
      </c>
    </row>
    <row r="178" spans="1:26" x14ac:dyDescent="0.2">
      <c r="A178" s="271" t="s">
        <v>2157</v>
      </c>
      <c r="B178" s="273">
        <v>962718.53</v>
      </c>
      <c r="C178" s="273">
        <v>38600</v>
      </c>
      <c r="D178" s="273">
        <v>11928.8</v>
      </c>
      <c r="E178" s="273">
        <v>0</v>
      </c>
      <c r="F178" s="271">
        <v>250988.99</v>
      </c>
      <c r="G178" s="271">
        <v>211641.93</v>
      </c>
      <c r="K178" s="288">
        <v>246.98</v>
      </c>
      <c r="N178" s="271">
        <v>1442473.15</v>
      </c>
      <c r="P178" s="274">
        <v>1786811.38</v>
      </c>
      <c r="Q178" s="274">
        <v>159954</v>
      </c>
      <c r="R178" s="274">
        <v>1084.3699999999999</v>
      </c>
      <c r="S178" s="274">
        <v>903560</v>
      </c>
      <c r="T178" s="274">
        <v>180</v>
      </c>
      <c r="U178" s="275">
        <v>1594340</v>
      </c>
      <c r="X178" s="275">
        <v>582079.27</v>
      </c>
      <c r="Y178" s="275">
        <v>172426.04</v>
      </c>
    </row>
    <row r="179" spans="1:26" x14ac:dyDescent="0.2">
      <c r="A179" s="271" t="s">
        <v>2158</v>
      </c>
      <c r="B179" s="273">
        <v>958318.59</v>
      </c>
      <c r="C179" s="273">
        <v>3750</v>
      </c>
      <c r="D179" s="273">
        <v>7909.25</v>
      </c>
      <c r="F179" s="271">
        <v>310082.32</v>
      </c>
      <c r="G179" s="271">
        <v>137534.64000000001</v>
      </c>
      <c r="K179" s="288">
        <v>0</v>
      </c>
      <c r="N179" s="271">
        <v>1708773.29</v>
      </c>
      <c r="P179" s="274">
        <v>1146950.9099999999</v>
      </c>
      <c r="Q179" s="274">
        <v>104920</v>
      </c>
      <c r="R179" s="274">
        <v>1324.22</v>
      </c>
      <c r="S179" s="274">
        <v>964040</v>
      </c>
      <c r="U179" s="275">
        <v>1343340</v>
      </c>
      <c r="X179" s="275">
        <v>502677.73</v>
      </c>
      <c r="Y179" s="275">
        <v>167984.63</v>
      </c>
    </row>
    <row r="180" spans="1:26" x14ac:dyDescent="0.2">
      <c r="A180" s="271" t="s">
        <v>2159</v>
      </c>
      <c r="B180" s="273">
        <v>701432.39</v>
      </c>
      <c r="C180" s="273">
        <v>33000</v>
      </c>
      <c r="D180" s="273">
        <v>29685.200000000001</v>
      </c>
      <c r="F180" s="271">
        <v>31645.73</v>
      </c>
      <c r="G180" s="271">
        <v>119619.51</v>
      </c>
      <c r="K180" s="288">
        <v>389.41</v>
      </c>
      <c r="M180" s="271">
        <v>1311</v>
      </c>
      <c r="N180" s="271">
        <v>1572242.02</v>
      </c>
      <c r="P180" s="274">
        <v>1307305.6000000001</v>
      </c>
      <c r="Q180" s="274">
        <v>143600</v>
      </c>
      <c r="R180" s="274">
        <v>1782.97</v>
      </c>
      <c r="S180" s="274">
        <v>936140</v>
      </c>
      <c r="U180" s="275">
        <v>1382210</v>
      </c>
      <c r="X180" s="275">
        <v>452433.44</v>
      </c>
      <c r="Y180" s="275">
        <v>59292.51</v>
      </c>
    </row>
    <row r="181" spans="1:26" x14ac:dyDescent="0.2">
      <c r="A181" s="271" t="s">
        <v>2160</v>
      </c>
      <c r="B181" s="273">
        <v>744200.55</v>
      </c>
      <c r="C181" s="273">
        <v>0</v>
      </c>
      <c r="D181" s="273">
        <v>13745.22</v>
      </c>
      <c r="F181" s="271">
        <v>97285.08</v>
      </c>
      <c r="G181" s="271">
        <v>180756.92</v>
      </c>
      <c r="K181" s="288">
        <v>46.74</v>
      </c>
      <c r="N181" s="271">
        <v>1286359.3700000001</v>
      </c>
      <c r="P181" s="274">
        <v>1526844.87</v>
      </c>
      <c r="Q181" s="274">
        <v>200000</v>
      </c>
      <c r="R181" s="274">
        <v>893.04</v>
      </c>
      <c r="S181" s="274">
        <v>1006680</v>
      </c>
      <c r="U181" s="275">
        <v>1484720</v>
      </c>
      <c r="X181" s="275">
        <v>497198</v>
      </c>
      <c r="Y181" s="275">
        <v>82498.240000000005</v>
      </c>
    </row>
    <row r="182" spans="1:26" x14ac:dyDescent="0.2">
      <c r="A182" s="271" t="s">
        <v>2161</v>
      </c>
      <c r="B182" s="273">
        <v>645395.07999999996</v>
      </c>
      <c r="C182" s="273">
        <v>28235.14</v>
      </c>
      <c r="D182" s="273">
        <v>63798.35</v>
      </c>
      <c r="F182" s="271">
        <v>258938.77</v>
      </c>
      <c r="G182" s="271">
        <v>114334.25</v>
      </c>
      <c r="H182" s="288">
        <v>58919.47</v>
      </c>
      <c r="I182" s="288">
        <v>14745.31</v>
      </c>
      <c r="J182" s="288">
        <v>1107</v>
      </c>
      <c r="M182" s="271">
        <v>2696</v>
      </c>
      <c r="N182" s="271">
        <v>1621669.25</v>
      </c>
      <c r="P182" s="274">
        <v>744921.83</v>
      </c>
      <c r="Q182" s="274">
        <v>73870</v>
      </c>
      <c r="R182" s="274">
        <v>805.24</v>
      </c>
      <c r="S182" s="274">
        <v>544860</v>
      </c>
      <c r="T182" s="274">
        <v>235871.4</v>
      </c>
      <c r="U182" s="275">
        <v>876849</v>
      </c>
      <c r="X182" s="275">
        <v>340212.49</v>
      </c>
      <c r="Y182" s="275">
        <v>79273.279999999999</v>
      </c>
      <c r="Z182" s="275">
        <v>102.46</v>
      </c>
    </row>
    <row r="183" spans="1:26" x14ac:dyDescent="0.2">
      <c r="A183" s="271" t="s">
        <v>2162</v>
      </c>
      <c r="B183" s="273">
        <v>326473.59000000003</v>
      </c>
      <c r="C183" s="273">
        <v>64100</v>
      </c>
      <c r="D183" s="273">
        <v>79247.13</v>
      </c>
      <c r="F183" s="271">
        <v>374975.29</v>
      </c>
      <c r="G183" s="271">
        <v>91917.51</v>
      </c>
      <c r="H183" s="288">
        <v>49760</v>
      </c>
      <c r="N183" s="271">
        <v>2143817.25</v>
      </c>
      <c r="P183" s="274">
        <v>1334395.5</v>
      </c>
      <c r="Q183" s="274">
        <v>90200</v>
      </c>
      <c r="R183" s="274">
        <v>439.86</v>
      </c>
      <c r="S183" s="274">
        <v>1191000</v>
      </c>
      <c r="T183" s="274">
        <v>80385</v>
      </c>
      <c r="U183" s="275">
        <v>1638900</v>
      </c>
      <c r="X183" s="275">
        <v>566815.81999999995</v>
      </c>
      <c r="Y183" s="275">
        <v>129195.94</v>
      </c>
    </row>
    <row r="184" spans="1:26" x14ac:dyDescent="0.2">
      <c r="A184" s="271" t="s">
        <v>2163</v>
      </c>
      <c r="B184" s="273">
        <v>633162.97</v>
      </c>
      <c r="C184" s="273">
        <v>27747.95</v>
      </c>
      <c r="D184" s="273">
        <v>29892.27</v>
      </c>
      <c r="F184" s="271">
        <v>2379717.65</v>
      </c>
      <c r="G184" s="271">
        <v>173166.91</v>
      </c>
      <c r="H184" s="288">
        <v>24135</v>
      </c>
      <c r="K184" s="288">
        <v>380</v>
      </c>
      <c r="N184" s="271">
        <v>309335.96999999997</v>
      </c>
      <c r="P184" s="274">
        <v>837922.35</v>
      </c>
      <c r="Q184" s="274">
        <v>93960</v>
      </c>
      <c r="R184" s="274">
        <v>23.29</v>
      </c>
      <c r="S184" s="274">
        <v>847580</v>
      </c>
      <c r="T184" s="274">
        <v>126600</v>
      </c>
      <c r="U184" s="275">
        <v>1135230</v>
      </c>
      <c r="X184" s="275">
        <v>378132.87</v>
      </c>
      <c r="Y184" s="275">
        <v>143326.66</v>
      </c>
    </row>
    <row r="185" spans="1:26" x14ac:dyDescent="0.2">
      <c r="A185" s="271" t="s">
        <v>2164</v>
      </c>
      <c r="B185" s="273">
        <v>301658.45</v>
      </c>
      <c r="C185" s="273">
        <v>27131.66</v>
      </c>
      <c r="D185" s="273">
        <v>32603.16</v>
      </c>
      <c r="F185" s="271">
        <v>112712.9</v>
      </c>
      <c r="G185" s="271">
        <v>87655.56</v>
      </c>
      <c r="H185" s="288">
        <v>12300</v>
      </c>
      <c r="I185" s="288">
        <v>53537</v>
      </c>
      <c r="K185" s="288">
        <v>7911</v>
      </c>
      <c r="M185" s="271">
        <v>-20000</v>
      </c>
      <c r="N185" s="271">
        <v>1558084.6</v>
      </c>
      <c r="P185" s="274">
        <v>896269.95</v>
      </c>
      <c r="Q185" s="274">
        <v>86800</v>
      </c>
      <c r="R185" s="274">
        <v>283.3</v>
      </c>
      <c r="S185" s="274">
        <v>573310</v>
      </c>
      <c r="T185" s="274">
        <v>95292.99</v>
      </c>
      <c r="U185" s="275">
        <v>940810</v>
      </c>
      <c r="X185" s="275">
        <v>582257.41</v>
      </c>
      <c r="Y185" s="275">
        <v>116402.73</v>
      </c>
    </row>
    <row r="186" spans="1:26" x14ac:dyDescent="0.2">
      <c r="A186" s="271" t="s">
        <v>2165</v>
      </c>
      <c r="B186" s="273">
        <v>586465.49</v>
      </c>
      <c r="C186" s="273">
        <v>54684.15</v>
      </c>
      <c r="D186" s="273">
        <v>27912.9</v>
      </c>
      <c r="F186" s="271">
        <v>405439.23</v>
      </c>
      <c r="G186" s="271">
        <v>258825.58</v>
      </c>
      <c r="H186" s="288">
        <v>300</v>
      </c>
      <c r="M186" s="271">
        <v>20571.91</v>
      </c>
      <c r="N186" s="271">
        <v>1939631.19</v>
      </c>
      <c r="P186" s="274">
        <v>1624533.8</v>
      </c>
      <c r="Q186" s="274">
        <v>148490</v>
      </c>
      <c r="R186" s="274">
        <v>730.31</v>
      </c>
      <c r="S186" s="274">
        <v>971430</v>
      </c>
      <c r="T186" s="274">
        <v>164766</v>
      </c>
      <c r="U186" s="275">
        <v>1700780.96</v>
      </c>
      <c r="X186" s="275">
        <v>666199.73</v>
      </c>
      <c r="Y186" s="275">
        <v>213966.65</v>
      </c>
    </row>
    <row r="187" spans="1:26" x14ac:dyDescent="0.2">
      <c r="A187" s="271" t="s">
        <v>2166</v>
      </c>
      <c r="B187" s="273">
        <v>826466.08</v>
      </c>
      <c r="C187" s="273">
        <v>53417.75</v>
      </c>
      <c r="D187" s="273">
        <v>197917.6</v>
      </c>
      <c r="F187" s="271">
        <v>140198.45000000001</v>
      </c>
      <c r="G187" s="271">
        <v>129075.84</v>
      </c>
      <c r="H187" s="288">
        <v>0</v>
      </c>
      <c r="I187" s="288">
        <v>2400</v>
      </c>
      <c r="N187" s="271">
        <v>2258666.42</v>
      </c>
      <c r="P187" s="274">
        <v>1990669.47</v>
      </c>
      <c r="Q187" s="274">
        <v>115720</v>
      </c>
      <c r="R187" s="274">
        <v>1124.4100000000001</v>
      </c>
      <c r="S187" s="274">
        <v>1602390</v>
      </c>
      <c r="T187" s="274">
        <v>167308.01999999999</v>
      </c>
      <c r="U187" s="275">
        <v>2534528</v>
      </c>
      <c r="X187" s="275">
        <v>602197.46</v>
      </c>
      <c r="Y187" s="275">
        <v>201793.14</v>
      </c>
    </row>
    <row r="188" spans="1:26" x14ac:dyDescent="0.2">
      <c r="A188" s="271" t="s">
        <v>2167</v>
      </c>
      <c r="B188" s="273">
        <v>229383.22</v>
      </c>
      <c r="C188" s="273">
        <v>45974.9</v>
      </c>
      <c r="D188" s="273">
        <v>79436.47</v>
      </c>
      <c r="F188" s="271">
        <v>-41421.03</v>
      </c>
      <c r="G188" s="271">
        <v>729984.31</v>
      </c>
      <c r="H188" s="288">
        <v>14022</v>
      </c>
      <c r="I188" s="288">
        <v>40460</v>
      </c>
      <c r="M188" s="271">
        <v>7230</v>
      </c>
      <c r="N188" s="271">
        <v>3335566.08</v>
      </c>
      <c r="P188" s="274">
        <v>665877.49</v>
      </c>
      <c r="Q188" s="274">
        <v>43600</v>
      </c>
      <c r="R188" s="274">
        <v>723.02</v>
      </c>
      <c r="S188" s="274">
        <v>629435</v>
      </c>
      <c r="T188" s="274">
        <v>726677</v>
      </c>
      <c r="U188" s="275">
        <v>824559</v>
      </c>
      <c r="X188" s="275">
        <v>363139.43</v>
      </c>
      <c r="Y188" s="275">
        <v>149702.16</v>
      </c>
      <c r="Z188" s="275">
        <v>70.12</v>
      </c>
    </row>
    <row r="189" spans="1:26" x14ac:dyDescent="0.2">
      <c r="A189" s="271" t="s">
        <v>2168</v>
      </c>
      <c r="B189" s="273">
        <v>603669.94999999995</v>
      </c>
      <c r="C189" s="273">
        <v>14250</v>
      </c>
      <c r="D189" s="273">
        <v>28368.81</v>
      </c>
      <c r="F189" s="271">
        <v>300589.84000000003</v>
      </c>
      <c r="G189" s="271">
        <v>88507.64</v>
      </c>
      <c r="H189" s="288">
        <v>32890</v>
      </c>
      <c r="I189" s="288">
        <v>39103.86</v>
      </c>
      <c r="K189" s="288">
        <v>0</v>
      </c>
      <c r="N189" s="271">
        <v>1980732.96</v>
      </c>
      <c r="P189" s="274">
        <v>1460938.26</v>
      </c>
      <c r="Q189" s="274">
        <v>109750</v>
      </c>
      <c r="R189" s="274">
        <v>1651.56</v>
      </c>
      <c r="S189" s="274">
        <v>757645</v>
      </c>
      <c r="T189" s="274">
        <v>193985.61</v>
      </c>
      <c r="U189" s="275">
        <v>1418455</v>
      </c>
      <c r="X189" s="275">
        <v>603229</v>
      </c>
      <c r="Y189" s="275">
        <v>167371.07</v>
      </c>
    </row>
    <row r="190" spans="1:26" ht="13.5" customHeight="1" x14ac:dyDescent="0.2">
      <c r="A190" s="271" t="s">
        <v>2180</v>
      </c>
      <c r="D190" s="273">
        <v>67396.84</v>
      </c>
      <c r="G190" s="271">
        <v>187760.39</v>
      </c>
      <c r="M190" s="271">
        <v>253135.82</v>
      </c>
      <c r="P190" s="274">
        <v>278761.15999999997</v>
      </c>
      <c r="X190" s="275">
        <v>229267.62</v>
      </c>
      <c r="Y190" s="275">
        <v>47472.13</v>
      </c>
    </row>
    <row r="191" spans="1:26" x14ac:dyDescent="0.2">
      <c r="A191" s="271" t="s">
        <v>2185</v>
      </c>
      <c r="B191" s="273">
        <v>474593.81</v>
      </c>
      <c r="D191" s="273">
        <v>5380.96</v>
      </c>
      <c r="F191" s="271">
        <v>1555647.56</v>
      </c>
      <c r="G191" s="271">
        <v>245782.25</v>
      </c>
      <c r="K191" s="288">
        <v>21.41</v>
      </c>
      <c r="M191" s="271">
        <v>1543043.3</v>
      </c>
      <c r="N191" s="271">
        <v>669277.43000000005</v>
      </c>
      <c r="P191" s="274">
        <v>1051300.8</v>
      </c>
      <c r="Q191" s="274">
        <v>282600</v>
      </c>
      <c r="R191" s="274">
        <v>712.41</v>
      </c>
      <c r="S191" s="274">
        <v>145040</v>
      </c>
      <c r="U191" s="275">
        <v>593640</v>
      </c>
      <c r="V191" s="275">
        <v>6248</v>
      </c>
      <c r="X191" s="275">
        <v>589886.62</v>
      </c>
      <c r="Y191" s="275">
        <v>192754.15</v>
      </c>
    </row>
    <row r="192" spans="1:26" x14ac:dyDescent="0.2">
      <c r="A192" s="271" t="s">
        <v>2186</v>
      </c>
      <c r="B192" s="273">
        <v>766248.67</v>
      </c>
      <c r="C192" s="273">
        <v>84878.7</v>
      </c>
      <c r="D192" s="273">
        <v>163189.31</v>
      </c>
      <c r="G192" s="271">
        <v>28706.91</v>
      </c>
      <c r="M192" s="271">
        <v>804508.72</v>
      </c>
      <c r="P192" s="274">
        <v>960599.51</v>
      </c>
      <c r="Q192" s="274">
        <v>213810</v>
      </c>
      <c r="R192" s="274">
        <v>712.52</v>
      </c>
      <c r="U192" s="275">
        <v>239826</v>
      </c>
      <c r="V192" s="275">
        <v>11140</v>
      </c>
      <c r="X192" s="275">
        <v>639920.22</v>
      </c>
      <c r="Y192" s="275">
        <v>26909.94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</sheetPr>
  <dimension ref="A1:AJ195"/>
  <sheetViews>
    <sheetView topLeftCell="Z1" zoomScale="70" zoomScaleNormal="70" workbookViewId="0">
      <selection activeCell="AB29" sqref="AB29"/>
    </sheetView>
  </sheetViews>
  <sheetFormatPr defaultColWidth="9" defaultRowHeight="14.25" x14ac:dyDescent="0.2"/>
  <cols>
    <col min="1" max="1" width="6" style="1" customWidth="1"/>
    <col min="2" max="2" width="18.125" style="1" bestFit="1" customWidth="1"/>
    <col min="3" max="3" width="7.75" style="92" bestFit="1" customWidth="1"/>
    <col min="4" max="4" width="25.125" style="93" customWidth="1"/>
    <col min="5" max="5" width="39.125" style="271" bestFit="1" customWidth="1"/>
    <col min="6" max="6" width="31.875" style="273" bestFit="1" customWidth="1"/>
    <col min="7" max="7" width="31" style="273" bestFit="1" customWidth="1"/>
    <col min="8" max="8" width="22.75" style="273" bestFit="1" customWidth="1"/>
    <col min="9" max="9" width="22.5" style="273" bestFit="1" customWidth="1"/>
    <col min="10" max="10" width="17" style="271" bestFit="1" customWidth="1"/>
    <col min="11" max="11" width="14.625" style="271" bestFit="1" customWidth="1"/>
    <col min="12" max="12" width="16.625" style="288" bestFit="1" customWidth="1"/>
    <col min="13" max="13" width="18.875" style="288" bestFit="1" customWidth="1"/>
    <col min="14" max="14" width="18.125" style="288" bestFit="1" customWidth="1"/>
    <col min="15" max="15" width="20.125" style="288" bestFit="1" customWidth="1"/>
    <col min="16" max="16" width="26.5" style="271" bestFit="1" customWidth="1"/>
    <col min="17" max="17" width="26.625" style="271" bestFit="1" customWidth="1"/>
    <col min="18" max="18" width="17" style="271" bestFit="1" customWidth="1"/>
    <col min="19" max="19" width="26.125" style="274" bestFit="1" customWidth="1"/>
    <col min="20" max="20" width="42.875" style="274" bestFit="1" customWidth="1"/>
    <col min="21" max="21" width="43.625" style="274" bestFit="1" customWidth="1"/>
    <col min="22" max="22" width="27.75" style="274" bestFit="1" customWidth="1"/>
    <col min="23" max="23" width="53.125" style="274" bestFit="1" customWidth="1"/>
    <col min="24" max="24" width="14.625" style="274" bestFit="1" customWidth="1"/>
    <col min="25" max="25" width="19.125" style="275" bestFit="1" customWidth="1"/>
    <col min="26" max="26" width="25.5" style="275" bestFit="1" customWidth="1"/>
    <col min="27" max="27" width="23.875" style="275" bestFit="1" customWidth="1"/>
    <col min="28" max="28" width="41" style="275" bestFit="1" customWidth="1"/>
    <col min="29" max="29" width="29.625" style="275" bestFit="1" customWidth="1"/>
    <col min="30" max="30" width="33.125" style="275" bestFit="1" customWidth="1"/>
    <col min="31" max="31" width="20.125" style="102" customWidth="1"/>
    <col min="32" max="32" width="15.5" style="36" bestFit="1" customWidth="1"/>
    <col min="33" max="33" width="14.125" style="31" bestFit="1" customWidth="1"/>
    <col min="34" max="34" width="15.125" style="40" bestFit="1" customWidth="1"/>
    <col min="35" max="35" width="15.125" style="41" bestFit="1" customWidth="1"/>
    <col min="36" max="36" width="16.75" style="32" bestFit="1" customWidth="1"/>
    <col min="37" max="16384" width="9" style="1"/>
  </cols>
  <sheetData>
    <row r="1" spans="3:36" x14ac:dyDescent="0.2">
      <c r="E1" s="271" t="s">
        <v>591</v>
      </c>
      <c r="F1" s="273" t="s">
        <v>1438</v>
      </c>
      <c r="G1" s="273" t="s">
        <v>1439</v>
      </c>
      <c r="H1" s="273" t="s">
        <v>1440</v>
      </c>
      <c r="I1" s="273" t="s">
        <v>1441</v>
      </c>
      <c r="J1" s="271" t="s">
        <v>1442</v>
      </c>
      <c r="K1" s="271" t="s">
        <v>1443</v>
      </c>
      <c r="L1" s="288" t="s">
        <v>1445</v>
      </c>
      <c r="M1" s="288" t="s">
        <v>1446</v>
      </c>
      <c r="N1" s="288" t="s">
        <v>1447</v>
      </c>
      <c r="O1" s="288" t="s">
        <v>1448</v>
      </c>
      <c r="P1" s="271" t="s">
        <v>1450</v>
      </c>
      <c r="Q1" s="271" t="s">
        <v>1451</v>
      </c>
      <c r="R1" s="271" t="s">
        <v>1452</v>
      </c>
      <c r="S1" s="274" t="s">
        <v>1453</v>
      </c>
      <c r="T1" s="274" t="s">
        <v>1454</v>
      </c>
      <c r="U1" s="274" t="s">
        <v>1455</v>
      </c>
      <c r="V1" s="274" t="s">
        <v>1456</v>
      </c>
      <c r="W1" s="274" t="s">
        <v>1457</v>
      </c>
      <c r="X1" s="274" t="s">
        <v>1458</v>
      </c>
      <c r="Y1" s="275" t="s">
        <v>1459</v>
      </c>
      <c r="Z1" s="275" t="s">
        <v>1460</v>
      </c>
      <c r="AA1" s="275" t="s">
        <v>1461</v>
      </c>
      <c r="AB1" s="275" t="s">
        <v>1462</v>
      </c>
      <c r="AC1" s="275" t="s">
        <v>1463</v>
      </c>
      <c r="AD1" s="275" t="s">
        <v>1465</v>
      </c>
      <c r="AE1" s="101" t="s">
        <v>6</v>
      </c>
      <c r="AF1" s="36" t="s">
        <v>7</v>
      </c>
      <c r="AG1" s="38" t="s">
        <v>8</v>
      </c>
      <c r="AH1" s="39" t="s">
        <v>9</v>
      </c>
      <c r="AI1" s="28" t="s">
        <v>10</v>
      </c>
      <c r="AJ1" s="32" t="s">
        <v>11</v>
      </c>
    </row>
    <row r="2" spans="3:36" x14ac:dyDescent="0.2">
      <c r="E2" s="271" t="s">
        <v>592</v>
      </c>
      <c r="F2" s="273" t="s">
        <v>1466</v>
      </c>
      <c r="G2" s="273" t="s">
        <v>1467</v>
      </c>
      <c r="H2" s="273" t="s">
        <v>1468</v>
      </c>
      <c r="I2" s="273" t="s">
        <v>1469</v>
      </c>
      <c r="J2" s="271" t="s">
        <v>1470</v>
      </c>
      <c r="K2" s="271" t="s">
        <v>1471</v>
      </c>
      <c r="L2" s="288" t="s">
        <v>1473</v>
      </c>
      <c r="M2" s="288" t="s">
        <v>1474</v>
      </c>
      <c r="N2" s="288" t="s">
        <v>1475</v>
      </c>
      <c r="O2" s="288" t="s">
        <v>1476</v>
      </c>
      <c r="P2" s="271" t="s">
        <v>1478</v>
      </c>
      <c r="Q2" s="271" t="s">
        <v>1479</v>
      </c>
      <c r="R2" s="271" t="s">
        <v>1480</v>
      </c>
      <c r="S2" s="274" t="s">
        <v>1481</v>
      </c>
      <c r="T2" s="274" t="s">
        <v>1482</v>
      </c>
      <c r="U2" s="274" t="s">
        <v>1483</v>
      </c>
      <c r="V2" s="274" t="s">
        <v>1484</v>
      </c>
      <c r="W2" s="274" t="s">
        <v>1485</v>
      </c>
      <c r="X2" s="274" t="s">
        <v>1486</v>
      </c>
      <c r="Y2" s="275" t="s">
        <v>1487</v>
      </c>
      <c r="Z2" s="275" t="s">
        <v>1488</v>
      </c>
      <c r="AA2" s="275" t="s">
        <v>1489</v>
      </c>
      <c r="AB2" s="275" t="s">
        <v>1490</v>
      </c>
      <c r="AC2" s="275" t="s">
        <v>1491</v>
      </c>
      <c r="AD2" s="275" t="s">
        <v>1493</v>
      </c>
      <c r="AE2" s="101"/>
      <c r="AG2" s="38"/>
      <c r="AH2" s="39"/>
      <c r="AI2" s="28"/>
    </row>
    <row r="3" spans="3:36" x14ac:dyDescent="0.2">
      <c r="E3" s="271" t="s">
        <v>593</v>
      </c>
      <c r="F3" s="273">
        <v>86071497.299999997</v>
      </c>
      <c r="G3" s="273">
        <v>2287808.4</v>
      </c>
      <c r="H3" s="273">
        <v>13030688.51</v>
      </c>
      <c r="I3" s="273">
        <v>0</v>
      </c>
      <c r="J3" s="271">
        <v>96829569.829999998</v>
      </c>
      <c r="K3" s="271">
        <v>28413148.629999999</v>
      </c>
      <c r="L3" s="288">
        <v>242924.7</v>
      </c>
      <c r="M3" s="288">
        <v>995682.45</v>
      </c>
      <c r="N3" s="288">
        <v>273256</v>
      </c>
      <c r="O3" s="288">
        <v>856606.4</v>
      </c>
      <c r="P3" s="271">
        <v>-863692.44</v>
      </c>
      <c r="Q3" s="271">
        <v>-65130786.920000002</v>
      </c>
      <c r="R3" s="271">
        <v>333251416.95999998</v>
      </c>
      <c r="S3" s="274">
        <v>19876.64</v>
      </c>
      <c r="T3" s="274">
        <v>255407695.16</v>
      </c>
      <c r="U3" s="274">
        <v>17595113.800000001</v>
      </c>
      <c r="V3" s="274">
        <v>134365.93</v>
      </c>
      <c r="W3" s="274">
        <v>228502764.56999999</v>
      </c>
      <c r="X3" s="274">
        <v>22550570.640000001</v>
      </c>
      <c r="Y3" s="275">
        <v>334770366.44</v>
      </c>
      <c r="Z3" s="275">
        <v>194340</v>
      </c>
      <c r="AA3" s="275">
        <v>1868525.86</v>
      </c>
      <c r="AB3" s="275">
        <v>121814742.65000001</v>
      </c>
      <c r="AC3" s="275">
        <v>24112893.75</v>
      </c>
      <c r="AD3" s="275">
        <v>267022.28999999998</v>
      </c>
      <c r="AE3" s="103">
        <f>SUM(AE4:AE193)</f>
        <v>101389994.20999999</v>
      </c>
      <c r="AF3" s="37">
        <f>SUM(AF4:AF193)</f>
        <v>2368469.5499999998</v>
      </c>
      <c r="AG3" s="26">
        <f t="shared" ref="AG3:AH3" si="0">SUM(AG4:AG193)</f>
        <v>99021524.659999996</v>
      </c>
      <c r="AH3" s="17">
        <f t="shared" si="0"/>
        <v>524210386.74000001</v>
      </c>
      <c r="AI3" s="19">
        <f>SUM(AI4:AI193)</f>
        <v>483027890.98999989</v>
      </c>
      <c r="AJ3" s="32">
        <f>SUM(AJ4:AJ193)</f>
        <v>41182495.749999993</v>
      </c>
    </row>
    <row r="4" spans="3:36" x14ac:dyDescent="0.2">
      <c r="E4" s="271" t="s">
        <v>2003</v>
      </c>
      <c r="F4" s="273">
        <v>3847.21</v>
      </c>
      <c r="H4" s="273">
        <v>18480</v>
      </c>
      <c r="J4" s="271">
        <v>66896.67</v>
      </c>
      <c r="K4" s="271">
        <v>8012</v>
      </c>
      <c r="Q4" s="271">
        <v>-1193909.55</v>
      </c>
      <c r="R4" s="271">
        <v>1382089.34</v>
      </c>
      <c r="S4" s="274">
        <v>6.09</v>
      </c>
      <c r="W4" s="274">
        <v>1338622</v>
      </c>
      <c r="X4" s="274">
        <v>647983.82999999996</v>
      </c>
      <c r="Y4" s="275">
        <v>1579815</v>
      </c>
      <c r="AA4" s="275">
        <v>44200</v>
      </c>
      <c r="AB4" s="275">
        <v>379080.83</v>
      </c>
      <c r="AE4" s="103">
        <f>SUM(F4:I4)</f>
        <v>22327.21</v>
      </c>
      <c r="AF4" s="37">
        <f>SUM(L4:O4)</f>
        <v>0</v>
      </c>
      <c r="AG4" s="26">
        <f>AE4-AF4</f>
        <v>22327.21</v>
      </c>
      <c r="AH4" s="17">
        <f>SUM(S4:X4)</f>
        <v>1986611.92</v>
      </c>
      <c r="AI4" s="19">
        <f>SUM(Y4:AD4)</f>
        <v>2003095.83</v>
      </c>
      <c r="AJ4" s="32">
        <f>AH4-AI4</f>
        <v>-16483.910000000149</v>
      </c>
    </row>
    <row r="5" spans="3:36" x14ac:dyDescent="0.2">
      <c r="E5" s="271" t="s">
        <v>2004</v>
      </c>
      <c r="F5" s="273">
        <v>85418.42</v>
      </c>
      <c r="H5" s="273">
        <v>21400</v>
      </c>
      <c r="J5" s="271">
        <v>2</v>
      </c>
      <c r="K5" s="271">
        <v>45</v>
      </c>
      <c r="Q5" s="271">
        <v>-1495304.59</v>
      </c>
      <c r="R5" s="271">
        <v>1532600</v>
      </c>
      <c r="S5" s="274">
        <v>39.01</v>
      </c>
      <c r="W5" s="274">
        <v>974652</v>
      </c>
      <c r="X5" s="274">
        <v>2087743.01</v>
      </c>
      <c r="Y5" s="275">
        <v>2046822</v>
      </c>
      <c r="AA5" s="275">
        <v>32802.49</v>
      </c>
      <c r="AB5" s="275">
        <v>913239.52</v>
      </c>
      <c r="AE5" s="103">
        <f>SUM(F5:I5)</f>
        <v>106818.42</v>
      </c>
      <c r="AF5" s="37">
        <f t="shared" ref="AF5:AF68" si="1">SUM(L5:O5)</f>
        <v>0</v>
      </c>
      <c r="AG5" s="26">
        <f t="shared" ref="AG5:AG21" si="2">AE5-AF5</f>
        <v>106818.42</v>
      </c>
      <c r="AH5" s="17">
        <f t="shared" ref="AH5:AH68" si="3">SUM(S5:X5)</f>
        <v>3062434.02</v>
      </c>
      <c r="AI5" s="19">
        <f t="shared" ref="AI5:AI68" si="4">SUM(Y5:AD5)</f>
        <v>2992864.01</v>
      </c>
      <c r="AJ5" s="32">
        <f t="shared" ref="AJ5:AJ68" si="5">AH5-AI5</f>
        <v>69570.010000000242</v>
      </c>
    </row>
    <row r="6" spans="3:36" x14ac:dyDescent="0.2">
      <c r="E6" s="271" t="s">
        <v>2005</v>
      </c>
      <c r="F6" s="273">
        <v>13653.55</v>
      </c>
      <c r="H6" s="273">
        <v>3880</v>
      </c>
      <c r="J6" s="271">
        <v>1679502</v>
      </c>
      <c r="K6" s="271">
        <v>44014</v>
      </c>
      <c r="Q6" s="271">
        <v>-492790.43</v>
      </c>
      <c r="R6" s="271">
        <v>2300000</v>
      </c>
      <c r="S6" s="274">
        <v>31.01</v>
      </c>
      <c r="V6" s="274">
        <v>48.97</v>
      </c>
      <c r="W6" s="274">
        <v>939157.2</v>
      </c>
      <c r="X6" s="274">
        <v>732756.3</v>
      </c>
      <c r="Y6" s="275">
        <v>1258977.2</v>
      </c>
      <c r="AA6" s="275">
        <v>39798</v>
      </c>
      <c r="AB6" s="275">
        <v>438418.3</v>
      </c>
      <c r="AE6" s="103">
        <f t="shared" ref="AE6:AE35" si="6">SUM(F6:I6)</f>
        <v>17533.55</v>
      </c>
      <c r="AF6" s="37">
        <f t="shared" si="1"/>
        <v>0</v>
      </c>
      <c r="AG6" s="26">
        <f t="shared" si="2"/>
        <v>17533.55</v>
      </c>
      <c r="AH6" s="17">
        <f t="shared" si="3"/>
        <v>1671993.48</v>
      </c>
      <c r="AI6" s="19">
        <f t="shared" si="4"/>
        <v>1737193.5</v>
      </c>
      <c r="AJ6" s="32">
        <f t="shared" si="5"/>
        <v>-65200.020000000019</v>
      </c>
    </row>
    <row r="7" spans="3:36" x14ac:dyDescent="0.2">
      <c r="E7" s="271" t="s">
        <v>2006</v>
      </c>
      <c r="F7" s="273">
        <v>26653.01</v>
      </c>
      <c r="H7" s="273">
        <v>7110.26</v>
      </c>
      <c r="J7" s="271">
        <v>4</v>
      </c>
      <c r="K7" s="271">
        <v>335</v>
      </c>
      <c r="Q7" s="271">
        <v>-1044217.62</v>
      </c>
      <c r="R7" s="271">
        <v>1150000</v>
      </c>
      <c r="S7" s="274">
        <v>9.6300000000000008</v>
      </c>
      <c r="W7" s="274">
        <v>1116640</v>
      </c>
      <c r="X7" s="274">
        <v>863998.6</v>
      </c>
      <c r="Y7" s="275">
        <v>1431851.48</v>
      </c>
      <c r="AA7" s="275">
        <v>125140</v>
      </c>
      <c r="AB7" s="275">
        <v>416536.86</v>
      </c>
      <c r="AE7" s="103">
        <f t="shared" si="6"/>
        <v>33763.269999999997</v>
      </c>
      <c r="AF7" s="37">
        <f t="shared" si="1"/>
        <v>0</v>
      </c>
      <c r="AG7" s="26">
        <f t="shared" si="2"/>
        <v>33763.269999999997</v>
      </c>
      <c r="AH7" s="17">
        <f t="shared" si="3"/>
        <v>1980648.23</v>
      </c>
      <c r="AI7" s="19">
        <f t="shared" si="4"/>
        <v>1973528.3399999999</v>
      </c>
      <c r="AJ7" s="32">
        <f t="shared" si="5"/>
        <v>7119.8900000001304</v>
      </c>
    </row>
    <row r="8" spans="3:36" x14ac:dyDescent="0.2">
      <c r="E8" s="271" t="s">
        <v>2007</v>
      </c>
      <c r="F8" s="273">
        <v>20173.07</v>
      </c>
      <c r="H8" s="273">
        <v>0</v>
      </c>
      <c r="J8" s="271">
        <v>1</v>
      </c>
      <c r="K8" s="271">
        <v>25</v>
      </c>
      <c r="Q8" s="271">
        <v>-1204380.3700000001</v>
      </c>
      <c r="R8" s="271">
        <v>1250300</v>
      </c>
      <c r="S8" s="274">
        <v>28.44</v>
      </c>
      <c r="W8" s="274">
        <v>1165599</v>
      </c>
      <c r="X8" s="274">
        <v>414227.02</v>
      </c>
      <c r="Y8" s="275">
        <v>1250079</v>
      </c>
      <c r="AA8" s="275">
        <v>32000</v>
      </c>
      <c r="AB8" s="275">
        <v>308451.57</v>
      </c>
      <c r="AE8" s="103">
        <f t="shared" si="6"/>
        <v>20173.07</v>
      </c>
      <c r="AF8" s="37">
        <f t="shared" si="1"/>
        <v>0</v>
      </c>
      <c r="AG8" s="26">
        <f t="shared" si="2"/>
        <v>20173.07</v>
      </c>
      <c r="AH8" s="17">
        <f t="shared" si="3"/>
        <v>1579854.46</v>
      </c>
      <c r="AI8" s="19">
        <f t="shared" si="4"/>
        <v>1590530.57</v>
      </c>
      <c r="AJ8" s="32">
        <f t="shared" si="5"/>
        <v>-10676.110000000102</v>
      </c>
    </row>
    <row r="9" spans="3:36" x14ac:dyDescent="0.2">
      <c r="E9" s="271" t="s">
        <v>2008</v>
      </c>
      <c r="F9" s="273">
        <v>46077.59</v>
      </c>
      <c r="H9" s="273">
        <v>0</v>
      </c>
      <c r="J9" s="271">
        <v>4</v>
      </c>
      <c r="K9" s="271">
        <v>59</v>
      </c>
      <c r="Q9" s="271">
        <v>-1497401.63</v>
      </c>
      <c r="R9" s="271">
        <v>1542339.31</v>
      </c>
      <c r="V9" s="274">
        <v>92.91</v>
      </c>
      <c r="W9" s="274">
        <v>729860</v>
      </c>
      <c r="X9" s="274">
        <v>2848870.79</v>
      </c>
      <c r="Y9" s="275">
        <v>2543877</v>
      </c>
      <c r="AA9" s="275">
        <v>57652</v>
      </c>
      <c r="AB9" s="275">
        <v>870189.99</v>
      </c>
      <c r="AE9" s="103">
        <f t="shared" si="6"/>
        <v>46077.59</v>
      </c>
      <c r="AF9" s="37">
        <f t="shared" si="1"/>
        <v>0</v>
      </c>
      <c r="AG9" s="26">
        <f t="shared" si="2"/>
        <v>46077.59</v>
      </c>
      <c r="AH9" s="17">
        <f t="shared" si="3"/>
        <v>3578823.7</v>
      </c>
      <c r="AI9" s="19">
        <f t="shared" si="4"/>
        <v>3471718.99</v>
      </c>
      <c r="AJ9" s="32">
        <f t="shared" si="5"/>
        <v>107104.70999999996</v>
      </c>
    </row>
    <row r="10" spans="3:36" x14ac:dyDescent="0.2">
      <c r="E10" s="271" t="s">
        <v>2009</v>
      </c>
      <c r="F10" s="273">
        <v>148214.41</v>
      </c>
      <c r="H10" s="273">
        <v>31515</v>
      </c>
      <c r="J10" s="271">
        <v>7</v>
      </c>
      <c r="K10" s="271">
        <v>82</v>
      </c>
      <c r="Q10" s="271">
        <v>-954156.92</v>
      </c>
      <c r="R10" s="271">
        <v>1236758.5</v>
      </c>
      <c r="S10" s="274">
        <v>311.83</v>
      </c>
      <c r="W10" s="274">
        <v>1965793.4</v>
      </c>
      <c r="X10" s="274">
        <v>1974510.88</v>
      </c>
      <c r="Y10" s="275">
        <v>2474743.4</v>
      </c>
      <c r="AA10" s="275">
        <v>637146.37</v>
      </c>
      <c r="AB10" s="275">
        <v>872729.51</v>
      </c>
      <c r="AE10" s="103">
        <f t="shared" si="6"/>
        <v>179729.41</v>
      </c>
      <c r="AF10" s="37">
        <f t="shared" si="1"/>
        <v>0</v>
      </c>
      <c r="AG10" s="26">
        <f t="shared" si="2"/>
        <v>179729.41</v>
      </c>
      <c r="AH10" s="17">
        <f t="shared" si="3"/>
        <v>3940616.11</v>
      </c>
      <c r="AI10" s="19">
        <f t="shared" si="4"/>
        <v>3984619.2800000003</v>
      </c>
      <c r="AJ10" s="32">
        <f t="shared" si="5"/>
        <v>-44003.170000000391</v>
      </c>
    </row>
    <row r="11" spans="3:36" x14ac:dyDescent="0.2">
      <c r="E11" s="271" t="s">
        <v>2010</v>
      </c>
      <c r="F11" s="273">
        <v>5314.88</v>
      </c>
      <c r="H11" s="273">
        <v>7870</v>
      </c>
      <c r="J11" s="271">
        <v>4</v>
      </c>
      <c r="K11" s="271">
        <v>7</v>
      </c>
      <c r="Q11" s="271">
        <v>-1163985.8799999999</v>
      </c>
      <c r="R11" s="271">
        <v>1223648</v>
      </c>
      <c r="S11" s="274">
        <v>23.76</v>
      </c>
      <c r="W11" s="274">
        <v>878180.4</v>
      </c>
      <c r="X11" s="274">
        <v>1608337.32</v>
      </c>
      <c r="Y11" s="275">
        <v>1544780.4</v>
      </c>
      <c r="AA11" s="275">
        <v>554735</v>
      </c>
      <c r="AB11" s="275">
        <v>422532.32</v>
      </c>
      <c r="AE11" s="103">
        <f t="shared" si="6"/>
        <v>13184.880000000001</v>
      </c>
      <c r="AF11" s="37">
        <f t="shared" si="1"/>
        <v>0</v>
      </c>
      <c r="AG11" s="26">
        <f t="shared" si="2"/>
        <v>13184.880000000001</v>
      </c>
      <c r="AH11" s="17">
        <f t="shared" si="3"/>
        <v>2486541.48</v>
      </c>
      <c r="AI11" s="19">
        <f t="shared" si="4"/>
        <v>2522047.7199999997</v>
      </c>
      <c r="AJ11" s="32">
        <f t="shared" si="5"/>
        <v>-35506.239999999758</v>
      </c>
    </row>
    <row r="12" spans="3:36" x14ac:dyDescent="0.2">
      <c r="E12" s="271" t="s">
        <v>2011</v>
      </c>
      <c r="F12" s="273">
        <v>43611.02</v>
      </c>
      <c r="H12" s="273">
        <v>0</v>
      </c>
      <c r="J12" s="271">
        <v>5</v>
      </c>
      <c r="K12" s="271">
        <v>6</v>
      </c>
      <c r="Q12" s="271">
        <v>-1569640.92</v>
      </c>
      <c r="R12" s="271">
        <v>1790913.12</v>
      </c>
      <c r="S12" s="274">
        <v>7.82</v>
      </c>
      <c r="W12" s="274">
        <v>19207650</v>
      </c>
      <c r="X12" s="274">
        <v>3611815.21</v>
      </c>
      <c r="Y12" s="275">
        <v>21992460</v>
      </c>
      <c r="Z12" s="275">
        <v>15000</v>
      </c>
      <c r="AA12" s="275">
        <v>83800</v>
      </c>
      <c r="AB12" s="275">
        <v>905863.21</v>
      </c>
      <c r="AE12" s="103">
        <f t="shared" si="6"/>
        <v>43611.02</v>
      </c>
      <c r="AF12" s="37">
        <f t="shared" si="1"/>
        <v>0</v>
      </c>
      <c r="AG12" s="26">
        <f t="shared" si="2"/>
        <v>43611.02</v>
      </c>
      <c r="AH12" s="17">
        <f t="shared" si="3"/>
        <v>22819473.030000001</v>
      </c>
      <c r="AI12" s="19">
        <f t="shared" si="4"/>
        <v>22997123.210000001</v>
      </c>
      <c r="AJ12" s="32">
        <f t="shared" si="5"/>
        <v>-177650.1799999997</v>
      </c>
    </row>
    <row r="13" spans="3:36" x14ac:dyDescent="0.2">
      <c r="E13" s="271" t="s">
        <v>2012</v>
      </c>
      <c r="F13" s="273">
        <v>4576.6400000000003</v>
      </c>
      <c r="H13" s="273">
        <v>2944</v>
      </c>
      <c r="J13" s="271">
        <v>6</v>
      </c>
      <c r="K13" s="271">
        <v>20</v>
      </c>
      <c r="Q13" s="271">
        <v>-1274163.29</v>
      </c>
      <c r="R13" s="271">
        <v>1325520</v>
      </c>
      <c r="S13" s="274">
        <v>35.93</v>
      </c>
      <c r="W13" s="274">
        <v>1467562.2</v>
      </c>
      <c r="X13" s="274">
        <v>750899.02</v>
      </c>
      <c r="Y13" s="275">
        <v>1856921.2</v>
      </c>
      <c r="AB13" s="275">
        <v>405386.02</v>
      </c>
      <c r="AE13" s="103">
        <f t="shared" si="6"/>
        <v>7520.64</v>
      </c>
      <c r="AF13" s="37">
        <f t="shared" si="1"/>
        <v>0</v>
      </c>
      <c r="AG13" s="26">
        <f t="shared" si="2"/>
        <v>7520.64</v>
      </c>
      <c r="AH13" s="17">
        <f t="shared" si="3"/>
        <v>2218497.15</v>
      </c>
      <c r="AI13" s="19">
        <f t="shared" si="4"/>
        <v>2262307.2199999997</v>
      </c>
      <c r="AJ13" s="32">
        <f t="shared" si="5"/>
        <v>-43810.069999999832</v>
      </c>
    </row>
    <row r="14" spans="3:36" s="50" customFormat="1" x14ac:dyDescent="0.2">
      <c r="C14" s="94"/>
      <c r="D14" s="57"/>
      <c r="E14" s="271" t="s">
        <v>2013</v>
      </c>
      <c r="F14" s="273">
        <v>7700.51</v>
      </c>
      <c r="G14" s="273"/>
      <c r="H14" s="273">
        <v>22680</v>
      </c>
      <c r="I14" s="273"/>
      <c r="J14" s="271">
        <v>4</v>
      </c>
      <c r="K14" s="271">
        <v>26</v>
      </c>
      <c r="L14" s="288"/>
      <c r="M14" s="288"/>
      <c r="N14" s="288"/>
      <c r="O14" s="288"/>
      <c r="P14" s="271"/>
      <c r="Q14" s="271">
        <v>-1325211.8</v>
      </c>
      <c r="R14" s="271">
        <v>1385124.66</v>
      </c>
      <c r="S14" s="274"/>
      <c r="T14" s="274"/>
      <c r="U14" s="274"/>
      <c r="V14" s="274">
        <v>50.65</v>
      </c>
      <c r="W14" s="274">
        <v>2604591</v>
      </c>
      <c r="X14" s="274">
        <v>454449.97</v>
      </c>
      <c r="Y14" s="275">
        <v>2732649</v>
      </c>
      <c r="Z14" s="275"/>
      <c r="AA14" s="275">
        <v>25583</v>
      </c>
      <c r="AB14" s="275">
        <v>325541.96999999997</v>
      </c>
      <c r="AC14" s="275"/>
      <c r="AD14" s="275"/>
      <c r="AE14" s="103">
        <f t="shared" si="6"/>
        <v>30380.510000000002</v>
      </c>
      <c r="AF14" s="37">
        <f t="shared" si="1"/>
        <v>0</v>
      </c>
      <c r="AG14" s="26">
        <f t="shared" si="2"/>
        <v>30380.510000000002</v>
      </c>
      <c r="AH14" s="17">
        <f t="shared" si="3"/>
        <v>3059091.62</v>
      </c>
      <c r="AI14" s="19">
        <f t="shared" si="4"/>
        <v>3083773.9699999997</v>
      </c>
      <c r="AJ14" s="32">
        <f t="shared" si="5"/>
        <v>-24682.349999999627</v>
      </c>
    </row>
    <row r="15" spans="3:36" x14ac:dyDescent="0.2">
      <c r="E15" s="271" t="s">
        <v>2014</v>
      </c>
      <c r="F15" s="273">
        <v>13390.95</v>
      </c>
      <c r="H15" s="273">
        <v>44375</v>
      </c>
      <c r="J15" s="271">
        <v>3</v>
      </c>
      <c r="K15" s="271">
        <v>149518</v>
      </c>
      <c r="Q15" s="271">
        <v>-973981</v>
      </c>
      <c r="R15" s="271">
        <v>1199644.94</v>
      </c>
      <c r="V15" s="274">
        <v>7.01</v>
      </c>
      <c r="W15" s="274">
        <v>2402263</v>
      </c>
      <c r="X15" s="274">
        <v>597135.06999999995</v>
      </c>
      <c r="Y15" s="275">
        <v>2689477</v>
      </c>
      <c r="AA15" s="275">
        <v>22500</v>
      </c>
      <c r="AB15" s="275">
        <v>298928.61</v>
      </c>
      <c r="AE15" s="103">
        <f t="shared" si="6"/>
        <v>57765.95</v>
      </c>
      <c r="AF15" s="37">
        <f t="shared" si="1"/>
        <v>0</v>
      </c>
      <c r="AG15" s="26">
        <f t="shared" si="2"/>
        <v>57765.95</v>
      </c>
      <c r="AH15" s="17">
        <f t="shared" si="3"/>
        <v>2999405.0799999996</v>
      </c>
      <c r="AI15" s="19">
        <f t="shared" si="4"/>
        <v>3010905.61</v>
      </c>
      <c r="AJ15" s="32">
        <f t="shared" si="5"/>
        <v>-11500.530000000261</v>
      </c>
    </row>
    <row r="16" spans="3:36" x14ac:dyDescent="0.2">
      <c r="E16" s="271" t="s">
        <v>2015</v>
      </c>
      <c r="F16" s="273">
        <v>3047.14</v>
      </c>
      <c r="H16" s="273">
        <v>9050</v>
      </c>
      <c r="J16" s="271">
        <v>6</v>
      </c>
      <c r="K16" s="271">
        <v>15</v>
      </c>
      <c r="Q16" s="271">
        <v>-1613082.89</v>
      </c>
      <c r="R16" s="271">
        <v>1642759</v>
      </c>
      <c r="S16" s="274">
        <v>12.03</v>
      </c>
      <c r="W16" s="274">
        <v>1119718.6000000001</v>
      </c>
      <c r="X16" s="274">
        <v>710831.48</v>
      </c>
      <c r="Y16" s="275">
        <v>1567286.6</v>
      </c>
      <c r="AA16" s="275">
        <v>25000</v>
      </c>
      <c r="AB16" s="275">
        <v>255833.48</v>
      </c>
      <c r="AE16" s="103">
        <f t="shared" si="6"/>
        <v>12097.14</v>
      </c>
      <c r="AF16" s="37">
        <f t="shared" si="1"/>
        <v>0</v>
      </c>
      <c r="AG16" s="26">
        <f t="shared" si="2"/>
        <v>12097.14</v>
      </c>
      <c r="AH16" s="17">
        <f t="shared" si="3"/>
        <v>1830562.11</v>
      </c>
      <c r="AI16" s="19">
        <f t="shared" si="4"/>
        <v>1848120.08</v>
      </c>
      <c r="AJ16" s="32">
        <f t="shared" si="5"/>
        <v>-17557.969999999972</v>
      </c>
    </row>
    <row r="17" spans="1:36" x14ac:dyDescent="0.2">
      <c r="E17" s="271" t="s">
        <v>2016</v>
      </c>
      <c r="F17" s="273">
        <v>33929.599999999999</v>
      </c>
      <c r="H17" s="273">
        <v>54901</v>
      </c>
      <c r="J17" s="271">
        <v>3</v>
      </c>
      <c r="K17" s="271">
        <v>58</v>
      </c>
      <c r="Q17" s="271">
        <v>-950115.79</v>
      </c>
      <c r="R17" s="271">
        <v>1067330</v>
      </c>
      <c r="S17" s="274">
        <v>74.94</v>
      </c>
      <c r="W17" s="274">
        <v>1781505</v>
      </c>
      <c r="X17" s="274">
        <v>345814.92</v>
      </c>
      <c r="Y17" s="275">
        <v>1951440</v>
      </c>
      <c r="AA17" s="275">
        <v>42042</v>
      </c>
      <c r="AB17" s="275">
        <v>151111.47</v>
      </c>
      <c r="AE17" s="103">
        <f t="shared" si="6"/>
        <v>88830.6</v>
      </c>
      <c r="AF17" s="37">
        <f t="shared" si="1"/>
        <v>0</v>
      </c>
      <c r="AG17" s="26">
        <f t="shared" si="2"/>
        <v>88830.6</v>
      </c>
      <c r="AH17" s="17">
        <f t="shared" si="3"/>
        <v>2127394.86</v>
      </c>
      <c r="AI17" s="19">
        <f t="shared" si="4"/>
        <v>2144593.4700000002</v>
      </c>
      <c r="AJ17" s="32">
        <f t="shared" si="5"/>
        <v>-17198.610000000335</v>
      </c>
    </row>
    <row r="18" spans="1:36" x14ac:dyDescent="0.2">
      <c r="AE18" s="103">
        <f t="shared" si="6"/>
        <v>0</v>
      </c>
      <c r="AF18" s="37">
        <f t="shared" si="1"/>
        <v>0</v>
      </c>
      <c r="AG18" s="26">
        <f t="shared" si="2"/>
        <v>0</v>
      </c>
      <c r="AH18" s="17">
        <f t="shared" si="3"/>
        <v>0</v>
      </c>
      <c r="AI18" s="19">
        <f t="shared" si="4"/>
        <v>0</v>
      </c>
      <c r="AJ18" s="32">
        <f t="shared" si="5"/>
        <v>0</v>
      </c>
    </row>
    <row r="19" spans="1:36" x14ac:dyDescent="0.2">
      <c r="AE19" s="103">
        <f t="shared" si="6"/>
        <v>0</v>
      </c>
      <c r="AF19" s="37">
        <f t="shared" si="1"/>
        <v>0</v>
      </c>
      <c r="AG19" s="26">
        <f t="shared" si="2"/>
        <v>0</v>
      </c>
      <c r="AH19" s="17">
        <f t="shared" si="3"/>
        <v>0</v>
      </c>
      <c r="AI19" s="19">
        <f t="shared" si="4"/>
        <v>0</v>
      </c>
      <c r="AJ19" s="32">
        <f t="shared" si="5"/>
        <v>0</v>
      </c>
    </row>
    <row r="20" spans="1:36" x14ac:dyDescent="0.2">
      <c r="AE20" s="103">
        <f t="shared" si="6"/>
        <v>0</v>
      </c>
      <c r="AF20" s="37">
        <f t="shared" si="1"/>
        <v>0</v>
      </c>
      <c r="AG20" s="26">
        <f t="shared" si="2"/>
        <v>0</v>
      </c>
      <c r="AH20" s="17">
        <f t="shared" si="3"/>
        <v>0</v>
      </c>
      <c r="AI20" s="19">
        <f t="shared" si="4"/>
        <v>0</v>
      </c>
      <c r="AJ20" s="32">
        <f t="shared" si="5"/>
        <v>0</v>
      </c>
    </row>
    <row r="21" spans="1:36" x14ac:dyDescent="0.2">
      <c r="AE21" s="103">
        <f t="shared" si="6"/>
        <v>0</v>
      </c>
      <c r="AF21" s="37">
        <f t="shared" si="1"/>
        <v>0</v>
      </c>
      <c r="AG21" s="26">
        <f t="shared" si="2"/>
        <v>0</v>
      </c>
      <c r="AH21" s="17">
        <f t="shared" si="3"/>
        <v>0</v>
      </c>
      <c r="AI21" s="19">
        <f t="shared" si="4"/>
        <v>0</v>
      </c>
      <c r="AJ21" s="32">
        <f t="shared" si="5"/>
        <v>0</v>
      </c>
    </row>
    <row r="22" spans="1:36" x14ac:dyDescent="0.2">
      <c r="A22" s="1" t="s">
        <v>463</v>
      </c>
      <c r="B22" s="1" t="s">
        <v>465</v>
      </c>
      <c r="C22" s="92">
        <v>4536</v>
      </c>
      <c r="D22" s="93" t="s">
        <v>1102</v>
      </c>
      <c r="E22" s="271" t="s">
        <v>2017</v>
      </c>
      <c r="F22" s="273">
        <v>744093.47</v>
      </c>
      <c r="G22" s="273">
        <v>52573.2</v>
      </c>
      <c r="H22" s="273">
        <v>226199.28</v>
      </c>
      <c r="J22" s="271">
        <v>243811.4</v>
      </c>
      <c r="K22" s="271">
        <v>387543.8</v>
      </c>
      <c r="Q22" s="271">
        <v>1635365.67</v>
      </c>
      <c r="T22" s="274">
        <v>1321914.24</v>
      </c>
      <c r="U22" s="274">
        <v>252075</v>
      </c>
      <c r="V22" s="274">
        <v>582.83000000000004</v>
      </c>
      <c r="W22" s="274">
        <v>1633860</v>
      </c>
      <c r="Y22" s="275">
        <v>1887438</v>
      </c>
      <c r="Z22" s="275">
        <v>3444</v>
      </c>
      <c r="AB22" s="275">
        <v>1141826.19</v>
      </c>
      <c r="AC22" s="275">
        <v>135721.4</v>
      </c>
      <c r="AE22" s="103">
        <f t="shared" si="6"/>
        <v>1022865.95</v>
      </c>
      <c r="AF22" s="37">
        <f t="shared" si="1"/>
        <v>0</v>
      </c>
      <c r="AG22" s="26">
        <f>AE22-AF22</f>
        <v>1022865.95</v>
      </c>
      <c r="AH22" s="17">
        <f t="shared" si="3"/>
        <v>3208432.0700000003</v>
      </c>
      <c r="AI22" s="19">
        <f t="shared" si="4"/>
        <v>3168429.59</v>
      </c>
      <c r="AJ22" s="32">
        <f t="shared" si="5"/>
        <v>40002.480000000447</v>
      </c>
    </row>
    <row r="23" spans="1:36" x14ac:dyDescent="0.2">
      <c r="A23" s="1" t="s">
        <v>463</v>
      </c>
      <c r="B23" s="1" t="s">
        <v>465</v>
      </c>
      <c r="C23" s="92">
        <v>3980</v>
      </c>
      <c r="D23" s="93" t="s">
        <v>1103</v>
      </c>
      <c r="E23" s="271" t="s">
        <v>2018</v>
      </c>
      <c r="F23" s="273">
        <v>416799.88</v>
      </c>
      <c r="H23" s="273">
        <v>64599.09</v>
      </c>
      <c r="J23" s="271">
        <v>197413.12</v>
      </c>
      <c r="K23" s="271">
        <v>208560.67</v>
      </c>
      <c r="Q23" s="271">
        <v>-1757914.96</v>
      </c>
      <c r="R23" s="271">
        <v>2340148.79</v>
      </c>
      <c r="T23" s="274">
        <v>1223509.73</v>
      </c>
      <c r="U23" s="274">
        <v>75000</v>
      </c>
      <c r="V23" s="274">
        <v>1146.27</v>
      </c>
      <c r="W23" s="274">
        <v>1159030</v>
      </c>
      <c r="Y23" s="275">
        <v>1509676</v>
      </c>
      <c r="AB23" s="275">
        <v>529539.09</v>
      </c>
      <c r="AC23" s="275">
        <v>96786.98</v>
      </c>
      <c r="AE23" s="103">
        <f t="shared" si="6"/>
        <v>481398.97</v>
      </c>
      <c r="AF23" s="37">
        <f t="shared" si="1"/>
        <v>0</v>
      </c>
      <c r="AG23" s="26">
        <f t="shared" ref="AG23:AG86" si="7">AE23-AF23</f>
        <v>481398.97</v>
      </c>
      <c r="AH23" s="17">
        <f t="shared" si="3"/>
        <v>2458686</v>
      </c>
      <c r="AI23" s="19">
        <f t="shared" si="4"/>
        <v>2136002.0699999998</v>
      </c>
      <c r="AJ23" s="32">
        <f t="shared" si="5"/>
        <v>322683.93000000017</v>
      </c>
    </row>
    <row r="24" spans="1:36" x14ac:dyDescent="0.2">
      <c r="A24" s="1" t="s">
        <v>463</v>
      </c>
      <c r="B24" s="1" t="s">
        <v>465</v>
      </c>
      <c r="C24" s="92">
        <v>9027</v>
      </c>
      <c r="D24" s="93" t="s">
        <v>1104</v>
      </c>
      <c r="E24" s="271" t="s">
        <v>2019</v>
      </c>
      <c r="F24" s="273">
        <v>775175.25</v>
      </c>
      <c r="G24" s="273">
        <v>108669.24</v>
      </c>
      <c r="H24" s="273">
        <v>64592.98</v>
      </c>
      <c r="J24" s="271">
        <v>195178.37</v>
      </c>
      <c r="K24" s="271">
        <v>81175</v>
      </c>
      <c r="Q24" s="271">
        <v>-1751927.6</v>
      </c>
      <c r="R24" s="271">
        <v>2461151.44</v>
      </c>
      <c r="T24" s="274">
        <v>1710277.72</v>
      </c>
      <c r="U24" s="274">
        <v>410490</v>
      </c>
      <c r="V24" s="274">
        <v>324.23</v>
      </c>
      <c r="W24" s="274">
        <v>1857920</v>
      </c>
      <c r="Y24" s="275">
        <v>2271086</v>
      </c>
      <c r="Z24" s="275">
        <v>1830</v>
      </c>
      <c r="AB24" s="275">
        <v>958021.62</v>
      </c>
      <c r="AC24" s="275">
        <v>178386.33</v>
      </c>
      <c r="AD24" s="275">
        <v>1136</v>
      </c>
      <c r="AE24" s="103">
        <f t="shared" si="6"/>
        <v>948437.47</v>
      </c>
      <c r="AF24" s="37">
        <f t="shared" si="1"/>
        <v>0</v>
      </c>
      <c r="AG24" s="26">
        <f t="shared" si="7"/>
        <v>948437.47</v>
      </c>
      <c r="AH24" s="17">
        <f t="shared" si="3"/>
        <v>3979011.9499999997</v>
      </c>
      <c r="AI24" s="19">
        <f t="shared" si="4"/>
        <v>3410459.95</v>
      </c>
      <c r="AJ24" s="32">
        <f t="shared" si="5"/>
        <v>568551.99999999953</v>
      </c>
    </row>
    <row r="25" spans="1:36" x14ac:dyDescent="0.2">
      <c r="A25" s="1" t="s">
        <v>463</v>
      </c>
      <c r="B25" s="1" t="s">
        <v>465</v>
      </c>
      <c r="C25" s="92">
        <v>4180</v>
      </c>
      <c r="D25" s="93" t="s">
        <v>1105</v>
      </c>
      <c r="E25" s="271" t="s">
        <v>2020</v>
      </c>
      <c r="F25" s="273">
        <v>382020.24</v>
      </c>
      <c r="G25" s="273">
        <v>64035.08</v>
      </c>
      <c r="H25" s="273">
        <v>97799.98</v>
      </c>
      <c r="J25" s="271">
        <v>328635.82</v>
      </c>
      <c r="K25" s="271">
        <v>130639.11</v>
      </c>
      <c r="Q25" s="271">
        <v>-808780.81</v>
      </c>
      <c r="R25" s="271">
        <v>1609968.11</v>
      </c>
      <c r="T25" s="274">
        <v>1229942.51</v>
      </c>
      <c r="U25" s="274">
        <v>46530</v>
      </c>
      <c r="V25" s="274">
        <v>769.23</v>
      </c>
      <c r="W25" s="274">
        <v>1456380</v>
      </c>
      <c r="Y25" s="275">
        <v>1692296</v>
      </c>
      <c r="Z25" s="275">
        <v>5590</v>
      </c>
      <c r="AB25" s="275">
        <v>664916.67000000004</v>
      </c>
      <c r="AC25" s="275">
        <v>127885.16</v>
      </c>
      <c r="AD25" s="275">
        <v>323.14</v>
      </c>
      <c r="AE25" s="103">
        <f t="shared" si="6"/>
        <v>543855.30000000005</v>
      </c>
      <c r="AF25" s="37">
        <f t="shared" si="1"/>
        <v>0</v>
      </c>
      <c r="AG25" s="26">
        <f t="shared" si="7"/>
        <v>543855.30000000005</v>
      </c>
      <c r="AH25" s="17">
        <f t="shared" si="3"/>
        <v>2733621.74</v>
      </c>
      <c r="AI25" s="19">
        <f t="shared" si="4"/>
        <v>2491010.9700000002</v>
      </c>
      <c r="AJ25" s="32">
        <f t="shared" si="5"/>
        <v>242610.77000000002</v>
      </c>
    </row>
    <row r="26" spans="1:36" x14ac:dyDescent="0.2">
      <c r="A26" s="1" t="s">
        <v>463</v>
      </c>
      <c r="B26" s="1" t="s">
        <v>465</v>
      </c>
      <c r="C26" s="92">
        <v>2100</v>
      </c>
      <c r="D26" s="93" t="s">
        <v>1106</v>
      </c>
      <c r="E26" s="271" t="s">
        <v>2021</v>
      </c>
      <c r="F26" s="273">
        <v>252860.55</v>
      </c>
      <c r="G26" s="273">
        <v>712</v>
      </c>
      <c r="H26" s="273">
        <v>94845.81</v>
      </c>
      <c r="J26" s="271">
        <v>239064.08</v>
      </c>
      <c r="K26" s="271">
        <v>111858.09</v>
      </c>
      <c r="Q26" s="271">
        <v>-1234395.1000000001</v>
      </c>
      <c r="R26" s="271">
        <v>1693812.25</v>
      </c>
      <c r="T26" s="274">
        <v>721007.89</v>
      </c>
      <c r="U26" s="274">
        <v>62430</v>
      </c>
      <c r="V26" s="274">
        <v>426.37</v>
      </c>
      <c r="W26" s="274">
        <v>865710</v>
      </c>
      <c r="Y26" s="275">
        <v>1033090</v>
      </c>
      <c r="AB26" s="275">
        <v>312284.3</v>
      </c>
      <c r="AC26" s="275">
        <v>51702.37</v>
      </c>
      <c r="AE26" s="103">
        <f t="shared" si="6"/>
        <v>348418.36</v>
      </c>
      <c r="AF26" s="37">
        <f t="shared" si="1"/>
        <v>0</v>
      </c>
      <c r="AG26" s="26">
        <f t="shared" si="7"/>
        <v>348418.36</v>
      </c>
      <c r="AH26" s="17">
        <f t="shared" si="3"/>
        <v>1649574.26</v>
      </c>
      <c r="AI26" s="19">
        <f t="shared" si="4"/>
        <v>1397076.6700000002</v>
      </c>
      <c r="AJ26" s="32">
        <f t="shared" si="5"/>
        <v>252497.58999999985</v>
      </c>
    </row>
    <row r="27" spans="1:36" x14ac:dyDescent="0.2">
      <c r="A27" s="1" t="s">
        <v>463</v>
      </c>
      <c r="B27" s="1" t="s">
        <v>465</v>
      </c>
      <c r="C27" s="92">
        <v>4887</v>
      </c>
      <c r="D27" s="93" t="s">
        <v>1107</v>
      </c>
      <c r="E27" s="271" t="s">
        <v>2022</v>
      </c>
      <c r="F27" s="273">
        <v>1076645.46</v>
      </c>
      <c r="G27" s="273">
        <v>51292.1</v>
      </c>
      <c r="H27" s="273">
        <v>100611.48</v>
      </c>
      <c r="J27" s="271">
        <v>271340.86</v>
      </c>
      <c r="K27" s="271">
        <v>270207.61</v>
      </c>
      <c r="O27" s="288">
        <v>1048</v>
      </c>
      <c r="Q27" s="271">
        <v>25431.66</v>
      </c>
      <c r="R27" s="271">
        <v>1247745.83</v>
      </c>
      <c r="T27" s="274">
        <v>1310496.52</v>
      </c>
      <c r="U27" s="274">
        <v>712000</v>
      </c>
      <c r="V27" s="274">
        <v>2340.0300000000002</v>
      </c>
      <c r="W27" s="274">
        <v>1273640</v>
      </c>
      <c r="Y27" s="275">
        <v>1623755</v>
      </c>
      <c r="AB27" s="275">
        <v>930025.95</v>
      </c>
      <c r="AC27" s="275">
        <v>107660.08</v>
      </c>
      <c r="AE27" s="103">
        <f t="shared" si="6"/>
        <v>1228549.04</v>
      </c>
      <c r="AF27" s="37">
        <f t="shared" si="1"/>
        <v>1048</v>
      </c>
      <c r="AG27" s="26">
        <f t="shared" si="7"/>
        <v>1227501.04</v>
      </c>
      <c r="AH27" s="17">
        <f t="shared" si="3"/>
        <v>3298476.55</v>
      </c>
      <c r="AI27" s="19">
        <f t="shared" si="4"/>
        <v>2661441.0300000003</v>
      </c>
      <c r="AJ27" s="32">
        <f t="shared" si="5"/>
        <v>637035.51999999955</v>
      </c>
    </row>
    <row r="28" spans="1:36" x14ac:dyDescent="0.2">
      <c r="A28" s="1" t="s">
        <v>463</v>
      </c>
      <c r="B28" s="1" t="s">
        <v>465</v>
      </c>
      <c r="C28" s="92">
        <v>5102</v>
      </c>
      <c r="D28" s="93" t="s">
        <v>1108</v>
      </c>
      <c r="E28" s="271" t="s">
        <v>2023</v>
      </c>
      <c r="F28" s="273">
        <v>873694.9</v>
      </c>
      <c r="H28" s="273">
        <v>127005.07</v>
      </c>
      <c r="J28" s="271">
        <v>377591.34</v>
      </c>
      <c r="K28" s="271">
        <v>104681.5</v>
      </c>
      <c r="O28" s="288">
        <v>285.44</v>
      </c>
      <c r="Q28" s="271">
        <v>-381270.72</v>
      </c>
      <c r="R28" s="271">
        <v>1804121.26</v>
      </c>
      <c r="T28" s="274">
        <v>1053325.6499999999</v>
      </c>
      <c r="U28" s="274">
        <v>340</v>
      </c>
      <c r="V28" s="274">
        <v>3250.97</v>
      </c>
      <c r="W28" s="274">
        <v>998460</v>
      </c>
      <c r="Y28" s="275">
        <v>1187908</v>
      </c>
      <c r="Z28" s="275">
        <v>2520</v>
      </c>
      <c r="AB28" s="275">
        <v>634672.01</v>
      </c>
      <c r="AC28" s="275">
        <v>104670.78</v>
      </c>
      <c r="AD28" s="275">
        <v>5400</v>
      </c>
      <c r="AE28" s="103">
        <f t="shared" si="6"/>
        <v>1000699.97</v>
      </c>
      <c r="AF28" s="37">
        <f t="shared" si="1"/>
        <v>285.44</v>
      </c>
      <c r="AG28" s="26">
        <f t="shared" si="7"/>
        <v>1000414.53</v>
      </c>
      <c r="AH28" s="17">
        <f t="shared" si="3"/>
        <v>2055376.6199999999</v>
      </c>
      <c r="AI28" s="19">
        <f t="shared" si="4"/>
        <v>1935170.79</v>
      </c>
      <c r="AJ28" s="32">
        <f t="shared" si="5"/>
        <v>120205.82999999984</v>
      </c>
    </row>
    <row r="29" spans="1:36" x14ac:dyDescent="0.2">
      <c r="A29" s="1" t="s">
        <v>463</v>
      </c>
      <c r="B29" s="1" t="s">
        <v>465</v>
      </c>
      <c r="C29" s="92">
        <v>11813</v>
      </c>
      <c r="D29" s="93" t="s">
        <v>1109</v>
      </c>
      <c r="E29" s="271" t="s">
        <v>2024</v>
      </c>
      <c r="F29" s="273">
        <v>1081302.8400000001</v>
      </c>
      <c r="G29" s="273">
        <v>240</v>
      </c>
      <c r="H29" s="273">
        <v>114392.67</v>
      </c>
      <c r="J29" s="271">
        <v>415970.69</v>
      </c>
      <c r="K29" s="271">
        <v>273689.88</v>
      </c>
      <c r="O29" s="288">
        <v>196.34</v>
      </c>
      <c r="Q29" s="271">
        <v>-931.18</v>
      </c>
      <c r="R29" s="271">
        <v>1414760.08</v>
      </c>
      <c r="T29" s="274">
        <v>1378544.93</v>
      </c>
      <c r="U29" s="274">
        <v>481551</v>
      </c>
      <c r="V29" s="274">
        <v>1144.75</v>
      </c>
      <c r="W29" s="274">
        <v>1513680</v>
      </c>
      <c r="Y29" s="275">
        <v>1874366</v>
      </c>
      <c r="AB29" s="275">
        <v>745539.71</v>
      </c>
      <c r="AC29" s="275">
        <v>170103.13</v>
      </c>
      <c r="AE29" s="103">
        <f t="shared" si="6"/>
        <v>1195935.51</v>
      </c>
      <c r="AF29" s="37">
        <f t="shared" si="1"/>
        <v>196.34</v>
      </c>
      <c r="AG29" s="26">
        <f t="shared" si="7"/>
        <v>1195739.17</v>
      </c>
      <c r="AH29" s="17">
        <f t="shared" si="3"/>
        <v>3374920.6799999997</v>
      </c>
      <c r="AI29" s="19">
        <f t="shared" si="4"/>
        <v>2790008.84</v>
      </c>
      <c r="AJ29" s="32">
        <f t="shared" si="5"/>
        <v>584911.83999999985</v>
      </c>
    </row>
    <row r="30" spans="1:36" x14ac:dyDescent="0.2">
      <c r="A30" s="1" t="s">
        <v>463</v>
      </c>
      <c r="B30" s="1" t="s">
        <v>465</v>
      </c>
      <c r="C30" s="92">
        <v>7972</v>
      </c>
      <c r="D30" s="93" t="s">
        <v>1110</v>
      </c>
      <c r="E30" s="271" t="s">
        <v>2025</v>
      </c>
      <c r="F30" s="273">
        <v>1155136.19</v>
      </c>
      <c r="G30" s="273">
        <v>44150</v>
      </c>
      <c r="H30" s="273">
        <v>247214.66</v>
      </c>
      <c r="J30" s="271">
        <v>191039.1</v>
      </c>
      <c r="K30" s="271">
        <v>206720.72</v>
      </c>
      <c r="Q30" s="271">
        <v>-770525.94</v>
      </c>
      <c r="R30" s="271">
        <v>1595887.05</v>
      </c>
      <c r="T30" s="274">
        <v>1948652.4</v>
      </c>
      <c r="U30" s="274">
        <v>626550</v>
      </c>
      <c r="V30" s="274">
        <v>600.23</v>
      </c>
      <c r="W30" s="274">
        <v>1984310</v>
      </c>
      <c r="Y30" s="275">
        <v>2321090</v>
      </c>
      <c r="AB30" s="275">
        <v>1048447.12</v>
      </c>
      <c r="AC30" s="275">
        <v>71886.95</v>
      </c>
      <c r="AE30" s="103">
        <f t="shared" si="6"/>
        <v>1446500.8499999999</v>
      </c>
      <c r="AF30" s="37">
        <f t="shared" si="1"/>
        <v>0</v>
      </c>
      <c r="AG30" s="26">
        <f t="shared" si="7"/>
        <v>1446500.8499999999</v>
      </c>
      <c r="AH30" s="17">
        <f t="shared" si="3"/>
        <v>4560112.63</v>
      </c>
      <c r="AI30" s="19">
        <f t="shared" si="4"/>
        <v>3441424.0700000003</v>
      </c>
      <c r="AJ30" s="32">
        <f t="shared" si="5"/>
        <v>1118688.5599999996</v>
      </c>
    </row>
    <row r="31" spans="1:36" x14ac:dyDescent="0.2">
      <c r="A31" s="1" t="s">
        <v>463</v>
      </c>
      <c r="B31" s="1" t="s">
        <v>465</v>
      </c>
      <c r="C31" s="92">
        <v>3577</v>
      </c>
      <c r="D31" s="93" t="s">
        <v>1111</v>
      </c>
      <c r="E31" s="271" t="s">
        <v>2026</v>
      </c>
      <c r="F31" s="273">
        <v>604623.68000000005</v>
      </c>
      <c r="H31" s="273">
        <v>244661.04</v>
      </c>
      <c r="J31" s="271">
        <v>114783.31</v>
      </c>
      <c r="K31" s="271">
        <v>218024.35</v>
      </c>
      <c r="O31" s="288">
        <v>454.4</v>
      </c>
      <c r="Q31" s="271">
        <v>-832865.71</v>
      </c>
      <c r="R31" s="271">
        <v>1789492.25</v>
      </c>
      <c r="T31" s="274">
        <v>994998.61</v>
      </c>
      <c r="V31" s="274">
        <v>1310.57</v>
      </c>
      <c r="W31" s="274">
        <v>875660</v>
      </c>
      <c r="Y31" s="275">
        <v>1091840</v>
      </c>
      <c r="AB31" s="275">
        <v>397325.5</v>
      </c>
      <c r="AC31" s="275">
        <v>73256.240000000005</v>
      </c>
      <c r="AD31" s="275">
        <v>1514</v>
      </c>
      <c r="AE31" s="103">
        <f t="shared" si="6"/>
        <v>849284.72000000009</v>
      </c>
      <c r="AF31" s="37">
        <f t="shared" si="1"/>
        <v>454.4</v>
      </c>
      <c r="AG31" s="26">
        <f t="shared" si="7"/>
        <v>848830.32000000007</v>
      </c>
      <c r="AH31" s="17">
        <f t="shared" si="3"/>
        <v>1871969.18</v>
      </c>
      <c r="AI31" s="19">
        <f t="shared" si="4"/>
        <v>1563935.74</v>
      </c>
      <c r="AJ31" s="32">
        <f t="shared" si="5"/>
        <v>308033.43999999994</v>
      </c>
    </row>
    <row r="32" spans="1:36" x14ac:dyDescent="0.2">
      <c r="A32" s="1" t="s">
        <v>463</v>
      </c>
      <c r="B32" s="1" t="s">
        <v>465</v>
      </c>
      <c r="C32" s="92">
        <v>3159</v>
      </c>
      <c r="D32" s="93" t="s">
        <v>1112</v>
      </c>
      <c r="E32" s="271" t="s">
        <v>2027</v>
      </c>
      <c r="F32" s="273">
        <v>563907.32999999996</v>
      </c>
      <c r="H32" s="273">
        <v>80511.360000000001</v>
      </c>
      <c r="J32" s="271">
        <v>278633.90999999997</v>
      </c>
      <c r="K32" s="271">
        <v>508449.34</v>
      </c>
      <c r="Q32" s="271">
        <v>-1704353.54</v>
      </c>
      <c r="R32" s="271">
        <v>3102228.3</v>
      </c>
      <c r="T32" s="274">
        <v>1060621.2</v>
      </c>
      <c r="U32" s="274">
        <v>65178</v>
      </c>
      <c r="V32" s="274">
        <v>993.87</v>
      </c>
      <c r="W32" s="274">
        <v>1756670</v>
      </c>
      <c r="Y32" s="275">
        <v>2031619</v>
      </c>
      <c r="AB32" s="275">
        <v>507505.46</v>
      </c>
      <c r="AC32" s="275">
        <v>237465.43</v>
      </c>
      <c r="AD32" s="275">
        <v>2100</v>
      </c>
      <c r="AE32" s="103">
        <f t="shared" si="6"/>
        <v>644418.68999999994</v>
      </c>
      <c r="AF32" s="37">
        <f t="shared" si="1"/>
        <v>0</v>
      </c>
      <c r="AG32" s="26">
        <f t="shared" si="7"/>
        <v>644418.68999999994</v>
      </c>
      <c r="AH32" s="17">
        <f t="shared" si="3"/>
        <v>2883463.0700000003</v>
      </c>
      <c r="AI32" s="19">
        <f t="shared" si="4"/>
        <v>2778689.89</v>
      </c>
      <c r="AJ32" s="32">
        <f t="shared" si="5"/>
        <v>104773.18000000017</v>
      </c>
    </row>
    <row r="33" spans="1:36" x14ac:dyDescent="0.2">
      <c r="A33" s="1" t="s">
        <v>463</v>
      </c>
      <c r="B33" s="1" t="s">
        <v>465</v>
      </c>
      <c r="C33" s="92">
        <v>3764</v>
      </c>
      <c r="D33" s="93" t="s">
        <v>1113</v>
      </c>
      <c r="E33" s="271" t="s">
        <v>2028</v>
      </c>
      <c r="F33" s="273">
        <v>629051.94999999995</v>
      </c>
      <c r="G33" s="273">
        <v>134390.22</v>
      </c>
      <c r="H33" s="273">
        <v>103545.38</v>
      </c>
      <c r="J33" s="271">
        <v>339794.29</v>
      </c>
      <c r="K33" s="271">
        <v>217496.95</v>
      </c>
      <c r="Q33" s="271">
        <v>-493277.31</v>
      </c>
      <c r="R33" s="271">
        <v>1484748</v>
      </c>
      <c r="T33" s="274">
        <v>1317498.3799999999</v>
      </c>
      <c r="U33" s="274">
        <v>93000</v>
      </c>
      <c r="V33" s="274">
        <v>2127.63</v>
      </c>
      <c r="W33" s="274">
        <v>880660</v>
      </c>
      <c r="Y33" s="275">
        <v>1182601</v>
      </c>
      <c r="AB33" s="275">
        <v>436198.38</v>
      </c>
      <c r="AC33" s="275">
        <v>135494.45000000001</v>
      </c>
      <c r="AE33" s="103">
        <f t="shared" si="6"/>
        <v>866987.54999999993</v>
      </c>
      <c r="AF33" s="37">
        <f t="shared" si="1"/>
        <v>0</v>
      </c>
      <c r="AG33" s="26">
        <f t="shared" si="7"/>
        <v>866987.54999999993</v>
      </c>
      <c r="AH33" s="17">
        <f t="shared" si="3"/>
        <v>2293286.0099999998</v>
      </c>
      <c r="AI33" s="19">
        <f t="shared" si="4"/>
        <v>1754293.8299999998</v>
      </c>
      <c r="AJ33" s="32">
        <f t="shared" si="5"/>
        <v>538992.17999999993</v>
      </c>
    </row>
    <row r="34" spans="1:36" x14ac:dyDescent="0.2">
      <c r="A34" s="1" t="s">
        <v>463</v>
      </c>
      <c r="B34" s="1" t="s">
        <v>465</v>
      </c>
      <c r="C34" s="92">
        <v>3691</v>
      </c>
      <c r="D34" s="93" t="s">
        <v>1114</v>
      </c>
      <c r="E34" s="271" t="s">
        <v>2029</v>
      </c>
      <c r="F34" s="273">
        <v>682725.06</v>
      </c>
      <c r="G34" s="273">
        <v>55590.9</v>
      </c>
      <c r="H34" s="273">
        <v>72320.89</v>
      </c>
      <c r="J34" s="271">
        <v>95636.18</v>
      </c>
      <c r="K34" s="271">
        <v>285778.5</v>
      </c>
      <c r="Q34" s="271">
        <v>-1036745.7</v>
      </c>
      <c r="R34" s="271">
        <v>1924840.79</v>
      </c>
      <c r="T34" s="274">
        <v>1311976.1100000001</v>
      </c>
      <c r="U34" s="274">
        <v>86609.5</v>
      </c>
      <c r="V34" s="274">
        <v>1066.79</v>
      </c>
      <c r="W34" s="274">
        <v>943880</v>
      </c>
      <c r="Y34" s="275">
        <v>1270317</v>
      </c>
      <c r="AB34" s="275">
        <v>586593.05000000005</v>
      </c>
      <c r="AC34" s="275">
        <v>117121.91</v>
      </c>
      <c r="AE34" s="103">
        <f t="shared" si="6"/>
        <v>810636.85000000009</v>
      </c>
      <c r="AF34" s="37">
        <f t="shared" si="1"/>
        <v>0</v>
      </c>
      <c r="AG34" s="26">
        <f t="shared" si="7"/>
        <v>810636.85000000009</v>
      </c>
      <c r="AH34" s="17">
        <f t="shared" si="3"/>
        <v>2343532.4000000004</v>
      </c>
      <c r="AI34" s="19">
        <f t="shared" si="4"/>
        <v>1974031.96</v>
      </c>
      <c r="AJ34" s="32">
        <f t="shared" si="5"/>
        <v>369500.44000000041</v>
      </c>
    </row>
    <row r="35" spans="1:36" x14ac:dyDescent="0.2">
      <c r="A35" s="1" t="s">
        <v>463</v>
      </c>
      <c r="B35" s="1" t="s">
        <v>465</v>
      </c>
      <c r="C35" s="92">
        <v>7031</v>
      </c>
      <c r="D35" s="93" t="s">
        <v>1115</v>
      </c>
      <c r="E35" s="271" t="s">
        <v>2030</v>
      </c>
      <c r="F35" s="273">
        <v>1460478.54</v>
      </c>
      <c r="G35" s="273">
        <v>71826.06</v>
      </c>
      <c r="H35" s="273">
        <v>143338.65</v>
      </c>
      <c r="J35" s="271">
        <v>225403.51999999999</v>
      </c>
      <c r="K35" s="271">
        <v>156599.32</v>
      </c>
      <c r="Q35" s="271">
        <v>353670</v>
      </c>
      <c r="R35" s="271">
        <v>1101601.1100000001</v>
      </c>
      <c r="T35" s="274">
        <v>1220759.29</v>
      </c>
      <c r="U35" s="274">
        <v>407125</v>
      </c>
      <c r="V35" s="274">
        <v>5200.2</v>
      </c>
      <c r="W35" s="274">
        <v>1590890</v>
      </c>
      <c r="X35" s="274">
        <v>48</v>
      </c>
      <c r="Y35" s="275">
        <v>1951660</v>
      </c>
      <c r="AB35" s="275">
        <v>521951.38</v>
      </c>
      <c r="AC35" s="275">
        <v>68929.63</v>
      </c>
      <c r="AE35" s="103">
        <f t="shared" si="6"/>
        <v>1675643.25</v>
      </c>
      <c r="AF35" s="37">
        <f t="shared" si="1"/>
        <v>0</v>
      </c>
      <c r="AG35" s="26">
        <f t="shared" si="7"/>
        <v>1675643.25</v>
      </c>
      <c r="AH35" s="17">
        <f t="shared" si="3"/>
        <v>3224022.49</v>
      </c>
      <c r="AI35" s="19">
        <f t="shared" si="4"/>
        <v>2542541.0099999998</v>
      </c>
      <c r="AJ35" s="32">
        <f t="shared" si="5"/>
        <v>681481.48000000045</v>
      </c>
    </row>
    <row r="36" spans="1:36" x14ac:dyDescent="0.2">
      <c r="A36" s="1" t="s">
        <v>463</v>
      </c>
      <c r="B36" s="1" t="s">
        <v>465</v>
      </c>
      <c r="C36" s="92">
        <v>3391</v>
      </c>
      <c r="D36" s="93" t="s">
        <v>1116</v>
      </c>
      <c r="E36" s="271" t="s">
        <v>2031</v>
      </c>
      <c r="F36" s="273">
        <v>520302.13</v>
      </c>
      <c r="G36" s="273">
        <v>8176.08</v>
      </c>
      <c r="H36" s="273">
        <v>148501.35999999999</v>
      </c>
      <c r="J36" s="271">
        <v>1453671.53</v>
      </c>
      <c r="K36" s="271">
        <v>91899.7</v>
      </c>
      <c r="Q36" s="271">
        <v>1378181.32</v>
      </c>
      <c r="R36" s="271">
        <v>528949.56000000006</v>
      </c>
      <c r="T36" s="274">
        <v>1044723.24</v>
      </c>
      <c r="U36" s="274">
        <v>253295</v>
      </c>
      <c r="V36" s="274">
        <v>492.73</v>
      </c>
      <c r="W36" s="274">
        <v>1143810</v>
      </c>
      <c r="X36" s="274">
        <v>80</v>
      </c>
      <c r="Y36" s="275">
        <v>1416506</v>
      </c>
      <c r="AB36" s="275">
        <v>527009.93999999994</v>
      </c>
      <c r="AC36" s="275">
        <v>137031.10999999999</v>
      </c>
      <c r="AD36" s="275">
        <v>500</v>
      </c>
      <c r="AE36" s="103">
        <f t="shared" ref="AE36:AE67" si="8">SUM(F36:I36)</f>
        <v>676979.57</v>
      </c>
      <c r="AF36" s="37">
        <f t="shared" si="1"/>
        <v>0</v>
      </c>
      <c r="AG36" s="26">
        <f t="shared" si="7"/>
        <v>676979.57</v>
      </c>
      <c r="AH36" s="17">
        <f t="shared" si="3"/>
        <v>2442400.9699999997</v>
      </c>
      <c r="AI36" s="19">
        <f t="shared" si="4"/>
        <v>2081047.0499999998</v>
      </c>
      <c r="AJ36" s="32">
        <f t="shared" si="5"/>
        <v>361353.91999999993</v>
      </c>
    </row>
    <row r="37" spans="1:36" x14ac:dyDescent="0.2">
      <c r="A37" s="1" t="s">
        <v>463</v>
      </c>
      <c r="B37" s="1" t="s">
        <v>465</v>
      </c>
      <c r="C37" s="92">
        <v>4244</v>
      </c>
      <c r="D37" s="93" t="s">
        <v>1117</v>
      </c>
      <c r="E37" s="271" t="s">
        <v>2032</v>
      </c>
      <c r="F37" s="273">
        <v>361178.49</v>
      </c>
      <c r="H37" s="273">
        <v>60356.35</v>
      </c>
      <c r="J37" s="271">
        <v>457418.87</v>
      </c>
      <c r="K37" s="271">
        <v>61321.59</v>
      </c>
      <c r="O37" s="288">
        <v>250.01</v>
      </c>
      <c r="Q37" s="271">
        <v>-783262.06</v>
      </c>
      <c r="R37" s="271">
        <v>1603684.39</v>
      </c>
      <c r="T37" s="274">
        <v>913270.38</v>
      </c>
      <c r="U37" s="274">
        <v>197020</v>
      </c>
      <c r="V37" s="274">
        <v>604.66999999999996</v>
      </c>
      <c r="W37" s="274">
        <v>1589030</v>
      </c>
      <c r="Y37" s="275">
        <v>1807099</v>
      </c>
      <c r="AB37" s="275">
        <v>632962.63</v>
      </c>
      <c r="AC37" s="275">
        <v>124672.7</v>
      </c>
      <c r="AD37" s="275">
        <v>500</v>
      </c>
      <c r="AE37" s="103">
        <f t="shared" si="8"/>
        <v>421534.83999999997</v>
      </c>
      <c r="AF37" s="37">
        <f t="shared" si="1"/>
        <v>250.01</v>
      </c>
      <c r="AG37" s="26">
        <f t="shared" si="7"/>
        <v>421284.82999999996</v>
      </c>
      <c r="AH37" s="17">
        <f t="shared" si="3"/>
        <v>2699925.05</v>
      </c>
      <c r="AI37" s="19">
        <f t="shared" si="4"/>
        <v>2565234.33</v>
      </c>
      <c r="AJ37" s="32">
        <f t="shared" si="5"/>
        <v>134690.71999999974</v>
      </c>
    </row>
    <row r="38" spans="1:36" x14ac:dyDescent="0.2">
      <c r="A38" s="1" t="s">
        <v>463</v>
      </c>
      <c r="B38" s="1" t="s">
        <v>465</v>
      </c>
      <c r="C38" s="92">
        <v>1926</v>
      </c>
      <c r="D38" s="93" t="s">
        <v>1118</v>
      </c>
      <c r="E38" s="271" t="s">
        <v>2033</v>
      </c>
      <c r="F38" s="273">
        <v>288657.96000000002</v>
      </c>
      <c r="G38" s="273">
        <v>23966.61</v>
      </c>
      <c r="H38" s="273">
        <v>102953.35</v>
      </c>
      <c r="J38" s="271">
        <v>150697.63</v>
      </c>
      <c r="K38" s="271">
        <v>93783.54</v>
      </c>
      <c r="Q38" s="271">
        <v>-868026.46</v>
      </c>
      <c r="R38" s="271">
        <v>1498620.76</v>
      </c>
      <c r="T38" s="274">
        <v>681763.78</v>
      </c>
      <c r="V38" s="274">
        <v>454.27</v>
      </c>
      <c r="W38" s="274">
        <v>680100</v>
      </c>
      <c r="Y38" s="275">
        <v>815841</v>
      </c>
      <c r="Z38" s="275">
        <v>4418</v>
      </c>
      <c r="AB38" s="275">
        <v>385808.76</v>
      </c>
      <c r="AC38" s="275">
        <v>89426.5</v>
      </c>
      <c r="AE38" s="103">
        <f t="shared" si="8"/>
        <v>415577.92000000004</v>
      </c>
      <c r="AF38" s="37">
        <f t="shared" si="1"/>
        <v>0</v>
      </c>
      <c r="AG38" s="26">
        <f t="shared" si="7"/>
        <v>415577.92000000004</v>
      </c>
      <c r="AH38" s="17">
        <f t="shared" si="3"/>
        <v>1362318.05</v>
      </c>
      <c r="AI38" s="19">
        <f t="shared" si="4"/>
        <v>1295494.26</v>
      </c>
      <c r="AJ38" s="32">
        <f t="shared" si="5"/>
        <v>66823.790000000037</v>
      </c>
    </row>
    <row r="39" spans="1:36" x14ac:dyDescent="0.2">
      <c r="A39" s="1" t="s">
        <v>463</v>
      </c>
      <c r="B39" s="1" t="s">
        <v>465</v>
      </c>
      <c r="C39" s="92">
        <v>5306</v>
      </c>
      <c r="D39" s="93" t="s">
        <v>1119</v>
      </c>
      <c r="E39" s="271" t="s">
        <v>2034</v>
      </c>
      <c r="F39" s="273">
        <v>431646.61</v>
      </c>
      <c r="G39" s="273">
        <v>188356.46</v>
      </c>
      <c r="H39" s="273">
        <v>101391.99</v>
      </c>
      <c r="J39" s="271">
        <v>1419598.51</v>
      </c>
      <c r="K39" s="271">
        <v>240089.73</v>
      </c>
      <c r="O39" s="288">
        <v>6.9</v>
      </c>
      <c r="Q39" s="271">
        <v>65970.539999999994</v>
      </c>
      <c r="R39" s="271">
        <v>2339595.1</v>
      </c>
      <c r="T39" s="274">
        <v>1332780.53</v>
      </c>
      <c r="U39" s="274">
        <v>90500</v>
      </c>
      <c r="V39" s="274">
        <v>1419.47</v>
      </c>
      <c r="W39" s="274">
        <v>1361940</v>
      </c>
      <c r="Y39" s="275">
        <v>1790089.26</v>
      </c>
      <c r="AB39" s="275">
        <v>750059.31</v>
      </c>
      <c r="AC39" s="275">
        <v>175290.67</v>
      </c>
      <c r="AE39" s="103">
        <f t="shared" si="8"/>
        <v>721395.05999999994</v>
      </c>
      <c r="AF39" s="37">
        <f t="shared" si="1"/>
        <v>6.9</v>
      </c>
      <c r="AG39" s="26">
        <f t="shared" si="7"/>
        <v>721388.15999999992</v>
      </c>
      <c r="AH39" s="17">
        <f t="shared" si="3"/>
        <v>2786640</v>
      </c>
      <c r="AI39" s="19">
        <f t="shared" si="4"/>
        <v>2715439.24</v>
      </c>
      <c r="AJ39" s="32">
        <f t="shared" si="5"/>
        <v>71200.759999999776</v>
      </c>
    </row>
    <row r="40" spans="1:36" x14ac:dyDescent="0.2">
      <c r="A40" s="1" t="s">
        <v>463</v>
      </c>
      <c r="B40" s="1" t="s">
        <v>465</v>
      </c>
      <c r="C40" s="92">
        <v>2556</v>
      </c>
      <c r="D40" s="93" t="s">
        <v>1120</v>
      </c>
      <c r="E40" s="271" t="s">
        <v>2035</v>
      </c>
      <c r="F40" s="273">
        <v>703679.98</v>
      </c>
      <c r="H40" s="273">
        <v>92137.58</v>
      </c>
      <c r="J40" s="271">
        <v>229325.84</v>
      </c>
      <c r="K40" s="271">
        <v>121159.38</v>
      </c>
      <c r="Q40" s="271">
        <v>-805282.31</v>
      </c>
      <c r="R40" s="271">
        <v>1457071.21</v>
      </c>
      <c r="T40" s="274">
        <v>1230768.29</v>
      </c>
      <c r="U40" s="274">
        <v>309130</v>
      </c>
      <c r="V40" s="274">
        <v>734.74</v>
      </c>
      <c r="W40" s="274">
        <v>382980</v>
      </c>
      <c r="Y40" s="275">
        <v>703409</v>
      </c>
      <c r="Z40" s="275">
        <v>25642</v>
      </c>
      <c r="AB40" s="275">
        <v>542538.09</v>
      </c>
      <c r="AC40" s="275">
        <v>73572.06</v>
      </c>
      <c r="AE40" s="103">
        <f t="shared" si="8"/>
        <v>795817.55999999994</v>
      </c>
      <c r="AF40" s="37">
        <f t="shared" si="1"/>
        <v>0</v>
      </c>
      <c r="AG40" s="26">
        <f t="shared" si="7"/>
        <v>795817.55999999994</v>
      </c>
      <c r="AH40" s="17">
        <f t="shared" si="3"/>
        <v>1923613.03</v>
      </c>
      <c r="AI40" s="19">
        <f t="shared" si="4"/>
        <v>1345161.15</v>
      </c>
      <c r="AJ40" s="32">
        <f t="shared" si="5"/>
        <v>578451.88000000012</v>
      </c>
    </row>
    <row r="41" spans="1:36" x14ac:dyDescent="0.2">
      <c r="A41" s="1" t="s">
        <v>463</v>
      </c>
      <c r="B41" s="1" t="s">
        <v>465</v>
      </c>
      <c r="C41" s="92">
        <v>2366</v>
      </c>
      <c r="D41" s="93" t="s">
        <v>1121</v>
      </c>
      <c r="E41" s="271" t="s">
        <v>2036</v>
      </c>
      <c r="F41" s="273">
        <v>690704.24</v>
      </c>
      <c r="G41" s="273">
        <v>26409.59</v>
      </c>
      <c r="H41" s="273">
        <v>104990.33</v>
      </c>
      <c r="J41" s="271">
        <v>378704.04</v>
      </c>
      <c r="K41" s="271">
        <v>479055.66</v>
      </c>
      <c r="O41" s="288">
        <v>0</v>
      </c>
      <c r="Q41" s="271">
        <v>-359713.42</v>
      </c>
      <c r="R41" s="271">
        <v>1798384.44</v>
      </c>
      <c r="T41" s="274">
        <v>935064.18</v>
      </c>
      <c r="U41" s="274">
        <v>355120</v>
      </c>
      <c r="V41" s="274">
        <v>1208.56</v>
      </c>
      <c r="W41" s="274">
        <v>795720</v>
      </c>
      <c r="Y41" s="275">
        <v>967662</v>
      </c>
      <c r="AB41" s="275">
        <v>611787.27</v>
      </c>
      <c r="AC41" s="275">
        <v>197337.32</v>
      </c>
      <c r="AD41" s="275">
        <v>80</v>
      </c>
      <c r="AE41" s="103">
        <f t="shared" si="8"/>
        <v>822104.15999999992</v>
      </c>
      <c r="AF41" s="37">
        <f t="shared" si="1"/>
        <v>0</v>
      </c>
      <c r="AG41" s="26">
        <f t="shared" si="7"/>
        <v>822104.15999999992</v>
      </c>
      <c r="AH41" s="17">
        <f t="shared" si="3"/>
        <v>2087112.7400000002</v>
      </c>
      <c r="AI41" s="19">
        <f t="shared" si="4"/>
        <v>1776866.59</v>
      </c>
      <c r="AJ41" s="32">
        <f t="shared" si="5"/>
        <v>310246.15000000014</v>
      </c>
    </row>
    <row r="42" spans="1:36" x14ac:dyDescent="0.2">
      <c r="A42" s="1" t="s">
        <v>463</v>
      </c>
      <c r="B42" s="1" t="s">
        <v>465</v>
      </c>
      <c r="C42" s="92">
        <v>5915</v>
      </c>
      <c r="D42" s="93" t="s">
        <v>1122</v>
      </c>
      <c r="E42" s="271" t="s">
        <v>2037</v>
      </c>
      <c r="F42" s="273">
        <v>480412.3</v>
      </c>
      <c r="H42" s="273">
        <v>111807.41</v>
      </c>
      <c r="J42" s="271">
        <v>346742.4</v>
      </c>
      <c r="K42" s="271">
        <v>251295.47</v>
      </c>
      <c r="O42" s="288">
        <v>498.08</v>
      </c>
      <c r="Q42" s="271">
        <v>-48139.66</v>
      </c>
      <c r="R42" s="271">
        <v>1262156.06</v>
      </c>
      <c r="T42" s="274">
        <v>1099359.1200000001</v>
      </c>
      <c r="U42" s="274">
        <v>211400</v>
      </c>
      <c r="V42" s="274">
        <v>1094.99</v>
      </c>
      <c r="W42" s="274">
        <v>1182680</v>
      </c>
      <c r="Y42" s="275">
        <v>1531035</v>
      </c>
      <c r="Z42" s="275">
        <v>1830</v>
      </c>
      <c r="AB42" s="275">
        <v>753715.99</v>
      </c>
      <c r="AC42" s="275">
        <v>140139.01999999999</v>
      </c>
      <c r="AE42" s="103">
        <f t="shared" si="8"/>
        <v>592219.71</v>
      </c>
      <c r="AF42" s="37">
        <f t="shared" si="1"/>
        <v>498.08</v>
      </c>
      <c r="AG42" s="26">
        <f t="shared" si="7"/>
        <v>591721.63</v>
      </c>
      <c r="AH42" s="17">
        <f t="shared" si="3"/>
        <v>2494534.1100000003</v>
      </c>
      <c r="AI42" s="19">
        <f t="shared" si="4"/>
        <v>2426720.0100000002</v>
      </c>
      <c r="AJ42" s="32">
        <f t="shared" si="5"/>
        <v>67814.100000000093</v>
      </c>
    </row>
    <row r="43" spans="1:36" x14ac:dyDescent="0.2">
      <c r="A43" s="1" t="s">
        <v>463</v>
      </c>
      <c r="B43" s="1" t="s">
        <v>465</v>
      </c>
      <c r="C43" s="92">
        <v>3317</v>
      </c>
      <c r="D43" s="93" t="s">
        <v>1123</v>
      </c>
      <c r="E43" s="271" t="s">
        <v>2038</v>
      </c>
      <c r="F43" s="273">
        <v>210438.05</v>
      </c>
      <c r="G43" s="273">
        <v>4580</v>
      </c>
      <c r="H43" s="273">
        <v>228496.24</v>
      </c>
      <c r="J43" s="271">
        <v>565417.29</v>
      </c>
      <c r="K43" s="271">
        <v>109476.99</v>
      </c>
      <c r="Q43" s="271">
        <v>-795906.52</v>
      </c>
      <c r="R43" s="271">
        <v>1683339.65</v>
      </c>
      <c r="T43" s="274">
        <v>984007.81</v>
      </c>
      <c r="V43" s="274">
        <v>466.11</v>
      </c>
      <c r="W43" s="274">
        <v>422350</v>
      </c>
      <c r="Y43" s="275">
        <v>649123</v>
      </c>
      <c r="AB43" s="275">
        <v>377948.01</v>
      </c>
      <c r="AC43" s="275">
        <v>95775.47</v>
      </c>
      <c r="AE43" s="103">
        <f t="shared" si="8"/>
        <v>443514.29</v>
      </c>
      <c r="AF43" s="37">
        <f t="shared" si="1"/>
        <v>0</v>
      </c>
      <c r="AG43" s="26">
        <f t="shared" si="7"/>
        <v>443514.29</v>
      </c>
      <c r="AH43" s="17">
        <f t="shared" si="3"/>
        <v>1406823.92</v>
      </c>
      <c r="AI43" s="19">
        <f t="shared" si="4"/>
        <v>1122846.48</v>
      </c>
      <c r="AJ43" s="32">
        <f t="shared" si="5"/>
        <v>283977.43999999994</v>
      </c>
    </row>
    <row r="44" spans="1:36" x14ac:dyDescent="0.2">
      <c r="A44" s="1" t="s">
        <v>463</v>
      </c>
      <c r="B44" s="1" t="s">
        <v>465</v>
      </c>
      <c r="C44" s="92">
        <v>2828</v>
      </c>
      <c r="D44" s="93" t="s">
        <v>1124</v>
      </c>
      <c r="E44" s="271" t="s">
        <v>2170</v>
      </c>
      <c r="F44" s="273">
        <v>890630.13</v>
      </c>
      <c r="G44" s="273">
        <v>19550</v>
      </c>
      <c r="H44" s="273">
        <v>194763.41</v>
      </c>
      <c r="J44" s="271">
        <v>378005.29</v>
      </c>
      <c r="K44" s="271">
        <v>77479.61</v>
      </c>
      <c r="Q44" s="271">
        <v>-688189.72</v>
      </c>
      <c r="R44" s="271">
        <v>2224890.19</v>
      </c>
      <c r="T44" s="274">
        <v>1014056.37</v>
      </c>
      <c r="U44" s="274">
        <v>90000</v>
      </c>
      <c r="V44" s="274">
        <v>1690.57</v>
      </c>
      <c r="W44" s="274">
        <v>831700</v>
      </c>
      <c r="Y44" s="275">
        <v>1028030</v>
      </c>
      <c r="AB44" s="275">
        <v>683864.48</v>
      </c>
      <c r="AC44" s="275">
        <v>123352.49</v>
      </c>
      <c r="AE44" s="103">
        <f t="shared" si="8"/>
        <v>1104943.54</v>
      </c>
      <c r="AF44" s="37">
        <f t="shared" si="1"/>
        <v>0</v>
      </c>
      <c r="AG44" s="26">
        <f t="shared" si="7"/>
        <v>1104943.54</v>
      </c>
      <c r="AH44" s="17">
        <f t="shared" si="3"/>
        <v>1937446.9400000002</v>
      </c>
      <c r="AI44" s="19">
        <f t="shared" si="4"/>
        <v>1835246.97</v>
      </c>
      <c r="AJ44" s="32">
        <f t="shared" si="5"/>
        <v>102199.9700000002</v>
      </c>
    </row>
    <row r="45" spans="1:36" x14ac:dyDescent="0.2">
      <c r="A45" s="1" t="s">
        <v>463</v>
      </c>
      <c r="B45" s="1" t="s">
        <v>465</v>
      </c>
      <c r="C45" s="92">
        <v>2529</v>
      </c>
      <c r="D45" s="93" t="s">
        <v>1125</v>
      </c>
      <c r="E45" s="271" t="s">
        <v>2184</v>
      </c>
      <c r="F45" s="273">
        <v>370502.52</v>
      </c>
      <c r="G45" s="273">
        <v>35470</v>
      </c>
      <c r="H45" s="273">
        <v>80092.789999999994</v>
      </c>
      <c r="J45" s="271">
        <v>1954338.94</v>
      </c>
      <c r="K45" s="271">
        <v>741784.84</v>
      </c>
      <c r="Q45" s="271">
        <v>3285164.12</v>
      </c>
      <c r="T45" s="274">
        <v>1066275.0900000001</v>
      </c>
      <c r="U45" s="274">
        <v>78900</v>
      </c>
      <c r="V45" s="274">
        <v>319.02</v>
      </c>
      <c r="W45" s="274">
        <v>942210</v>
      </c>
      <c r="Y45" s="275">
        <v>1221105</v>
      </c>
      <c r="Z45" s="275">
        <v>6504</v>
      </c>
      <c r="AB45" s="275">
        <v>472148.01</v>
      </c>
      <c r="AC45" s="275">
        <v>458190.13</v>
      </c>
      <c r="AE45" s="103">
        <f t="shared" si="8"/>
        <v>486065.31</v>
      </c>
      <c r="AF45" s="37">
        <f t="shared" si="1"/>
        <v>0</v>
      </c>
      <c r="AG45" s="26">
        <f t="shared" si="7"/>
        <v>486065.31</v>
      </c>
      <c r="AH45" s="17">
        <f t="shared" si="3"/>
        <v>2087704.11</v>
      </c>
      <c r="AI45" s="19">
        <f t="shared" si="4"/>
        <v>2157947.14</v>
      </c>
      <c r="AJ45" s="32">
        <f t="shared" si="5"/>
        <v>-70243.030000000028</v>
      </c>
    </row>
    <row r="46" spans="1:36" x14ac:dyDescent="0.2">
      <c r="A46" s="1" t="s">
        <v>468</v>
      </c>
      <c r="B46" s="1" t="s">
        <v>469</v>
      </c>
      <c r="C46" s="92">
        <v>5981</v>
      </c>
      <c r="D46" s="93" t="s">
        <v>1126</v>
      </c>
      <c r="E46" s="271" t="s">
        <v>2039</v>
      </c>
      <c r="F46" s="273">
        <v>857862.85</v>
      </c>
      <c r="G46" s="273">
        <v>0</v>
      </c>
      <c r="H46" s="273">
        <v>62136.43</v>
      </c>
      <c r="J46" s="271">
        <v>1354593.96</v>
      </c>
      <c r="K46" s="271">
        <v>219837.03</v>
      </c>
      <c r="N46" s="288">
        <v>0</v>
      </c>
      <c r="O46" s="288">
        <v>820.36</v>
      </c>
      <c r="Q46" s="271">
        <v>93313.61</v>
      </c>
      <c r="R46" s="271">
        <v>721555.06</v>
      </c>
      <c r="T46" s="274">
        <v>1601915.02</v>
      </c>
      <c r="U46" s="274">
        <v>271140</v>
      </c>
      <c r="V46" s="274">
        <v>896.11</v>
      </c>
      <c r="W46" s="274">
        <v>1680097.7</v>
      </c>
      <c r="X46" s="274">
        <v>164208.6</v>
      </c>
      <c r="Y46" s="275">
        <v>2279219.7000000002</v>
      </c>
      <c r="AB46" s="275">
        <v>602112.23</v>
      </c>
      <c r="AC46" s="275">
        <v>262087.86</v>
      </c>
      <c r="AE46" s="103">
        <f t="shared" si="8"/>
        <v>919999.28</v>
      </c>
      <c r="AF46" s="37">
        <f t="shared" si="1"/>
        <v>820.36</v>
      </c>
      <c r="AG46" s="26">
        <f t="shared" si="7"/>
        <v>919178.92</v>
      </c>
      <c r="AH46" s="17">
        <f t="shared" si="3"/>
        <v>3718257.43</v>
      </c>
      <c r="AI46" s="19">
        <f t="shared" si="4"/>
        <v>3143419.79</v>
      </c>
      <c r="AJ46" s="32">
        <f t="shared" si="5"/>
        <v>574837.64000000013</v>
      </c>
    </row>
    <row r="47" spans="1:36" x14ac:dyDescent="0.2">
      <c r="A47" s="1" t="s">
        <v>468</v>
      </c>
      <c r="B47" s="1" t="s">
        <v>469</v>
      </c>
      <c r="C47" s="92">
        <v>5608</v>
      </c>
      <c r="D47" s="93" t="s">
        <v>1127</v>
      </c>
      <c r="E47" s="271" t="s">
        <v>2040</v>
      </c>
      <c r="F47" s="273">
        <v>879316.52</v>
      </c>
      <c r="G47" s="273">
        <v>0</v>
      </c>
      <c r="H47" s="273">
        <v>58499.96</v>
      </c>
      <c r="J47" s="271">
        <v>98072.7</v>
      </c>
      <c r="K47" s="271">
        <v>724518.42</v>
      </c>
      <c r="N47" s="288">
        <v>0</v>
      </c>
      <c r="O47" s="288">
        <v>5.9</v>
      </c>
      <c r="Q47" s="271">
        <v>176877.17</v>
      </c>
      <c r="R47" s="271">
        <v>1541680.81</v>
      </c>
      <c r="T47" s="274">
        <v>2400385.67</v>
      </c>
      <c r="U47" s="274">
        <v>274245.21999999997</v>
      </c>
      <c r="V47" s="274">
        <v>1996.64</v>
      </c>
      <c r="W47" s="274">
        <v>1614396.02</v>
      </c>
      <c r="X47" s="274">
        <v>430886</v>
      </c>
      <c r="Y47" s="275">
        <v>2376897.02</v>
      </c>
      <c r="Z47" s="275">
        <v>47270</v>
      </c>
      <c r="AB47" s="275">
        <v>621382.71</v>
      </c>
      <c r="AC47" s="275">
        <v>260863.35999999999</v>
      </c>
      <c r="AE47" s="103">
        <f t="shared" si="8"/>
        <v>937816.48</v>
      </c>
      <c r="AF47" s="37">
        <f t="shared" si="1"/>
        <v>5.9</v>
      </c>
      <c r="AG47" s="26">
        <f t="shared" si="7"/>
        <v>937810.58</v>
      </c>
      <c r="AH47" s="17">
        <f t="shared" si="3"/>
        <v>4721909.55</v>
      </c>
      <c r="AI47" s="19">
        <f t="shared" si="4"/>
        <v>3306413.09</v>
      </c>
      <c r="AJ47" s="32">
        <f t="shared" si="5"/>
        <v>1415496.46</v>
      </c>
    </row>
    <row r="48" spans="1:36" x14ac:dyDescent="0.2">
      <c r="A48" s="1" t="s">
        <v>468</v>
      </c>
      <c r="B48" s="1" t="s">
        <v>469</v>
      </c>
      <c r="C48" s="92">
        <v>3981</v>
      </c>
      <c r="D48" s="93" t="s">
        <v>1128</v>
      </c>
      <c r="E48" s="271" t="s">
        <v>2041</v>
      </c>
      <c r="F48" s="273">
        <v>748012.84</v>
      </c>
      <c r="G48" s="273">
        <v>0</v>
      </c>
      <c r="H48" s="273">
        <v>16562.669999999998</v>
      </c>
      <c r="J48" s="271">
        <v>915335.99</v>
      </c>
      <c r="K48" s="271">
        <v>507748.29</v>
      </c>
      <c r="N48" s="288">
        <v>0</v>
      </c>
      <c r="O48" s="288">
        <v>55.86</v>
      </c>
      <c r="Q48" s="271">
        <v>63849.82</v>
      </c>
      <c r="R48" s="271">
        <v>3101072.39</v>
      </c>
      <c r="T48" s="274">
        <v>1459501.93</v>
      </c>
      <c r="U48" s="274">
        <v>158790.72</v>
      </c>
      <c r="V48" s="274">
        <v>878.86</v>
      </c>
      <c r="W48" s="274">
        <v>2432584.2999999998</v>
      </c>
      <c r="X48" s="274">
        <v>98000</v>
      </c>
      <c r="Y48" s="275">
        <v>3065484.3</v>
      </c>
      <c r="Z48" s="275">
        <v>4900</v>
      </c>
      <c r="AB48" s="275">
        <v>480816.96</v>
      </c>
      <c r="AC48" s="275">
        <v>267962.76</v>
      </c>
      <c r="AE48" s="103">
        <f t="shared" si="8"/>
        <v>764575.51</v>
      </c>
      <c r="AF48" s="37">
        <f t="shared" si="1"/>
        <v>55.86</v>
      </c>
      <c r="AG48" s="26">
        <f t="shared" si="7"/>
        <v>764519.65</v>
      </c>
      <c r="AH48" s="17">
        <f t="shared" si="3"/>
        <v>4149755.8099999996</v>
      </c>
      <c r="AI48" s="19">
        <f t="shared" si="4"/>
        <v>3819164.0199999996</v>
      </c>
      <c r="AJ48" s="32">
        <f t="shared" si="5"/>
        <v>330591.79000000004</v>
      </c>
    </row>
    <row r="49" spans="1:36" x14ac:dyDescent="0.2">
      <c r="A49" s="1" t="s">
        <v>468</v>
      </c>
      <c r="B49" s="1" t="s">
        <v>469</v>
      </c>
      <c r="C49" s="92">
        <v>2676</v>
      </c>
      <c r="D49" s="93" t="s">
        <v>1129</v>
      </c>
      <c r="E49" s="271" t="s">
        <v>2042</v>
      </c>
      <c r="F49" s="273">
        <v>286433.34000000003</v>
      </c>
      <c r="G49" s="273">
        <v>0</v>
      </c>
      <c r="H49" s="273">
        <v>48621.74</v>
      </c>
      <c r="J49" s="271">
        <v>1960503.7</v>
      </c>
      <c r="K49" s="271">
        <v>143284.76</v>
      </c>
      <c r="N49" s="288">
        <v>0</v>
      </c>
      <c r="O49" s="288">
        <v>152.4</v>
      </c>
      <c r="Q49" s="271">
        <v>54749.52</v>
      </c>
      <c r="R49" s="271">
        <v>2713140.37</v>
      </c>
      <c r="T49" s="274">
        <v>1362100.68</v>
      </c>
      <c r="U49" s="274">
        <v>130202.59</v>
      </c>
      <c r="V49" s="274">
        <v>316.89</v>
      </c>
      <c r="W49" s="274">
        <v>1108433</v>
      </c>
      <c r="X49" s="274">
        <v>51200</v>
      </c>
      <c r="Y49" s="275">
        <v>1632698</v>
      </c>
      <c r="AB49" s="275">
        <v>490045.75</v>
      </c>
      <c r="AC49" s="275">
        <v>204531.26</v>
      </c>
      <c r="AE49" s="103">
        <f t="shared" si="8"/>
        <v>335055.08</v>
      </c>
      <c r="AF49" s="37">
        <f t="shared" si="1"/>
        <v>152.4</v>
      </c>
      <c r="AG49" s="26">
        <f t="shared" si="7"/>
        <v>334902.68</v>
      </c>
      <c r="AH49" s="17">
        <f t="shared" si="3"/>
        <v>2652253.16</v>
      </c>
      <c r="AI49" s="19">
        <f t="shared" si="4"/>
        <v>2327275.0099999998</v>
      </c>
      <c r="AJ49" s="32">
        <f t="shared" si="5"/>
        <v>324978.15000000037</v>
      </c>
    </row>
    <row r="50" spans="1:36" x14ac:dyDescent="0.2">
      <c r="A50" s="1" t="s">
        <v>468</v>
      </c>
      <c r="B50" s="1" t="s">
        <v>469</v>
      </c>
      <c r="C50" s="92">
        <v>4612</v>
      </c>
      <c r="D50" s="93" t="s">
        <v>1130</v>
      </c>
      <c r="E50" s="271" t="s">
        <v>2043</v>
      </c>
      <c r="F50" s="273">
        <v>900223.39</v>
      </c>
      <c r="G50" s="273">
        <v>0</v>
      </c>
      <c r="H50" s="273">
        <v>59062.63</v>
      </c>
      <c r="J50" s="271">
        <v>155620.53</v>
      </c>
      <c r="K50" s="271">
        <v>268625.65999999997</v>
      </c>
      <c r="M50" s="288">
        <v>98972.5</v>
      </c>
      <c r="N50" s="288">
        <v>0</v>
      </c>
      <c r="O50" s="288">
        <v>674.45</v>
      </c>
      <c r="Q50" s="271">
        <v>65462.95</v>
      </c>
      <c r="R50" s="271">
        <v>2152655.08</v>
      </c>
      <c r="T50" s="274">
        <v>2407654.7200000002</v>
      </c>
      <c r="U50" s="274">
        <v>364674.02</v>
      </c>
      <c r="V50" s="274">
        <v>888.14</v>
      </c>
      <c r="W50" s="274">
        <v>1096213</v>
      </c>
      <c r="X50" s="274">
        <v>457764</v>
      </c>
      <c r="Y50" s="275">
        <v>2346483</v>
      </c>
      <c r="Z50" s="275">
        <v>11828</v>
      </c>
      <c r="AA50" s="275">
        <v>4320</v>
      </c>
      <c r="AB50" s="275">
        <v>850243.26</v>
      </c>
      <c r="AC50" s="275">
        <v>232389.92</v>
      </c>
      <c r="AE50" s="103">
        <f t="shared" si="8"/>
        <v>959286.02</v>
      </c>
      <c r="AF50" s="37">
        <f t="shared" si="1"/>
        <v>99646.95</v>
      </c>
      <c r="AG50" s="26">
        <f t="shared" si="7"/>
        <v>859639.07000000007</v>
      </c>
      <c r="AH50" s="17">
        <f t="shared" si="3"/>
        <v>4327193.8800000008</v>
      </c>
      <c r="AI50" s="19">
        <f t="shared" si="4"/>
        <v>3445264.1799999997</v>
      </c>
      <c r="AJ50" s="32">
        <f t="shared" si="5"/>
        <v>881929.70000000112</v>
      </c>
    </row>
    <row r="51" spans="1:36" x14ac:dyDescent="0.2">
      <c r="A51" s="1" t="s">
        <v>468</v>
      </c>
      <c r="B51" s="1" t="s">
        <v>469</v>
      </c>
      <c r="C51" s="92">
        <v>3723</v>
      </c>
      <c r="D51" s="93" t="s">
        <v>1131</v>
      </c>
      <c r="E51" s="271" t="s">
        <v>2171</v>
      </c>
      <c r="F51" s="273">
        <v>569292.49</v>
      </c>
      <c r="G51" s="273">
        <v>0</v>
      </c>
      <c r="H51" s="273">
        <v>35884.089999999997</v>
      </c>
      <c r="J51" s="271">
        <v>436490.6</v>
      </c>
      <c r="K51" s="271">
        <v>190527.66</v>
      </c>
      <c r="N51" s="288">
        <v>0</v>
      </c>
      <c r="O51" s="288">
        <v>166.93</v>
      </c>
      <c r="Q51" s="271">
        <v>161981.44</v>
      </c>
      <c r="R51" s="271">
        <v>2872107.81</v>
      </c>
      <c r="T51" s="274">
        <v>1592612.38</v>
      </c>
      <c r="U51" s="274">
        <v>145037.75</v>
      </c>
      <c r="V51" s="274">
        <v>600.91999999999996</v>
      </c>
      <c r="W51" s="274">
        <v>719138</v>
      </c>
      <c r="X51" s="274">
        <v>91400</v>
      </c>
      <c r="Y51" s="275">
        <v>1379392</v>
      </c>
      <c r="AB51" s="275">
        <v>501620.98</v>
      </c>
      <c r="AC51" s="275">
        <v>252538.2</v>
      </c>
      <c r="AE51" s="103">
        <f t="shared" si="8"/>
        <v>605176.57999999996</v>
      </c>
      <c r="AF51" s="37">
        <f t="shared" si="1"/>
        <v>166.93</v>
      </c>
      <c r="AG51" s="26">
        <f t="shared" si="7"/>
        <v>605009.64999999991</v>
      </c>
      <c r="AH51" s="17">
        <f t="shared" si="3"/>
        <v>2548789.0499999998</v>
      </c>
      <c r="AI51" s="19">
        <f t="shared" si="4"/>
        <v>2133551.1800000002</v>
      </c>
      <c r="AJ51" s="32">
        <f t="shared" si="5"/>
        <v>415237.86999999965</v>
      </c>
    </row>
    <row r="52" spans="1:36" x14ac:dyDescent="0.2">
      <c r="A52" s="1" t="s">
        <v>472</v>
      </c>
      <c r="B52" s="1" t="s">
        <v>473</v>
      </c>
      <c r="C52" s="92">
        <v>4086</v>
      </c>
      <c r="D52" s="93" t="s">
        <v>1132</v>
      </c>
      <c r="E52" s="271" t="s">
        <v>2044</v>
      </c>
      <c r="F52" s="273">
        <v>528516.03</v>
      </c>
      <c r="G52" s="273">
        <v>0</v>
      </c>
      <c r="H52" s="273">
        <v>28568.74</v>
      </c>
      <c r="J52" s="271">
        <v>453870.7</v>
      </c>
      <c r="K52" s="271">
        <v>122213.62</v>
      </c>
      <c r="O52" s="288">
        <v>146</v>
      </c>
      <c r="R52" s="271">
        <v>2033236.3</v>
      </c>
      <c r="T52" s="274">
        <v>2046354.39</v>
      </c>
      <c r="V52" s="274">
        <v>602.89</v>
      </c>
      <c r="W52" s="274">
        <v>771900</v>
      </c>
      <c r="Y52" s="275">
        <v>1638258</v>
      </c>
      <c r="AB52" s="275">
        <v>679197.82</v>
      </c>
      <c r="AC52" s="275">
        <v>93304.5</v>
      </c>
      <c r="AE52" s="103">
        <f t="shared" si="8"/>
        <v>557084.77</v>
      </c>
      <c r="AF52" s="37">
        <f t="shared" si="1"/>
        <v>146</v>
      </c>
      <c r="AG52" s="26">
        <f t="shared" si="7"/>
        <v>556938.77</v>
      </c>
      <c r="AH52" s="17">
        <f t="shared" si="3"/>
        <v>2818857.28</v>
      </c>
      <c r="AI52" s="19">
        <f t="shared" si="4"/>
        <v>2410760.3199999998</v>
      </c>
      <c r="AJ52" s="32">
        <f t="shared" si="5"/>
        <v>408096.95999999996</v>
      </c>
    </row>
    <row r="53" spans="1:36" x14ac:dyDescent="0.2">
      <c r="A53" s="1" t="s">
        <v>472</v>
      </c>
      <c r="B53" s="1" t="s">
        <v>473</v>
      </c>
      <c r="C53" s="92">
        <v>4226</v>
      </c>
      <c r="D53" s="93" t="s">
        <v>1133</v>
      </c>
      <c r="E53" s="271" t="s">
        <v>2045</v>
      </c>
      <c r="F53" s="273">
        <v>461850.05</v>
      </c>
      <c r="G53" s="273">
        <v>0</v>
      </c>
      <c r="H53" s="273">
        <v>62548.44</v>
      </c>
      <c r="J53" s="271">
        <v>2094815.19</v>
      </c>
      <c r="K53" s="271">
        <v>510413.28</v>
      </c>
      <c r="O53" s="288">
        <v>195</v>
      </c>
      <c r="R53" s="271">
        <v>575288.56999999995</v>
      </c>
      <c r="T53" s="274">
        <v>1870882.16</v>
      </c>
      <c r="V53" s="274">
        <v>547.66</v>
      </c>
      <c r="W53" s="274">
        <v>585500</v>
      </c>
      <c r="Y53" s="275">
        <v>1351850</v>
      </c>
      <c r="AB53" s="275">
        <v>589181.28</v>
      </c>
      <c r="AC53" s="275">
        <v>278927.3</v>
      </c>
      <c r="AE53" s="103">
        <f t="shared" si="8"/>
        <v>524398.49</v>
      </c>
      <c r="AF53" s="37">
        <f t="shared" si="1"/>
        <v>195</v>
      </c>
      <c r="AG53" s="26">
        <f t="shared" si="7"/>
        <v>524203.49</v>
      </c>
      <c r="AH53" s="17">
        <f t="shared" si="3"/>
        <v>2456929.8199999998</v>
      </c>
      <c r="AI53" s="19">
        <f t="shared" si="4"/>
        <v>2219958.58</v>
      </c>
      <c r="AJ53" s="32">
        <f t="shared" si="5"/>
        <v>236971.23999999976</v>
      </c>
    </row>
    <row r="54" spans="1:36" x14ac:dyDescent="0.2">
      <c r="A54" s="1" t="s">
        <v>472</v>
      </c>
      <c r="B54" s="1" t="s">
        <v>473</v>
      </c>
      <c r="C54" s="92">
        <v>4483</v>
      </c>
      <c r="D54" s="93" t="s">
        <v>1134</v>
      </c>
      <c r="E54" s="271" t="s">
        <v>2046</v>
      </c>
      <c r="F54" s="273">
        <v>879816.18</v>
      </c>
      <c r="G54" s="273">
        <v>0</v>
      </c>
      <c r="H54" s="273">
        <v>23098.18</v>
      </c>
      <c r="J54" s="271">
        <v>2494367.63</v>
      </c>
      <c r="K54" s="271">
        <v>177435.28</v>
      </c>
      <c r="R54" s="271">
        <v>1317062.58</v>
      </c>
      <c r="T54" s="274">
        <v>1515817.65</v>
      </c>
      <c r="V54" s="274">
        <v>989.7</v>
      </c>
      <c r="W54" s="274">
        <v>1052640</v>
      </c>
      <c r="Y54" s="275">
        <v>1642460</v>
      </c>
      <c r="AB54" s="275">
        <v>294250.83</v>
      </c>
      <c r="AC54" s="275">
        <v>164937.5</v>
      </c>
      <c r="AE54" s="103">
        <f t="shared" si="8"/>
        <v>902914.3600000001</v>
      </c>
      <c r="AF54" s="37">
        <f t="shared" si="1"/>
        <v>0</v>
      </c>
      <c r="AG54" s="26">
        <f t="shared" si="7"/>
        <v>902914.3600000001</v>
      </c>
      <c r="AH54" s="17">
        <f t="shared" si="3"/>
        <v>2569447.3499999996</v>
      </c>
      <c r="AI54" s="19">
        <f t="shared" si="4"/>
        <v>2101648.33</v>
      </c>
      <c r="AJ54" s="32">
        <f t="shared" si="5"/>
        <v>467799.01999999955</v>
      </c>
    </row>
    <row r="55" spans="1:36" x14ac:dyDescent="0.2">
      <c r="A55" s="1" t="s">
        <v>472</v>
      </c>
      <c r="B55" s="1" t="s">
        <v>473</v>
      </c>
      <c r="C55" s="92">
        <v>3448</v>
      </c>
      <c r="D55" s="93" t="s">
        <v>1135</v>
      </c>
      <c r="E55" s="271" t="s">
        <v>2047</v>
      </c>
      <c r="F55" s="273">
        <v>349052.85</v>
      </c>
      <c r="G55" s="273">
        <v>10000</v>
      </c>
      <c r="H55" s="273">
        <v>42997.94</v>
      </c>
      <c r="J55" s="271">
        <v>126848.4</v>
      </c>
      <c r="K55" s="271">
        <v>308380.28999999998</v>
      </c>
      <c r="R55" s="271">
        <v>2202516.2599999998</v>
      </c>
      <c r="T55" s="274">
        <v>1630608.98</v>
      </c>
      <c r="V55" s="274">
        <v>464.16</v>
      </c>
      <c r="W55" s="274">
        <v>563800</v>
      </c>
      <c r="Y55" s="275">
        <v>1240910</v>
      </c>
      <c r="AB55" s="275">
        <v>544040.4</v>
      </c>
      <c r="AC55" s="275">
        <v>230089.5</v>
      </c>
      <c r="AE55" s="103">
        <f t="shared" si="8"/>
        <v>402050.79</v>
      </c>
      <c r="AF55" s="37">
        <f t="shared" si="1"/>
        <v>0</v>
      </c>
      <c r="AG55" s="26">
        <f t="shared" si="7"/>
        <v>402050.79</v>
      </c>
      <c r="AH55" s="17">
        <f t="shared" si="3"/>
        <v>2194873.1399999997</v>
      </c>
      <c r="AI55" s="19">
        <f t="shared" si="4"/>
        <v>2015039.9</v>
      </c>
      <c r="AJ55" s="32">
        <f t="shared" si="5"/>
        <v>179833.23999999976</v>
      </c>
    </row>
    <row r="56" spans="1:36" x14ac:dyDescent="0.2">
      <c r="A56" s="1" t="s">
        <v>472</v>
      </c>
      <c r="B56" s="1" t="s">
        <v>473</v>
      </c>
      <c r="C56" s="92">
        <v>3561</v>
      </c>
      <c r="D56" s="93" t="s">
        <v>1136</v>
      </c>
      <c r="E56" s="271" t="s">
        <v>2172</v>
      </c>
      <c r="F56" s="273">
        <v>792128.43</v>
      </c>
      <c r="G56" s="273">
        <v>0</v>
      </c>
      <c r="H56" s="273">
        <v>30571.71</v>
      </c>
      <c r="J56" s="271">
        <v>387373.5</v>
      </c>
      <c r="K56" s="271">
        <v>153262.44</v>
      </c>
      <c r="R56" s="271">
        <v>2224684.62</v>
      </c>
      <c r="T56" s="274">
        <v>1753914.97</v>
      </c>
      <c r="V56" s="274">
        <v>942.85</v>
      </c>
      <c r="W56" s="274">
        <v>359900</v>
      </c>
      <c r="Y56" s="275">
        <v>1015400</v>
      </c>
      <c r="AB56" s="275">
        <v>444424.18</v>
      </c>
      <c r="AC56" s="275">
        <v>150222.79999999999</v>
      </c>
      <c r="AE56" s="103">
        <f t="shared" si="8"/>
        <v>822700.14</v>
      </c>
      <c r="AF56" s="37">
        <f t="shared" si="1"/>
        <v>0</v>
      </c>
      <c r="AG56" s="26">
        <f t="shared" si="7"/>
        <v>822700.14</v>
      </c>
      <c r="AH56" s="17">
        <f t="shared" si="3"/>
        <v>2114757.8200000003</v>
      </c>
      <c r="AI56" s="19">
        <f t="shared" si="4"/>
        <v>1610046.98</v>
      </c>
      <c r="AJ56" s="32">
        <f t="shared" si="5"/>
        <v>504710.84000000032</v>
      </c>
    </row>
    <row r="57" spans="1:36" x14ac:dyDescent="0.2">
      <c r="A57" s="1" t="s">
        <v>475</v>
      </c>
      <c r="B57" s="1" t="s">
        <v>477</v>
      </c>
      <c r="C57" s="92">
        <v>5366</v>
      </c>
      <c r="D57" s="93" t="s">
        <v>1137</v>
      </c>
      <c r="E57" s="271" t="s">
        <v>2048</v>
      </c>
      <c r="F57" s="273">
        <v>497760.81</v>
      </c>
      <c r="G57" s="273">
        <v>11620</v>
      </c>
      <c r="H57" s="273">
        <v>46760.38</v>
      </c>
      <c r="J57" s="271">
        <v>37952</v>
      </c>
      <c r="K57" s="271">
        <v>222632.13</v>
      </c>
      <c r="L57" s="288">
        <v>0</v>
      </c>
      <c r="M57" s="288">
        <v>0</v>
      </c>
      <c r="O57" s="288">
        <v>3326.9</v>
      </c>
      <c r="P57" s="271">
        <v>-793754.37</v>
      </c>
      <c r="Q57" s="271">
        <v>17406.43</v>
      </c>
      <c r="R57" s="271">
        <v>1546692.27</v>
      </c>
      <c r="T57" s="274">
        <v>1477892.6</v>
      </c>
      <c r="U57" s="274">
        <v>193415</v>
      </c>
      <c r="V57" s="274">
        <v>880.61</v>
      </c>
      <c r="W57" s="274">
        <v>1334680</v>
      </c>
      <c r="X57" s="274">
        <v>24404.42</v>
      </c>
      <c r="Y57" s="275">
        <v>2201123.9</v>
      </c>
      <c r="AA57" s="275">
        <v>232</v>
      </c>
      <c r="AB57" s="275">
        <v>648367.63</v>
      </c>
      <c r="AC57" s="275">
        <v>133032.93</v>
      </c>
      <c r="AD57" s="275">
        <v>3762.08</v>
      </c>
      <c r="AE57" s="103">
        <f t="shared" si="8"/>
        <v>556141.18999999994</v>
      </c>
      <c r="AF57" s="37">
        <f t="shared" si="1"/>
        <v>3326.9</v>
      </c>
      <c r="AG57" s="26">
        <f t="shared" si="7"/>
        <v>552814.28999999992</v>
      </c>
      <c r="AH57" s="17">
        <f t="shared" si="3"/>
        <v>3031272.63</v>
      </c>
      <c r="AI57" s="19">
        <f t="shared" si="4"/>
        <v>2986518.54</v>
      </c>
      <c r="AJ57" s="32">
        <f t="shared" si="5"/>
        <v>44754.089999999851</v>
      </c>
    </row>
    <row r="58" spans="1:36" x14ac:dyDescent="0.2">
      <c r="A58" s="1" t="s">
        <v>475</v>
      </c>
      <c r="B58" s="1" t="s">
        <v>477</v>
      </c>
      <c r="C58" s="92">
        <v>5331</v>
      </c>
      <c r="D58" s="93" t="s">
        <v>1138</v>
      </c>
      <c r="E58" s="271" t="s">
        <v>2049</v>
      </c>
      <c r="F58" s="273">
        <v>446919.67999999999</v>
      </c>
      <c r="H58" s="273">
        <v>33642.589999999997</v>
      </c>
      <c r="J58" s="271">
        <v>1389428.05</v>
      </c>
      <c r="K58" s="271">
        <v>400349.7</v>
      </c>
      <c r="L58" s="288">
        <v>1408.23</v>
      </c>
      <c r="M58" s="288">
        <v>17400</v>
      </c>
      <c r="O58" s="288">
        <v>237298.28</v>
      </c>
      <c r="P58" s="271">
        <v>1588256.89</v>
      </c>
      <c r="Q58" s="271">
        <v>-49545.25</v>
      </c>
      <c r="R58" s="271">
        <v>305399.93</v>
      </c>
      <c r="T58" s="274">
        <v>2061790.8</v>
      </c>
      <c r="V58" s="274">
        <v>1102.54</v>
      </c>
      <c r="W58" s="274">
        <v>1379640</v>
      </c>
      <c r="X58" s="274">
        <v>16176.54</v>
      </c>
      <c r="Y58" s="275">
        <v>2477429</v>
      </c>
      <c r="AA58" s="275">
        <v>15590</v>
      </c>
      <c r="AB58" s="275">
        <v>714648.08</v>
      </c>
      <c r="AC58" s="275">
        <v>61605.42</v>
      </c>
      <c r="AE58" s="103">
        <f t="shared" si="8"/>
        <v>480562.27</v>
      </c>
      <c r="AF58" s="37">
        <f t="shared" si="1"/>
        <v>256106.51</v>
      </c>
      <c r="AG58" s="26">
        <f t="shared" si="7"/>
        <v>224455.76</v>
      </c>
      <c r="AH58" s="17">
        <f t="shared" si="3"/>
        <v>3458709.88</v>
      </c>
      <c r="AI58" s="19">
        <f t="shared" si="4"/>
        <v>3269272.5</v>
      </c>
      <c r="AJ58" s="32">
        <f t="shared" si="5"/>
        <v>189437.37999999989</v>
      </c>
    </row>
    <row r="59" spans="1:36" x14ac:dyDescent="0.2">
      <c r="A59" s="1" t="s">
        <v>475</v>
      </c>
      <c r="B59" s="1" t="s">
        <v>477</v>
      </c>
      <c r="C59" s="92">
        <v>5099</v>
      </c>
      <c r="D59" s="93" t="s">
        <v>1139</v>
      </c>
      <c r="E59" s="271" t="s">
        <v>2050</v>
      </c>
      <c r="F59" s="273">
        <v>602686.93000000005</v>
      </c>
      <c r="G59" s="273">
        <v>6840</v>
      </c>
      <c r="H59" s="273">
        <v>78106.149999999994</v>
      </c>
      <c r="J59" s="271">
        <v>184769.88</v>
      </c>
      <c r="K59" s="271">
        <v>428070.38</v>
      </c>
      <c r="O59" s="288">
        <v>87170.5</v>
      </c>
      <c r="P59" s="271">
        <v>-213864.07</v>
      </c>
      <c r="Q59" s="271">
        <v>-39694.46</v>
      </c>
      <c r="R59" s="271">
        <v>1630025.76</v>
      </c>
      <c r="T59" s="274">
        <v>1255025.78</v>
      </c>
      <c r="V59" s="274">
        <v>1259.98</v>
      </c>
      <c r="W59" s="274">
        <v>1627510</v>
      </c>
      <c r="Y59" s="275">
        <v>2099268</v>
      </c>
      <c r="AA59" s="275">
        <v>10832</v>
      </c>
      <c r="AB59" s="275">
        <v>702887.31</v>
      </c>
      <c r="AC59" s="275">
        <v>202930.34</v>
      </c>
      <c r="AE59" s="103">
        <f t="shared" si="8"/>
        <v>687633.08000000007</v>
      </c>
      <c r="AF59" s="37">
        <f t="shared" si="1"/>
        <v>87170.5</v>
      </c>
      <c r="AG59" s="26">
        <f t="shared" si="7"/>
        <v>600462.58000000007</v>
      </c>
      <c r="AH59" s="17">
        <f t="shared" si="3"/>
        <v>2883795.76</v>
      </c>
      <c r="AI59" s="19">
        <f t="shared" si="4"/>
        <v>3015917.65</v>
      </c>
      <c r="AJ59" s="32">
        <f t="shared" si="5"/>
        <v>-132121.89000000013</v>
      </c>
    </row>
    <row r="60" spans="1:36" x14ac:dyDescent="0.2">
      <c r="A60" s="1" t="s">
        <v>475</v>
      </c>
      <c r="B60" s="1" t="s">
        <v>477</v>
      </c>
      <c r="C60" s="92">
        <v>3004</v>
      </c>
      <c r="D60" s="93" t="s">
        <v>1140</v>
      </c>
      <c r="E60" s="271" t="s">
        <v>2051</v>
      </c>
      <c r="F60" s="273">
        <v>106713.09</v>
      </c>
      <c r="G60" s="273">
        <v>51288.26</v>
      </c>
      <c r="H60" s="273">
        <v>49152.83</v>
      </c>
      <c r="J60" s="271">
        <v>631487.19999999995</v>
      </c>
      <c r="K60" s="271">
        <v>488258.18</v>
      </c>
      <c r="N60" s="288">
        <v>399</v>
      </c>
      <c r="O60" s="288">
        <v>0</v>
      </c>
      <c r="Q60" s="271">
        <v>-1155172.8799999999</v>
      </c>
      <c r="R60" s="271">
        <v>2454167.9500000002</v>
      </c>
      <c r="T60" s="274">
        <v>1261404.83</v>
      </c>
      <c r="V60" s="274">
        <v>400.69</v>
      </c>
      <c r="W60" s="274">
        <v>1852620</v>
      </c>
      <c r="X60" s="274">
        <v>11868.75</v>
      </c>
      <c r="Y60" s="275">
        <v>2501555</v>
      </c>
      <c r="AA60" s="275">
        <v>3812</v>
      </c>
      <c r="AB60" s="275">
        <v>513700.97</v>
      </c>
      <c r="AC60" s="275">
        <v>109957.1</v>
      </c>
      <c r="AD60" s="275">
        <v>1752</v>
      </c>
      <c r="AE60" s="103">
        <f t="shared" si="8"/>
        <v>207154.18</v>
      </c>
      <c r="AF60" s="37">
        <f t="shared" si="1"/>
        <v>399</v>
      </c>
      <c r="AG60" s="26">
        <f t="shared" si="7"/>
        <v>206755.18</v>
      </c>
      <c r="AH60" s="17">
        <f t="shared" si="3"/>
        <v>3126294.27</v>
      </c>
      <c r="AI60" s="19">
        <f t="shared" si="4"/>
        <v>3130777.07</v>
      </c>
      <c r="AJ60" s="32">
        <f t="shared" si="5"/>
        <v>-4482.7999999998137</v>
      </c>
    </row>
    <row r="61" spans="1:36" x14ac:dyDescent="0.2">
      <c r="A61" s="1" t="s">
        <v>475</v>
      </c>
      <c r="B61" s="1" t="s">
        <v>477</v>
      </c>
      <c r="C61" s="92">
        <v>2532</v>
      </c>
      <c r="D61" s="93" t="s">
        <v>1141</v>
      </c>
      <c r="E61" s="271" t="s">
        <v>2052</v>
      </c>
      <c r="F61" s="273">
        <v>273774.07</v>
      </c>
      <c r="G61" s="273">
        <v>34281.82</v>
      </c>
      <c r="H61" s="273">
        <v>35805.120000000003</v>
      </c>
      <c r="J61" s="271">
        <v>782399.2</v>
      </c>
      <c r="K61" s="271">
        <v>271252.65000000002</v>
      </c>
      <c r="L61" s="288">
        <v>7500</v>
      </c>
      <c r="O61" s="288">
        <v>1199.8399999999999</v>
      </c>
      <c r="P61" s="271">
        <v>-165434.82999999999</v>
      </c>
      <c r="Q61" s="271">
        <v>-99688.2</v>
      </c>
      <c r="R61" s="271">
        <v>1419953.5</v>
      </c>
      <c r="T61" s="274">
        <v>1130449.6499999999</v>
      </c>
      <c r="V61" s="274">
        <v>323.89</v>
      </c>
      <c r="W61" s="274">
        <v>1267980</v>
      </c>
      <c r="X61" s="274">
        <v>11924.1</v>
      </c>
      <c r="Y61" s="275">
        <v>1713839</v>
      </c>
      <c r="Z61" s="275">
        <v>6632</v>
      </c>
      <c r="AB61" s="275">
        <v>393703.59</v>
      </c>
      <c r="AC61" s="275">
        <v>37454.5</v>
      </c>
      <c r="AE61" s="103">
        <f t="shared" si="8"/>
        <v>343861.01</v>
      </c>
      <c r="AF61" s="37">
        <f t="shared" si="1"/>
        <v>8699.84</v>
      </c>
      <c r="AG61" s="26">
        <f t="shared" si="7"/>
        <v>335161.17</v>
      </c>
      <c r="AH61" s="17">
        <f t="shared" si="3"/>
        <v>2410677.64</v>
      </c>
      <c r="AI61" s="19">
        <f t="shared" si="4"/>
        <v>2151629.09</v>
      </c>
      <c r="AJ61" s="32">
        <f t="shared" si="5"/>
        <v>259048.55000000028</v>
      </c>
    </row>
    <row r="62" spans="1:36" x14ac:dyDescent="0.2">
      <c r="A62" s="1" t="s">
        <v>475</v>
      </c>
      <c r="B62" s="1" t="s">
        <v>477</v>
      </c>
      <c r="C62" s="92">
        <v>1966</v>
      </c>
      <c r="D62" s="93" t="s">
        <v>1142</v>
      </c>
      <c r="E62" s="271" t="s">
        <v>2053</v>
      </c>
      <c r="F62" s="273">
        <v>134215.72</v>
      </c>
      <c r="H62" s="273">
        <v>49393.93</v>
      </c>
      <c r="J62" s="271">
        <v>441365.7</v>
      </c>
      <c r="K62" s="271">
        <v>213461.56</v>
      </c>
      <c r="O62" s="288">
        <v>38356.94</v>
      </c>
      <c r="P62" s="271">
        <v>-1300252.3500000001</v>
      </c>
      <c r="Q62" s="271">
        <v>48444.78</v>
      </c>
      <c r="R62" s="271">
        <v>1982389.67</v>
      </c>
      <c r="T62" s="274">
        <v>1238141.29</v>
      </c>
      <c r="V62" s="274">
        <v>538.62</v>
      </c>
      <c r="W62" s="274">
        <v>1093480</v>
      </c>
      <c r="X62" s="274">
        <v>11325.74</v>
      </c>
      <c r="Y62" s="275">
        <v>1548239</v>
      </c>
      <c r="Z62" s="275">
        <v>3480</v>
      </c>
      <c r="AB62" s="275">
        <v>641684.68999999994</v>
      </c>
      <c r="AC62" s="275">
        <v>80865.64</v>
      </c>
      <c r="AE62" s="103">
        <f t="shared" si="8"/>
        <v>183609.65</v>
      </c>
      <c r="AF62" s="37">
        <f t="shared" si="1"/>
        <v>38356.94</v>
      </c>
      <c r="AG62" s="26">
        <f t="shared" si="7"/>
        <v>145252.71</v>
      </c>
      <c r="AH62" s="17">
        <f t="shared" si="3"/>
        <v>2343485.6500000004</v>
      </c>
      <c r="AI62" s="19">
        <f t="shared" si="4"/>
        <v>2274269.33</v>
      </c>
      <c r="AJ62" s="32">
        <f t="shared" si="5"/>
        <v>69216.320000000298</v>
      </c>
    </row>
    <row r="63" spans="1:36" x14ac:dyDescent="0.2">
      <c r="A63" s="1" t="s">
        <v>475</v>
      </c>
      <c r="B63" s="1" t="s">
        <v>477</v>
      </c>
      <c r="C63" s="92">
        <v>1289</v>
      </c>
      <c r="D63" s="93" t="s">
        <v>1143</v>
      </c>
      <c r="E63" s="271" t="s">
        <v>2054</v>
      </c>
      <c r="F63" s="273">
        <v>698919.6</v>
      </c>
      <c r="H63" s="273">
        <v>101947.82</v>
      </c>
      <c r="J63" s="271">
        <v>570350.91</v>
      </c>
      <c r="K63" s="271">
        <v>144432.04999999999</v>
      </c>
      <c r="O63" s="288">
        <v>0</v>
      </c>
      <c r="P63" s="271">
        <v>-195552.07</v>
      </c>
      <c r="Q63" s="271">
        <v>-44.56</v>
      </c>
      <c r="R63" s="271">
        <v>1478254.91</v>
      </c>
      <c r="T63" s="274">
        <v>1285109</v>
      </c>
      <c r="V63" s="274">
        <v>1125.54</v>
      </c>
      <c r="W63" s="274">
        <v>1024240</v>
      </c>
      <c r="X63" s="274">
        <v>9153.67</v>
      </c>
      <c r="Y63" s="275">
        <v>1521635</v>
      </c>
      <c r="AA63" s="275">
        <v>13372</v>
      </c>
      <c r="AB63" s="275">
        <v>469583.66</v>
      </c>
      <c r="AC63" s="275">
        <v>101750.1</v>
      </c>
      <c r="AE63" s="103">
        <f t="shared" si="8"/>
        <v>800867.41999999993</v>
      </c>
      <c r="AF63" s="37">
        <f t="shared" si="1"/>
        <v>0</v>
      </c>
      <c r="AG63" s="26">
        <f t="shared" si="7"/>
        <v>800867.41999999993</v>
      </c>
      <c r="AH63" s="17">
        <f t="shared" si="3"/>
        <v>2319628.21</v>
      </c>
      <c r="AI63" s="19">
        <f t="shared" si="4"/>
        <v>2106340.7599999998</v>
      </c>
      <c r="AJ63" s="32">
        <f t="shared" si="5"/>
        <v>213287.45000000019</v>
      </c>
    </row>
    <row r="64" spans="1:36" x14ac:dyDescent="0.2">
      <c r="A64" s="1" t="s">
        <v>475</v>
      </c>
      <c r="B64" s="1" t="s">
        <v>477</v>
      </c>
      <c r="C64" s="92">
        <v>2633</v>
      </c>
      <c r="D64" s="93" t="s">
        <v>1144</v>
      </c>
      <c r="E64" s="271" t="s">
        <v>2055</v>
      </c>
      <c r="F64" s="273">
        <v>285387.06</v>
      </c>
      <c r="H64" s="273">
        <v>38722.559999999998</v>
      </c>
      <c r="J64" s="271">
        <v>204163</v>
      </c>
      <c r="K64" s="271">
        <v>285273.18</v>
      </c>
      <c r="P64" s="271">
        <v>422800.66</v>
      </c>
      <c r="Q64" s="271">
        <v>-84063.94</v>
      </c>
      <c r="R64" s="271">
        <v>424358.77</v>
      </c>
      <c r="T64" s="274">
        <v>1145062.8999999999</v>
      </c>
      <c r="V64" s="274">
        <v>647.15</v>
      </c>
      <c r="W64" s="274">
        <v>1359260</v>
      </c>
      <c r="X64" s="274">
        <v>11946.43</v>
      </c>
      <c r="Y64" s="275">
        <v>1904693</v>
      </c>
      <c r="AA64" s="275">
        <v>8328</v>
      </c>
      <c r="AB64" s="275">
        <v>514050.41</v>
      </c>
      <c r="AC64" s="275">
        <v>23316.76</v>
      </c>
      <c r="AD64" s="275">
        <v>74</v>
      </c>
      <c r="AE64" s="103">
        <f t="shared" si="8"/>
        <v>324109.62</v>
      </c>
      <c r="AF64" s="37">
        <f t="shared" si="1"/>
        <v>0</v>
      </c>
      <c r="AG64" s="26">
        <f t="shared" si="7"/>
        <v>324109.62</v>
      </c>
      <c r="AH64" s="17">
        <f t="shared" si="3"/>
        <v>2516916.48</v>
      </c>
      <c r="AI64" s="19">
        <f t="shared" si="4"/>
        <v>2450462.17</v>
      </c>
      <c r="AJ64" s="32">
        <f t="shared" si="5"/>
        <v>66454.310000000056</v>
      </c>
    </row>
    <row r="65" spans="1:36" x14ac:dyDescent="0.2">
      <c r="A65" s="1" t="s">
        <v>475</v>
      </c>
      <c r="B65" s="1" t="s">
        <v>477</v>
      </c>
      <c r="C65" s="92">
        <v>3093</v>
      </c>
      <c r="D65" s="93" t="s">
        <v>1145</v>
      </c>
      <c r="E65" s="271" t="s">
        <v>2056</v>
      </c>
      <c r="F65" s="273">
        <v>214882.87</v>
      </c>
      <c r="H65" s="273">
        <v>54508.44</v>
      </c>
      <c r="J65" s="271">
        <v>1242412.05</v>
      </c>
      <c r="K65" s="271">
        <v>80088.39</v>
      </c>
      <c r="O65" s="288">
        <v>0</v>
      </c>
      <c r="P65" s="271">
        <v>1040594.34</v>
      </c>
      <c r="Q65" s="271">
        <v>10494.29</v>
      </c>
      <c r="R65" s="271">
        <v>457634.96</v>
      </c>
      <c r="T65" s="274">
        <v>924843.26</v>
      </c>
      <c r="U65" s="274">
        <v>34560</v>
      </c>
      <c r="V65" s="274">
        <v>470.07</v>
      </c>
      <c r="W65" s="274">
        <v>1004660</v>
      </c>
      <c r="X65" s="274">
        <v>8843.39</v>
      </c>
      <c r="Y65" s="275">
        <v>1399604</v>
      </c>
      <c r="AA65" s="275">
        <v>1200</v>
      </c>
      <c r="AB65" s="275">
        <v>440571.16</v>
      </c>
      <c r="AC65" s="275">
        <v>24193.4</v>
      </c>
      <c r="AE65" s="103">
        <f t="shared" si="8"/>
        <v>269391.31</v>
      </c>
      <c r="AF65" s="37">
        <f t="shared" si="1"/>
        <v>0</v>
      </c>
      <c r="AG65" s="26">
        <f t="shared" si="7"/>
        <v>269391.31</v>
      </c>
      <c r="AH65" s="17">
        <f t="shared" si="3"/>
        <v>1973376.72</v>
      </c>
      <c r="AI65" s="19">
        <f t="shared" si="4"/>
        <v>1865568.5599999998</v>
      </c>
      <c r="AJ65" s="32">
        <f t="shared" si="5"/>
        <v>107808.16000000015</v>
      </c>
    </row>
    <row r="66" spans="1:36" x14ac:dyDescent="0.2">
      <c r="A66" s="1" t="s">
        <v>475</v>
      </c>
      <c r="B66" s="1" t="s">
        <v>477</v>
      </c>
      <c r="C66" s="92">
        <v>5106</v>
      </c>
      <c r="D66" s="93" t="s">
        <v>1146</v>
      </c>
      <c r="E66" s="271" t="s">
        <v>2057</v>
      </c>
      <c r="F66" s="273">
        <v>379894.68</v>
      </c>
      <c r="G66" s="273">
        <v>8702</v>
      </c>
      <c r="H66" s="273">
        <v>45198.47</v>
      </c>
      <c r="J66" s="271">
        <v>33150.68</v>
      </c>
      <c r="K66" s="271">
        <v>306681.09999999998</v>
      </c>
      <c r="O66" s="288">
        <v>259.26</v>
      </c>
      <c r="P66" s="271">
        <v>-475343.66</v>
      </c>
      <c r="Q66" s="271">
        <v>-2694.25</v>
      </c>
      <c r="R66" s="271">
        <v>1208029.25</v>
      </c>
      <c r="T66" s="274">
        <v>1192564.94</v>
      </c>
      <c r="V66" s="274">
        <v>935.68</v>
      </c>
      <c r="W66" s="274">
        <v>1320060</v>
      </c>
      <c r="X66" s="274">
        <v>9159.49</v>
      </c>
      <c r="Y66" s="275">
        <v>1867500.51</v>
      </c>
      <c r="AB66" s="275">
        <v>500181.28</v>
      </c>
      <c r="AC66" s="275">
        <v>69328.899999999994</v>
      </c>
      <c r="AD66" s="275">
        <v>450.09</v>
      </c>
      <c r="AE66" s="103">
        <f t="shared" si="8"/>
        <v>433795.15</v>
      </c>
      <c r="AF66" s="37">
        <f t="shared" si="1"/>
        <v>259.26</v>
      </c>
      <c r="AG66" s="26">
        <f t="shared" si="7"/>
        <v>433535.89</v>
      </c>
      <c r="AH66" s="17">
        <f t="shared" si="3"/>
        <v>2522720.1100000003</v>
      </c>
      <c r="AI66" s="19">
        <f t="shared" si="4"/>
        <v>2437460.7799999998</v>
      </c>
      <c r="AJ66" s="32">
        <f t="shared" si="5"/>
        <v>85259.33000000054</v>
      </c>
    </row>
    <row r="67" spans="1:36" x14ac:dyDescent="0.2">
      <c r="A67" s="1" t="s">
        <v>475</v>
      </c>
      <c r="B67" s="1" t="s">
        <v>477</v>
      </c>
      <c r="C67" s="92">
        <v>4454</v>
      </c>
      <c r="D67" s="93" t="s">
        <v>1147</v>
      </c>
      <c r="E67" s="271" t="s">
        <v>2058</v>
      </c>
      <c r="F67" s="273">
        <v>575830.74</v>
      </c>
      <c r="G67" s="273">
        <v>78903.53</v>
      </c>
      <c r="H67" s="273">
        <v>66968.78</v>
      </c>
      <c r="J67" s="271">
        <v>531916.43999999994</v>
      </c>
      <c r="K67" s="271">
        <v>314807.46000000002</v>
      </c>
      <c r="L67" s="288">
        <v>7200</v>
      </c>
      <c r="O67" s="288">
        <v>323</v>
      </c>
      <c r="P67" s="271">
        <v>-901258.64</v>
      </c>
      <c r="R67" s="271">
        <v>2340789.7799999998</v>
      </c>
      <c r="T67" s="274">
        <v>1451889.89</v>
      </c>
      <c r="V67" s="274">
        <v>1095.6400000000001</v>
      </c>
      <c r="W67" s="274">
        <v>1302480</v>
      </c>
      <c r="X67" s="274">
        <v>16670.04</v>
      </c>
      <c r="Y67" s="275">
        <v>1978960</v>
      </c>
      <c r="AA67" s="275">
        <v>1460</v>
      </c>
      <c r="AB67" s="275">
        <v>525200.34</v>
      </c>
      <c r="AC67" s="275">
        <v>121529.4</v>
      </c>
      <c r="AD67" s="275">
        <v>1660.59</v>
      </c>
      <c r="AE67" s="103">
        <f t="shared" si="8"/>
        <v>721703.05</v>
      </c>
      <c r="AF67" s="37">
        <f t="shared" si="1"/>
        <v>7523</v>
      </c>
      <c r="AG67" s="26">
        <f t="shared" si="7"/>
        <v>714180.05</v>
      </c>
      <c r="AH67" s="17">
        <f t="shared" si="3"/>
        <v>2772135.57</v>
      </c>
      <c r="AI67" s="19">
        <f t="shared" si="4"/>
        <v>2628810.3299999996</v>
      </c>
      <c r="AJ67" s="32">
        <f t="shared" si="5"/>
        <v>143325.24000000022</v>
      </c>
    </row>
    <row r="68" spans="1:36" x14ac:dyDescent="0.2">
      <c r="A68" s="1" t="s">
        <v>475</v>
      </c>
      <c r="B68" s="1" t="s">
        <v>477</v>
      </c>
      <c r="C68" s="92">
        <v>3718</v>
      </c>
      <c r="D68" s="93" t="s">
        <v>1148</v>
      </c>
      <c r="E68" s="271" t="s">
        <v>2059</v>
      </c>
      <c r="F68" s="273">
        <v>99404.42</v>
      </c>
      <c r="G68" s="273">
        <v>3000</v>
      </c>
      <c r="H68" s="273">
        <v>72250.48</v>
      </c>
      <c r="J68" s="271">
        <v>77344</v>
      </c>
      <c r="K68" s="271">
        <v>383028.11</v>
      </c>
      <c r="O68" s="288">
        <v>161.26</v>
      </c>
      <c r="P68" s="271">
        <v>90003.01</v>
      </c>
      <c r="Q68" s="271">
        <v>114834.47</v>
      </c>
      <c r="R68" s="271">
        <v>489048.9</v>
      </c>
      <c r="T68" s="274">
        <v>1372317.75</v>
      </c>
      <c r="V68" s="274">
        <v>381.54</v>
      </c>
      <c r="W68" s="274">
        <v>968100</v>
      </c>
      <c r="X68" s="274">
        <v>15428.85</v>
      </c>
      <c r="Y68" s="275">
        <v>1618178.32</v>
      </c>
      <c r="AB68" s="275">
        <v>720945.6</v>
      </c>
      <c r="AC68" s="275">
        <v>56834.3</v>
      </c>
      <c r="AD68" s="275">
        <v>15112</v>
      </c>
      <c r="AE68" s="103">
        <f t="shared" ref="AE68:AE99" si="9">SUM(F68:I68)</f>
        <v>174654.9</v>
      </c>
      <c r="AF68" s="37">
        <f t="shared" si="1"/>
        <v>161.26</v>
      </c>
      <c r="AG68" s="26">
        <f t="shared" si="7"/>
        <v>174493.63999999998</v>
      </c>
      <c r="AH68" s="17">
        <f t="shared" si="3"/>
        <v>2356228.14</v>
      </c>
      <c r="AI68" s="19">
        <f t="shared" si="4"/>
        <v>2411070.2199999997</v>
      </c>
      <c r="AJ68" s="32">
        <f t="shared" si="5"/>
        <v>-54842.079999999609</v>
      </c>
    </row>
    <row r="69" spans="1:36" x14ac:dyDescent="0.2">
      <c r="A69" s="1" t="s">
        <v>475</v>
      </c>
      <c r="B69" s="1" t="s">
        <v>477</v>
      </c>
      <c r="C69" s="92">
        <v>3267</v>
      </c>
      <c r="D69" s="93" t="s">
        <v>1149</v>
      </c>
      <c r="E69" s="271" t="s">
        <v>2173</v>
      </c>
      <c r="F69" s="273">
        <v>168630.2</v>
      </c>
      <c r="H69" s="273">
        <v>49713.279999999999</v>
      </c>
      <c r="J69" s="271">
        <v>1665273.92</v>
      </c>
      <c r="K69" s="271">
        <v>489915.9</v>
      </c>
      <c r="O69" s="288">
        <v>42.06</v>
      </c>
      <c r="P69" s="271">
        <v>-10425.1</v>
      </c>
      <c r="Q69" s="271">
        <v>-8720.77</v>
      </c>
      <c r="R69" s="271">
        <v>2396007.25</v>
      </c>
      <c r="T69" s="274">
        <v>1137687.94</v>
      </c>
      <c r="U69" s="274">
        <v>60000</v>
      </c>
      <c r="V69" s="274">
        <v>485.98</v>
      </c>
      <c r="W69" s="274">
        <v>1929080</v>
      </c>
      <c r="X69" s="274">
        <v>11411.62</v>
      </c>
      <c r="Y69" s="275">
        <v>2426578</v>
      </c>
      <c r="AA69" s="275">
        <v>4060</v>
      </c>
      <c r="AB69" s="275">
        <v>581704.07999999996</v>
      </c>
      <c r="AC69" s="275">
        <v>129648.6</v>
      </c>
      <c r="AE69" s="103">
        <f t="shared" si="9"/>
        <v>218343.48</v>
      </c>
      <c r="AF69" s="37">
        <f t="shared" ref="AF69:AF132" si="10">SUM(L69:O69)</f>
        <v>42.06</v>
      </c>
      <c r="AG69" s="26">
        <f t="shared" si="7"/>
        <v>218301.42</v>
      </c>
      <c r="AH69" s="17">
        <f t="shared" ref="AH69:AH132" si="11">SUM(S69:X69)</f>
        <v>3138665.54</v>
      </c>
      <c r="AI69" s="19">
        <f t="shared" ref="AI69:AI132" si="12">SUM(Y69:AD69)</f>
        <v>3141990.68</v>
      </c>
      <c r="AJ69" s="32">
        <f t="shared" ref="AJ69:AJ132" si="13">AH69-AI69</f>
        <v>-3325.1400000001304</v>
      </c>
    </row>
    <row r="70" spans="1:36" s="58" customFormat="1" x14ac:dyDescent="0.2">
      <c r="A70" s="58" t="s">
        <v>475</v>
      </c>
      <c r="B70" s="58" t="s">
        <v>477</v>
      </c>
      <c r="C70" s="95">
        <v>2885</v>
      </c>
      <c r="D70" s="96" t="s">
        <v>1150</v>
      </c>
      <c r="E70" s="271" t="s">
        <v>2187</v>
      </c>
      <c r="F70" s="273">
        <v>444424.13</v>
      </c>
      <c r="G70" s="273"/>
      <c r="H70" s="273">
        <v>85336.71</v>
      </c>
      <c r="I70" s="273"/>
      <c r="J70" s="271">
        <v>5166666.6399999997</v>
      </c>
      <c r="K70" s="271">
        <v>478013.18</v>
      </c>
      <c r="L70" s="288"/>
      <c r="M70" s="288"/>
      <c r="N70" s="288"/>
      <c r="O70" s="288"/>
      <c r="P70" s="271">
        <v>50537.75</v>
      </c>
      <c r="Q70" s="271">
        <v>-28674.16</v>
      </c>
      <c r="R70" s="271">
        <v>6403982.4100000001</v>
      </c>
      <c r="S70" s="274"/>
      <c r="T70" s="274">
        <v>1023026.7</v>
      </c>
      <c r="U70" s="274"/>
      <c r="V70" s="274">
        <v>741.32</v>
      </c>
      <c r="W70" s="274">
        <v>383260</v>
      </c>
      <c r="X70" s="274">
        <v>13652.95</v>
      </c>
      <c r="Y70" s="275">
        <v>879971</v>
      </c>
      <c r="Z70" s="275">
        <v>4680</v>
      </c>
      <c r="AA70" s="275"/>
      <c r="AB70" s="275">
        <v>468153.81</v>
      </c>
      <c r="AC70" s="275">
        <v>293025.5</v>
      </c>
      <c r="AD70" s="275"/>
      <c r="AE70" s="103">
        <f t="shared" si="9"/>
        <v>529760.84</v>
      </c>
      <c r="AF70" s="37">
        <f t="shared" si="10"/>
        <v>0</v>
      </c>
      <c r="AG70" s="26">
        <f t="shared" si="7"/>
        <v>529760.84</v>
      </c>
      <c r="AH70" s="17">
        <f t="shared" si="11"/>
        <v>1420680.97</v>
      </c>
      <c r="AI70" s="19">
        <f t="shared" si="12"/>
        <v>1645830.31</v>
      </c>
      <c r="AJ70" s="32">
        <f t="shared" si="13"/>
        <v>-225149.34000000008</v>
      </c>
    </row>
    <row r="71" spans="1:36" s="51" customFormat="1" x14ac:dyDescent="0.2">
      <c r="A71" s="51" t="s">
        <v>480</v>
      </c>
      <c r="B71" s="51" t="s">
        <v>481</v>
      </c>
      <c r="C71" s="92">
        <v>6036</v>
      </c>
      <c r="D71" s="93" t="s">
        <v>1151</v>
      </c>
      <c r="E71" s="271" t="s">
        <v>2060</v>
      </c>
      <c r="F71" s="273">
        <v>513960.83</v>
      </c>
      <c r="G71" s="273">
        <v>0</v>
      </c>
      <c r="H71" s="273">
        <v>52747.28</v>
      </c>
      <c r="I71" s="273"/>
      <c r="J71" s="271">
        <v>857460.8</v>
      </c>
      <c r="K71" s="271">
        <v>14038.14</v>
      </c>
      <c r="L71" s="288"/>
      <c r="M71" s="288"/>
      <c r="N71" s="288"/>
      <c r="O71" s="288"/>
      <c r="P71" s="271"/>
      <c r="Q71" s="271">
        <v>-919976.87</v>
      </c>
      <c r="R71" s="271">
        <v>2227185.62</v>
      </c>
      <c r="S71" s="274">
        <v>729.28</v>
      </c>
      <c r="T71" s="274">
        <v>1910678.68</v>
      </c>
      <c r="U71" s="274"/>
      <c r="V71" s="274">
        <v>962.25</v>
      </c>
      <c r="W71" s="274">
        <v>1827900</v>
      </c>
      <c r="X71" s="274"/>
      <c r="Y71" s="275">
        <v>2959832.5</v>
      </c>
      <c r="Z71" s="275"/>
      <c r="AA71" s="275"/>
      <c r="AB71" s="275">
        <v>514414.91</v>
      </c>
      <c r="AC71" s="275">
        <v>101098.5</v>
      </c>
      <c r="AD71" s="275"/>
      <c r="AE71" s="103">
        <f t="shared" si="9"/>
        <v>566708.11</v>
      </c>
      <c r="AF71" s="37">
        <f t="shared" si="10"/>
        <v>0</v>
      </c>
      <c r="AG71" s="26">
        <f t="shared" si="7"/>
        <v>566708.11</v>
      </c>
      <c r="AH71" s="17">
        <f t="shared" si="11"/>
        <v>3740270.21</v>
      </c>
      <c r="AI71" s="19">
        <f t="shared" si="12"/>
        <v>3575345.91</v>
      </c>
      <c r="AJ71" s="32">
        <f t="shared" si="13"/>
        <v>164924.29999999981</v>
      </c>
    </row>
    <row r="72" spans="1:36" s="51" customFormat="1" x14ac:dyDescent="0.2">
      <c r="A72" s="51" t="s">
        <v>480</v>
      </c>
      <c r="B72" s="51" t="s">
        <v>481</v>
      </c>
      <c r="C72" s="92">
        <v>4053</v>
      </c>
      <c r="D72" s="93" t="s">
        <v>1152</v>
      </c>
      <c r="E72" s="271" t="s">
        <v>2061</v>
      </c>
      <c r="F72" s="273">
        <v>464188.88</v>
      </c>
      <c r="G72" s="273">
        <v>0</v>
      </c>
      <c r="H72" s="273">
        <v>303386.76</v>
      </c>
      <c r="I72" s="273"/>
      <c r="J72" s="271">
        <v>366078.07</v>
      </c>
      <c r="K72" s="271">
        <v>39398.080000000002</v>
      </c>
      <c r="L72" s="288"/>
      <c r="M72" s="288"/>
      <c r="N72" s="288"/>
      <c r="O72" s="288">
        <v>3034.5</v>
      </c>
      <c r="P72" s="271"/>
      <c r="Q72" s="271">
        <v>-3198301.62</v>
      </c>
      <c r="R72" s="271">
        <v>4014093.13</v>
      </c>
      <c r="S72" s="274">
        <v>651.48</v>
      </c>
      <c r="T72" s="274">
        <v>1965936.68</v>
      </c>
      <c r="U72" s="274"/>
      <c r="V72" s="274"/>
      <c r="W72" s="274">
        <v>1726220</v>
      </c>
      <c r="X72" s="274"/>
      <c r="Y72" s="275">
        <v>2623393.44</v>
      </c>
      <c r="Z72" s="275">
        <v>1384</v>
      </c>
      <c r="AA72" s="275"/>
      <c r="AB72" s="275">
        <v>610781.74</v>
      </c>
      <c r="AC72" s="275">
        <v>76268.399999999994</v>
      </c>
      <c r="AD72" s="275"/>
      <c r="AE72" s="103">
        <f t="shared" si="9"/>
        <v>767575.64</v>
      </c>
      <c r="AF72" s="37">
        <f t="shared" si="10"/>
        <v>3034.5</v>
      </c>
      <c r="AG72" s="26">
        <f t="shared" si="7"/>
        <v>764541.14</v>
      </c>
      <c r="AH72" s="17">
        <f t="shared" si="11"/>
        <v>3692808.16</v>
      </c>
      <c r="AI72" s="19">
        <f t="shared" si="12"/>
        <v>3311827.5799999996</v>
      </c>
      <c r="AJ72" s="32">
        <f t="shared" si="13"/>
        <v>380980.58000000054</v>
      </c>
    </row>
    <row r="73" spans="1:36" s="51" customFormat="1" x14ac:dyDescent="0.2">
      <c r="A73" s="51" t="s">
        <v>480</v>
      </c>
      <c r="B73" s="51" t="s">
        <v>481</v>
      </c>
      <c r="C73" s="92">
        <v>4847</v>
      </c>
      <c r="D73" s="93" t="s">
        <v>1153</v>
      </c>
      <c r="E73" s="271" t="s">
        <v>2062</v>
      </c>
      <c r="F73" s="273">
        <v>664700.69999999995</v>
      </c>
      <c r="G73" s="273">
        <v>0</v>
      </c>
      <c r="H73" s="273">
        <v>95401.1</v>
      </c>
      <c r="I73" s="273"/>
      <c r="J73" s="271">
        <v>69887.72</v>
      </c>
      <c r="K73" s="271">
        <v>140496.01999999999</v>
      </c>
      <c r="L73" s="288"/>
      <c r="M73" s="288"/>
      <c r="N73" s="288"/>
      <c r="O73" s="288"/>
      <c r="P73" s="271"/>
      <c r="Q73" s="271">
        <v>-1324184.26</v>
      </c>
      <c r="R73" s="271">
        <v>2082417.38</v>
      </c>
      <c r="S73" s="274">
        <v>976.63</v>
      </c>
      <c r="T73" s="274">
        <v>1728140.2</v>
      </c>
      <c r="U73" s="274"/>
      <c r="V73" s="274">
        <v>106.07</v>
      </c>
      <c r="W73" s="274">
        <v>1806100</v>
      </c>
      <c r="X73" s="274"/>
      <c r="Y73" s="275">
        <v>2705292.5</v>
      </c>
      <c r="Z73" s="275"/>
      <c r="AA73" s="275"/>
      <c r="AB73" s="275">
        <v>495052.78</v>
      </c>
      <c r="AC73" s="275">
        <v>93820.2</v>
      </c>
      <c r="AD73" s="275"/>
      <c r="AE73" s="103">
        <f t="shared" si="9"/>
        <v>760101.79999999993</v>
      </c>
      <c r="AF73" s="37">
        <f t="shared" si="10"/>
        <v>0</v>
      </c>
      <c r="AG73" s="26">
        <f t="shared" si="7"/>
        <v>760101.79999999993</v>
      </c>
      <c r="AH73" s="17">
        <f t="shared" si="11"/>
        <v>3535322.9</v>
      </c>
      <c r="AI73" s="19">
        <f t="shared" si="12"/>
        <v>3294165.4800000004</v>
      </c>
      <c r="AJ73" s="32">
        <f t="shared" si="13"/>
        <v>241157.41999999946</v>
      </c>
    </row>
    <row r="74" spans="1:36" s="51" customFormat="1" x14ac:dyDescent="0.2">
      <c r="A74" s="51" t="s">
        <v>480</v>
      </c>
      <c r="B74" s="51" t="s">
        <v>481</v>
      </c>
      <c r="C74" s="92">
        <v>3826</v>
      </c>
      <c r="D74" s="93" t="s">
        <v>1154</v>
      </c>
      <c r="E74" s="271" t="s">
        <v>2063</v>
      </c>
      <c r="F74" s="273">
        <v>448825.59</v>
      </c>
      <c r="G74" s="273">
        <v>0</v>
      </c>
      <c r="H74" s="273">
        <v>73173.2</v>
      </c>
      <c r="I74" s="273"/>
      <c r="J74" s="271">
        <v>4</v>
      </c>
      <c r="K74" s="271">
        <v>71838.58</v>
      </c>
      <c r="L74" s="288"/>
      <c r="M74" s="288"/>
      <c r="N74" s="288"/>
      <c r="O74" s="288">
        <v>131.63999999999999</v>
      </c>
      <c r="P74" s="271"/>
      <c r="Q74" s="271">
        <v>-1521526.27</v>
      </c>
      <c r="R74" s="271">
        <v>2028298.74</v>
      </c>
      <c r="S74" s="274">
        <v>1058.8599999999999</v>
      </c>
      <c r="T74" s="274">
        <v>1430275.5</v>
      </c>
      <c r="U74" s="274"/>
      <c r="V74" s="274"/>
      <c r="W74" s="274">
        <v>1488050</v>
      </c>
      <c r="X74" s="274"/>
      <c r="Y74" s="275">
        <v>2268328.5</v>
      </c>
      <c r="Z74" s="275"/>
      <c r="AA74" s="275"/>
      <c r="AB74" s="275">
        <v>487851.3</v>
      </c>
      <c r="AC74" s="275">
        <v>26485.3</v>
      </c>
      <c r="AD74" s="275"/>
      <c r="AE74" s="103">
        <f t="shared" si="9"/>
        <v>521998.79000000004</v>
      </c>
      <c r="AF74" s="37">
        <f t="shared" si="10"/>
        <v>131.63999999999999</v>
      </c>
      <c r="AG74" s="26">
        <f t="shared" si="7"/>
        <v>521867.15</v>
      </c>
      <c r="AH74" s="17">
        <f t="shared" si="11"/>
        <v>2919384.3600000003</v>
      </c>
      <c r="AI74" s="19">
        <f t="shared" si="12"/>
        <v>2782665.0999999996</v>
      </c>
      <c r="AJ74" s="32">
        <f t="shared" si="13"/>
        <v>136719.26000000071</v>
      </c>
    </row>
    <row r="75" spans="1:36" s="51" customFormat="1" x14ac:dyDescent="0.2">
      <c r="A75" s="51" t="s">
        <v>480</v>
      </c>
      <c r="B75" s="51" t="s">
        <v>481</v>
      </c>
      <c r="C75" s="92">
        <v>4181</v>
      </c>
      <c r="D75" s="93" t="s">
        <v>1155</v>
      </c>
      <c r="E75" s="271" t="s">
        <v>2064</v>
      </c>
      <c r="F75" s="273">
        <v>195134.75</v>
      </c>
      <c r="G75" s="273">
        <v>0</v>
      </c>
      <c r="H75" s="273">
        <v>126667.71</v>
      </c>
      <c r="I75" s="273"/>
      <c r="J75" s="271">
        <v>17743.27</v>
      </c>
      <c r="K75" s="271">
        <v>68443.72</v>
      </c>
      <c r="L75" s="288"/>
      <c r="M75" s="288"/>
      <c r="N75" s="288"/>
      <c r="O75" s="288"/>
      <c r="P75" s="271"/>
      <c r="Q75" s="271">
        <v>-2035265.22</v>
      </c>
      <c r="R75" s="271">
        <v>2569886.96</v>
      </c>
      <c r="S75" s="274">
        <v>567.38</v>
      </c>
      <c r="T75" s="274">
        <v>1177067.8999999999</v>
      </c>
      <c r="U75" s="274"/>
      <c r="V75" s="274">
        <v>535.46</v>
      </c>
      <c r="W75" s="274">
        <v>1527700</v>
      </c>
      <c r="X75" s="274"/>
      <c r="Y75" s="275">
        <v>2342626.6800000002</v>
      </c>
      <c r="Z75" s="275"/>
      <c r="AA75" s="275"/>
      <c r="AB75" s="275">
        <v>391667.45</v>
      </c>
      <c r="AC75" s="275">
        <v>71284.899999999994</v>
      </c>
      <c r="AD75" s="275"/>
      <c r="AE75" s="103">
        <f t="shared" si="9"/>
        <v>321802.46000000002</v>
      </c>
      <c r="AF75" s="37">
        <f t="shared" si="10"/>
        <v>0</v>
      </c>
      <c r="AG75" s="26">
        <f t="shared" si="7"/>
        <v>321802.46000000002</v>
      </c>
      <c r="AH75" s="17">
        <f t="shared" si="11"/>
        <v>2705870.7399999998</v>
      </c>
      <c r="AI75" s="19">
        <f t="shared" si="12"/>
        <v>2805579.0300000003</v>
      </c>
      <c r="AJ75" s="32">
        <f t="shared" si="13"/>
        <v>-99708.290000000503</v>
      </c>
    </row>
    <row r="76" spans="1:36" s="51" customFormat="1" x14ac:dyDescent="0.2">
      <c r="A76" s="51" t="s">
        <v>480</v>
      </c>
      <c r="B76" s="51" t="s">
        <v>481</v>
      </c>
      <c r="C76" s="92">
        <v>2002</v>
      </c>
      <c r="D76" s="93" t="s">
        <v>1156</v>
      </c>
      <c r="E76" s="271" t="s">
        <v>2065</v>
      </c>
      <c r="F76" s="273">
        <v>362954.13</v>
      </c>
      <c r="G76" s="273">
        <v>0</v>
      </c>
      <c r="H76" s="273">
        <v>48561.91</v>
      </c>
      <c r="I76" s="273"/>
      <c r="J76" s="271">
        <v>50352.17</v>
      </c>
      <c r="K76" s="271">
        <v>-9711.82</v>
      </c>
      <c r="L76" s="288"/>
      <c r="M76" s="288"/>
      <c r="N76" s="288"/>
      <c r="O76" s="288"/>
      <c r="P76" s="271"/>
      <c r="Q76" s="271">
        <v>-1052560.74</v>
      </c>
      <c r="R76" s="271">
        <v>1423307.83</v>
      </c>
      <c r="S76" s="274">
        <v>617.62</v>
      </c>
      <c r="T76" s="274">
        <v>1072169.8700000001</v>
      </c>
      <c r="U76" s="274"/>
      <c r="V76" s="274">
        <v>563.70000000000005</v>
      </c>
      <c r="W76" s="274">
        <v>1632570</v>
      </c>
      <c r="X76" s="274"/>
      <c r="Y76" s="275">
        <v>2218561.5</v>
      </c>
      <c r="Z76" s="275"/>
      <c r="AA76" s="275"/>
      <c r="AB76" s="275">
        <v>271784.99</v>
      </c>
      <c r="AC76" s="275">
        <v>99429.4</v>
      </c>
      <c r="AD76" s="275"/>
      <c r="AE76" s="103">
        <f t="shared" si="9"/>
        <v>411516.04000000004</v>
      </c>
      <c r="AF76" s="37">
        <f t="shared" si="10"/>
        <v>0</v>
      </c>
      <c r="AG76" s="26">
        <f t="shared" si="7"/>
        <v>411516.04000000004</v>
      </c>
      <c r="AH76" s="17">
        <f t="shared" si="11"/>
        <v>2705921.1900000004</v>
      </c>
      <c r="AI76" s="19">
        <f t="shared" si="12"/>
        <v>2589775.89</v>
      </c>
      <c r="AJ76" s="32">
        <f t="shared" si="13"/>
        <v>116145.30000000028</v>
      </c>
    </row>
    <row r="77" spans="1:36" s="51" customFormat="1" x14ac:dyDescent="0.2">
      <c r="A77" s="51" t="s">
        <v>480</v>
      </c>
      <c r="B77" s="51" t="s">
        <v>481</v>
      </c>
      <c r="C77" s="92">
        <v>1933</v>
      </c>
      <c r="D77" s="93" t="s">
        <v>1157</v>
      </c>
      <c r="E77" s="271" t="s">
        <v>2174</v>
      </c>
      <c r="F77" s="273">
        <v>84238.26</v>
      </c>
      <c r="G77" s="273">
        <v>0</v>
      </c>
      <c r="H77" s="273">
        <v>202098.68</v>
      </c>
      <c r="I77" s="273"/>
      <c r="J77" s="271">
        <v>99790.69</v>
      </c>
      <c r="K77" s="271">
        <v>28371.95</v>
      </c>
      <c r="L77" s="288"/>
      <c r="M77" s="288"/>
      <c r="N77" s="288"/>
      <c r="O77" s="288">
        <v>300</v>
      </c>
      <c r="P77" s="271"/>
      <c r="Q77" s="271">
        <v>-1448697.25</v>
      </c>
      <c r="R77" s="271">
        <v>2051654.89</v>
      </c>
      <c r="S77" s="274">
        <v>400.9</v>
      </c>
      <c r="T77" s="274">
        <v>1326430.96</v>
      </c>
      <c r="U77" s="274"/>
      <c r="V77" s="274"/>
      <c r="W77" s="274">
        <v>1422170</v>
      </c>
      <c r="X77" s="274"/>
      <c r="Y77" s="275">
        <v>2095302.5</v>
      </c>
      <c r="Z77" s="275"/>
      <c r="AA77" s="275"/>
      <c r="AB77" s="275">
        <v>678996.42</v>
      </c>
      <c r="AC77" s="275">
        <v>141670</v>
      </c>
      <c r="AD77" s="275"/>
      <c r="AE77" s="103">
        <f t="shared" si="9"/>
        <v>286336.94</v>
      </c>
      <c r="AF77" s="37">
        <f t="shared" si="10"/>
        <v>300</v>
      </c>
      <c r="AG77" s="26">
        <f t="shared" si="7"/>
        <v>286036.94</v>
      </c>
      <c r="AH77" s="17">
        <f t="shared" si="11"/>
        <v>2749001.86</v>
      </c>
      <c r="AI77" s="19">
        <f t="shared" si="12"/>
        <v>2915968.92</v>
      </c>
      <c r="AJ77" s="32">
        <f t="shared" si="13"/>
        <v>-166967.06000000006</v>
      </c>
    </row>
    <row r="78" spans="1:36" x14ac:dyDescent="0.2">
      <c r="A78" s="1" t="s">
        <v>484</v>
      </c>
      <c r="B78" s="1" t="s">
        <v>485</v>
      </c>
      <c r="C78" s="92">
        <v>3743</v>
      </c>
      <c r="D78" s="93" t="s">
        <v>1158</v>
      </c>
      <c r="E78" s="271" t="s">
        <v>2066</v>
      </c>
      <c r="F78" s="273">
        <v>348023.17</v>
      </c>
      <c r="G78" s="273">
        <v>0</v>
      </c>
      <c r="H78" s="273">
        <v>99229.74</v>
      </c>
      <c r="J78" s="271">
        <v>734467.37</v>
      </c>
      <c r="K78" s="271">
        <v>90362.43</v>
      </c>
      <c r="R78" s="271">
        <v>1625943.2</v>
      </c>
      <c r="T78" s="274">
        <v>1537415.4</v>
      </c>
      <c r="V78" s="274">
        <v>821.81</v>
      </c>
      <c r="W78" s="274">
        <v>749240</v>
      </c>
      <c r="Y78" s="275">
        <v>1411143</v>
      </c>
      <c r="AB78" s="275">
        <v>562597.43999999994</v>
      </c>
      <c r="AC78" s="275">
        <v>200422.19</v>
      </c>
      <c r="AE78" s="103">
        <f t="shared" si="9"/>
        <v>447252.91</v>
      </c>
      <c r="AF78" s="37">
        <f t="shared" si="10"/>
        <v>0</v>
      </c>
      <c r="AG78" s="26">
        <f t="shared" si="7"/>
        <v>447252.91</v>
      </c>
      <c r="AH78" s="17">
        <f t="shared" si="11"/>
        <v>2287477.21</v>
      </c>
      <c r="AI78" s="19">
        <f t="shared" si="12"/>
        <v>2174162.63</v>
      </c>
      <c r="AJ78" s="32">
        <f t="shared" si="13"/>
        <v>113314.58000000007</v>
      </c>
    </row>
    <row r="79" spans="1:36" x14ac:dyDescent="0.2">
      <c r="A79" s="1" t="s">
        <v>484</v>
      </c>
      <c r="B79" s="1" t="s">
        <v>485</v>
      </c>
      <c r="C79" s="92">
        <v>3747</v>
      </c>
      <c r="D79" s="93" t="s">
        <v>1159</v>
      </c>
      <c r="E79" s="271" t="s">
        <v>2067</v>
      </c>
      <c r="F79" s="273">
        <v>89209.8</v>
      </c>
      <c r="G79" s="273">
        <v>0</v>
      </c>
      <c r="H79" s="273">
        <v>51288.24</v>
      </c>
      <c r="J79" s="271">
        <v>361196.45</v>
      </c>
      <c r="K79" s="271">
        <v>121763.55</v>
      </c>
      <c r="R79" s="271">
        <v>1700209.39</v>
      </c>
      <c r="T79" s="274">
        <v>1969997.62</v>
      </c>
      <c r="V79" s="274">
        <v>444.61</v>
      </c>
      <c r="W79" s="274">
        <v>802920</v>
      </c>
      <c r="X79" s="274">
        <v>17990</v>
      </c>
      <c r="Y79" s="275">
        <v>1754700</v>
      </c>
      <c r="AB79" s="275">
        <v>919114.67</v>
      </c>
      <c r="AC79" s="275">
        <v>139245.07</v>
      </c>
      <c r="AE79" s="103">
        <f t="shared" si="9"/>
        <v>140498.04</v>
      </c>
      <c r="AF79" s="37">
        <f t="shared" si="10"/>
        <v>0</v>
      </c>
      <c r="AG79" s="26">
        <f t="shared" si="7"/>
        <v>140498.04</v>
      </c>
      <c r="AH79" s="17">
        <f t="shared" si="11"/>
        <v>2791352.2300000004</v>
      </c>
      <c r="AI79" s="19">
        <f t="shared" si="12"/>
        <v>2813059.7399999998</v>
      </c>
      <c r="AJ79" s="32">
        <f t="shared" si="13"/>
        <v>-21707.509999999311</v>
      </c>
    </row>
    <row r="80" spans="1:36" x14ac:dyDescent="0.2">
      <c r="A80" s="1" t="s">
        <v>484</v>
      </c>
      <c r="B80" s="1" t="s">
        <v>485</v>
      </c>
      <c r="C80" s="92">
        <v>3095</v>
      </c>
      <c r="D80" s="93" t="s">
        <v>1160</v>
      </c>
      <c r="E80" s="271" t="s">
        <v>2068</v>
      </c>
      <c r="F80" s="273">
        <v>269488.83</v>
      </c>
      <c r="G80" s="273">
        <v>0</v>
      </c>
      <c r="H80" s="273">
        <v>61736.45</v>
      </c>
      <c r="J80" s="271">
        <v>397194.7</v>
      </c>
      <c r="K80" s="271">
        <v>86690.02</v>
      </c>
      <c r="Q80" s="271">
        <v>631.5</v>
      </c>
      <c r="R80" s="271">
        <v>1448416.88</v>
      </c>
      <c r="T80" s="274">
        <v>1475244.69</v>
      </c>
      <c r="V80" s="274">
        <v>584.89</v>
      </c>
      <c r="W80" s="274">
        <v>1004600</v>
      </c>
      <c r="Y80" s="275">
        <v>1517550</v>
      </c>
      <c r="AB80" s="275">
        <v>649774.26</v>
      </c>
      <c r="AC80" s="275">
        <v>151231.64000000001</v>
      </c>
      <c r="AE80" s="103">
        <f t="shared" si="9"/>
        <v>331225.28000000003</v>
      </c>
      <c r="AF80" s="37">
        <f t="shared" si="10"/>
        <v>0</v>
      </c>
      <c r="AG80" s="26">
        <f t="shared" si="7"/>
        <v>331225.28000000003</v>
      </c>
      <c r="AH80" s="17">
        <f t="shared" si="11"/>
        <v>2480429.58</v>
      </c>
      <c r="AI80" s="19">
        <f t="shared" si="12"/>
        <v>2318555.9</v>
      </c>
      <c r="AJ80" s="32">
        <f t="shared" si="13"/>
        <v>161873.68000000017</v>
      </c>
    </row>
    <row r="81" spans="1:36" x14ac:dyDescent="0.2">
      <c r="A81" s="1" t="s">
        <v>484</v>
      </c>
      <c r="B81" s="1" t="s">
        <v>485</v>
      </c>
      <c r="C81" s="92">
        <v>1530</v>
      </c>
      <c r="D81" s="93" t="s">
        <v>1161</v>
      </c>
      <c r="E81" s="271" t="s">
        <v>2069</v>
      </c>
      <c r="F81" s="273">
        <v>196486.79</v>
      </c>
      <c r="G81" s="273">
        <v>0</v>
      </c>
      <c r="H81" s="273">
        <v>24357.06</v>
      </c>
      <c r="J81" s="271">
        <v>445909.67</v>
      </c>
      <c r="K81" s="271">
        <v>395122</v>
      </c>
      <c r="R81" s="271">
        <v>2079850.72</v>
      </c>
      <c r="T81" s="274">
        <v>1211201.44</v>
      </c>
      <c r="V81" s="274">
        <v>454.6</v>
      </c>
      <c r="W81" s="274">
        <v>1314700</v>
      </c>
      <c r="Y81" s="275">
        <v>1838200</v>
      </c>
      <c r="AA81" s="275">
        <v>3980</v>
      </c>
      <c r="AB81" s="275">
        <v>432208.72</v>
      </c>
      <c r="AC81" s="275">
        <v>198416.75</v>
      </c>
      <c r="AE81" s="103">
        <f t="shared" si="9"/>
        <v>220843.85</v>
      </c>
      <c r="AF81" s="37">
        <f t="shared" si="10"/>
        <v>0</v>
      </c>
      <c r="AG81" s="26">
        <f t="shared" si="7"/>
        <v>220843.85</v>
      </c>
      <c r="AH81" s="17">
        <f t="shared" si="11"/>
        <v>2526356.04</v>
      </c>
      <c r="AI81" s="19">
        <f t="shared" si="12"/>
        <v>2472805.4699999997</v>
      </c>
      <c r="AJ81" s="32">
        <f t="shared" si="13"/>
        <v>53550.570000000298</v>
      </c>
    </row>
    <row r="82" spans="1:36" x14ac:dyDescent="0.2">
      <c r="A82" s="1" t="s">
        <v>484</v>
      </c>
      <c r="B82" s="1" t="s">
        <v>485</v>
      </c>
      <c r="C82" s="92">
        <v>4004</v>
      </c>
      <c r="D82" s="93" t="s">
        <v>1162</v>
      </c>
      <c r="E82" s="271" t="s">
        <v>2070</v>
      </c>
      <c r="F82" s="273">
        <v>177283.33</v>
      </c>
      <c r="G82" s="273">
        <v>15000</v>
      </c>
      <c r="H82" s="273">
        <v>63305.8</v>
      </c>
      <c r="J82" s="271">
        <v>411165.52</v>
      </c>
      <c r="K82" s="271">
        <v>87212.73</v>
      </c>
      <c r="Q82" s="271">
        <v>-128253.55</v>
      </c>
      <c r="R82" s="271">
        <v>1478004.6</v>
      </c>
      <c r="T82" s="274">
        <v>1518254.26</v>
      </c>
      <c r="V82" s="274">
        <v>298.63</v>
      </c>
      <c r="W82" s="274">
        <v>810400</v>
      </c>
      <c r="Y82" s="275">
        <v>1304943</v>
      </c>
      <c r="AB82" s="275">
        <v>603754.18999999994</v>
      </c>
      <c r="AC82" s="275">
        <v>132037.28</v>
      </c>
      <c r="AE82" s="103">
        <f t="shared" si="9"/>
        <v>255589.13</v>
      </c>
      <c r="AF82" s="37">
        <f t="shared" si="10"/>
        <v>0</v>
      </c>
      <c r="AG82" s="26">
        <f t="shared" si="7"/>
        <v>255589.13</v>
      </c>
      <c r="AH82" s="17">
        <f t="shared" si="11"/>
        <v>2328952.8899999997</v>
      </c>
      <c r="AI82" s="19">
        <f t="shared" si="12"/>
        <v>2040734.47</v>
      </c>
      <c r="AJ82" s="32">
        <f t="shared" si="13"/>
        <v>288218.41999999969</v>
      </c>
    </row>
    <row r="83" spans="1:36" x14ac:dyDescent="0.2">
      <c r="A83" s="1" t="s">
        <v>484</v>
      </c>
      <c r="B83" s="1" t="s">
        <v>485</v>
      </c>
      <c r="C83" s="92">
        <v>6265</v>
      </c>
      <c r="D83" s="93" t="s">
        <v>1163</v>
      </c>
      <c r="E83" s="271" t="s">
        <v>2071</v>
      </c>
      <c r="F83" s="273">
        <v>274996.13</v>
      </c>
      <c r="G83" s="273">
        <v>0</v>
      </c>
      <c r="H83" s="273">
        <v>66773</v>
      </c>
      <c r="J83" s="271">
        <v>250132.12</v>
      </c>
      <c r="K83" s="271">
        <v>61495.76</v>
      </c>
      <c r="O83" s="288">
        <v>0</v>
      </c>
      <c r="Q83" s="271">
        <v>600</v>
      </c>
      <c r="R83" s="271">
        <v>1774409.19</v>
      </c>
      <c r="T83" s="274">
        <v>2011732.43</v>
      </c>
      <c r="V83" s="274">
        <v>791.31</v>
      </c>
      <c r="W83" s="274">
        <v>2419240</v>
      </c>
      <c r="Y83" s="275">
        <v>3223669</v>
      </c>
      <c r="AA83" s="275">
        <v>2540</v>
      </c>
      <c r="AB83" s="275">
        <v>782659.16</v>
      </c>
      <c r="AC83" s="275">
        <v>155051.56</v>
      </c>
      <c r="AE83" s="103">
        <f t="shared" si="9"/>
        <v>341769.13</v>
      </c>
      <c r="AF83" s="37">
        <f t="shared" si="10"/>
        <v>0</v>
      </c>
      <c r="AG83" s="26">
        <f t="shared" si="7"/>
        <v>341769.13</v>
      </c>
      <c r="AH83" s="17">
        <f t="shared" si="11"/>
        <v>4431763.74</v>
      </c>
      <c r="AI83" s="19">
        <f t="shared" si="12"/>
        <v>4163919.72</v>
      </c>
      <c r="AJ83" s="32">
        <f t="shared" si="13"/>
        <v>267844.02</v>
      </c>
    </row>
    <row r="84" spans="1:36" x14ac:dyDescent="0.2">
      <c r="A84" s="1" t="s">
        <v>484</v>
      </c>
      <c r="B84" s="1" t="s">
        <v>485</v>
      </c>
      <c r="C84" s="92">
        <v>4051</v>
      </c>
      <c r="D84" s="93" t="s">
        <v>1164</v>
      </c>
      <c r="E84" s="271" t="s">
        <v>2072</v>
      </c>
      <c r="F84" s="273">
        <v>173086.54</v>
      </c>
      <c r="G84" s="273">
        <v>0</v>
      </c>
      <c r="H84" s="273">
        <v>15298</v>
      </c>
      <c r="J84" s="271">
        <v>502024.6</v>
      </c>
      <c r="K84" s="271">
        <v>96138.3</v>
      </c>
      <c r="R84" s="271">
        <v>1568940.19</v>
      </c>
      <c r="T84" s="274">
        <v>1746668.81</v>
      </c>
      <c r="V84" s="274">
        <v>654.53</v>
      </c>
      <c r="W84" s="274">
        <v>1032580</v>
      </c>
      <c r="Y84" s="275">
        <v>1792640</v>
      </c>
      <c r="AA84" s="275">
        <v>2480</v>
      </c>
      <c r="AB84" s="275">
        <v>783765.84</v>
      </c>
      <c r="AC84" s="275">
        <v>131375.87</v>
      </c>
      <c r="AE84" s="103">
        <f t="shared" si="9"/>
        <v>188384.54</v>
      </c>
      <c r="AF84" s="37">
        <f t="shared" si="10"/>
        <v>0</v>
      </c>
      <c r="AG84" s="26">
        <f t="shared" si="7"/>
        <v>188384.54</v>
      </c>
      <c r="AH84" s="17">
        <f t="shared" si="11"/>
        <v>2779903.34</v>
      </c>
      <c r="AI84" s="19">
        <f t="shared" si="12"/>
        <v>2710261.71</v>
      </c>
      <c r="AJ84" s="32">
        <f t="shared" si="13"/>
        <v>69641.629999999888</v>
      </c>
    </row>
    <row r="85" spans="1:36" x14ac:dyDescent="0.2">
      <c r="A85" s="1" t="s">
        <v>484</v>
      </c>
      <c r="B85" s="1" t="s">
        <v>485</v>
      </c>
      <c r="C85" s="92">
        <v>3423</v>
      </c>
      <c r="D85" s="93" t="s">
        <v>1165</v>
      </c>
      <c r="E85" s="271" t="s">
        <v>2073</v>
      </c>
      <c r="F85" s="273">
        <v>227293.69</v>
      </c>
      <c r="G85" s="273">
        <v>0</v>
      </c>
      <c r="H85" s="273">
        <v>19379.14</v>
      </c>
      <c r="J85" s="271">
        <v>548520.97</v>
      </c>
      <c r="K85" s="271">
        <v>15827.67</v>
      </c>
      <c r="R85" s="271">
        <v>1499346.49</v>
      </c>
      <c r="T85" s="274">
        <v>1896163.9</v>
      </c>
      <c r="V85" s="274">
        <v>1903.32</v>
      </c>
      <c r="W85" s="274">
        <v>768500</v>
      </c>
      <c r="Y85" s="275">
        <v>1661690</v>
      </c>
      <c r="AB85" s="275">
        <v>852148.74</v>
      </c>
      <c r="AC85" s="275">
        <v>204714.01</v>
      </c>
      <c r="AE85" s="103">
        <f t="shared" si="9"/>
        <v>246672.83000000002</v>
      </c>
      <c r="AF85" s="37">
        <f t="shared" si="10"/>
        <v>0</v>
      </c>
      <c r="AG85" s="26">
        <f t="shared" si="7"/>
        <v>246672.83000000002</v>
      </c>
      <c r="AH85" s="17">
        <f t="shared" si="11"/>
        <v>2666567.2199999997</v>
      </c>
      <c r="AI85" s="19">
        <f t="shared" si="12"/>
        <v>2718552.75</v>
      </c>
      <c r="AJ85" s="32">
        <f t="shared" si="13"/>
        <v>-51985.530000000261</v>
      </c>
    </row>
    <row r="86" spans="1:36" x14ac:dyDescent="0.2">
      <c r="A86" s="1" t="s">
        <v>484</v>
      </c>
      <c r="B86" s="1" t="s">
        <v>485</v>
      </c>
      <c r="C86" s="92">
        <v>1355</v>
      </c>
      <c r="D86" s="93" t="s">
        <v>1166</v>
      </c>
      <c r="E86" s="271" t="s">
        <v>2181</v>
      </c>
      <c r="F86" s="273">
        <v>122347.24</v>
      </c>
      <c r="G86" s="273">
        <v>0</v>
      </c>
      <c r="H86" s="273">
        <v>33839.040000000001</v>
      </c>
      <c r="J86" s="271">
        <v>505270.26</v>
      </c>
      <c r="K86" s="271">
        <v>66069.899999999994</v>
      </c>
      <c r="R86" s="271">
        <v>2293429.0699999998</v>
      </c>
      <c r="T86" s="274">
        <v>935050.58</v>
      </c>
      <c r="U86" s="274">
        <v>4600</v>
      </c>
      <c r="V86" s="274">
        <v>445.19</v>
      </c>
      <c r="W86" s="274">
        <v>1268800</v>
      </c>
      <c r="X86" s="274">
        <v>380</v>
      </c>
      <c r="Y86" s="275">
        <v>1562320</v>
      </c>
      <c r="AB86" s="275">
        <v>525826.97</v>
      </c>
      <c r="AC86" s="275">
        <v>111066.61</v>
      </c>
      <c r="AE86" s="103">
        <f t="shared" si="9"/>
        <v>156186.28</v>
      </c>
      <c r="AF86" s="37">
        <f t="shared" si="10"/>
        <v>0</v>
      </c>
      <c r="AG86" s="26">
        <f t="shared" si="7"/>
        <v>156186.28</v>
      </c>
      <c r="AH86" s="17">
        <f t="shared" si="11"/>
        <v>2209275.77</v>
      </c>
      <c r="AI86" s="19">
        <f t="shared" si="12"/>
        <v>2199213.58</v>
      </c>
      <c r="AJ86" s="32">
        <f t="shared" si="13"/>
        <v>10062.189999999944</v>
      </c>
    </row>
    <row r="87" spans="1:36" x14ac:dyDescent="0.2">
      <c r="A87" s="1" t="s">
        <v>488</v>
      </c>
      <c r="B87" s="1" t="s">
        <v>489</v>
      </c>
      <c r="C87" s="92">
        <v>2146</v>
      </c>
      <c r="D87" s="93" t="s">
        <v>1167</v>
      </c>
      <c r="E87" s="271" t="s">
        <v>2074</v>
      </c>
      <c r="F87" s="273">
        <v>586008.92000000004</v>
      </c>
      <c r="G87" s="273">
        <v>0</v>
      </c>
      <c r="H87" s="273">
        <v>44553.93</v>
      </c>
      <c r="J87" s="271">
        <v>828479</v>
      </c>
      <c r="K87" s="271">
        <v>23703.02</v>
      </c>
      <c r="N87" s="288">
        <v>98000</v>
      </c>
      <c r="Q87" s="271">
        <v>-294274.40999999997</v>
      </c>
      <c r="R87" s="271">
        <v>1525529.54</v>
      </c>
      <c r="T87" s="274">
        <v>811202.47</v>
      </c>
      <c r="V87" s="274">
        <v>761.48</v>
      </c>
      <c r="W87" s="274">
        <v>606159.09</v>
      </c>
      <c r="Y87" s="275">
        <v>812751.09</v>
      </c>
      <c r="AB87" s="275">
        <v>399675.81</v>
      </c>
      <c r="AC87" s="275">
        <v>47671.4</v>
      </c>
      <c r="AE87" s="103">
        <f t="shared" si="9"/>
        <v>630562.85000000009</v>
      </c>
      <c r="AF87" s="37">
        <f t="shared" si="10"/>
        <v>98000</v>
      </c>
      <c r="AG87" s="26">
        <f t="shared" ref="AG87:AG150" si="14">AE87-AF87</f>
        <v>532562.85000000009</v>
      </c>
      <c r="AH87" s="17">
        <f t="shared" si="11"/>
        <v>1418123.04</v>
      </c>
      <c r="AI87" s="19">
        <f t="shared" si="12"/>
        <v>1260098.2999999998</v>
      </c>
      <c r="AJ87" s="32">
        <f t="shared" si="13"/>
        <v>158024.74000000022</v>
      </c>
    </row>
    <row r="88" spans="1:36" x14ac:dyDescent="0.2">
      <c r="A88" s="1" t="s">
        <v>488</v>
      </c>
      <c r="B88" s="1" t="s">
        <v>489</v>
      </c>
      <c r="C88" s="92">
        <v>1277</v>
      </c>
      <c r="D88" s="93" t="s">
        <v>1168</v>
      </c>
      <c r="E88" s="271" t="s">
        <v>2075</v>
      </c>
      <c r="F88" s="273">
        <v>413105.52</v>
      </c>
      <c r="G88" s="273">
        <v>0</v>
      </c>
      <c r="H88" s="273">
        <v>28949.34</v>
      </c>
      <c r="J88" s="271">
        <v>428314.73</v>
      </c>
      <c r="K88" s="271">
        <v>81644.710000000006</v>
      </c>
      <c r="M88" s="288">
        <v>73000</v>
      </c>
      <c r="N88" s="288">
        <v>37000</v>
      </c>
      <c r="Q88" s="271">
        <v>-652790.43999999994</v>
      </c>
      <c r="R88" s="271">
        <v>1451545.03</v>
      </c>
      <c r="T88" s="274">
        <v>630102.80000000005</v>
      </c>
      <c r="V88" s="274">
        <v>481.36</v>
      </c>
      <c r="W88" s="274">
        <v>676400</v>
      </c>
      <c r="Y88" s="275">
        <v>885600</v>
      </c>
      <c r="AB88" s="275">
        <v>305796.95</v>
      </c>
      <c r="AC88" s="275">
        <v>61341.5</v>
      </c>
      <c r="AE88" s="103">
        <f t="shared" si="9"/>
        <v>442054.86000000004</v>
      </c>
      <c r="AF88" s="37">
        <f t="shared" si="10"/>
        <v>110000</v>
      </c>
      <c r="AG88" s="26">
        <f t="shared" si="14"/>
        <v>332054.86000000004</v>
      </c>
      <c r="AH88" s="17">
        <f t="shared" si="11"/>
        <v>1306984.1600000001</v>
      </c>
      <c r="AI88" s="19">
        <f t="shared" si="12"/>
        <v>1252738.45</v>
      </c>
      <c r="AJ88" s="32">
        <f t="shared" si="13"/>
        <v>54245.710000000196</v>
      </c>
    </row>
    <row r="89" spans="1:36" x14ac:dyDescent="0.2">
      <c r="A89" s="1" t="s">
        <v>488</v>
      </c>
      <c r="B89" s="1" t="s">
        <v>489</v>
      </c>
      <c r="C89" s="92">
        <v>2783</v>
      </c>
      <c r="D89" s="93" t="s">
        <v>1169</v>
      </c>
      <c r="E89" s="271" t="s">
        <v>2076</v>
      </c>
      <c r="F89" s="273">
        <v>587692.76</v>
      </c>
      <c r="G89" s="273">
        <v>0</v>
      </c>
      <c r="H89" s="273">
        <v>49199.63</v>
      </c>
      <c r="J89" s="271">
        <v>2342340.7799999998</v>
      </c>
      <c r="K89" s="271">
        <v>5416.23</v>
      </c>
      <c r="M89" s="288">
        <v>95000</v>
      </c>
      <c r="N89" s="288">
        <v>70000</v>
      </c>
      <c r="Q89" s="271">
        <v>2586724.9900000002</v>
      </c>
      <c r="R89" s="271">
        <v>328050.34000000003</v>
      </c>
      <c r="T89" s="274">
        <v>585204.78</v>
      </c>
      <c r="V89" s="274">
        <v>822.05</v>
      </c>
      <c r="W89" s="274">
        <v>912500</v>
      </c>
      <c r="Y89" s="275">
        <v>1015383</v>
      </c>
      <c r="AA89" s="275">
        <v>1600</v>
      </c>
      <c r="AB89" s="275">
        <v>420724.12</v>
      </c>
      <c r="AC89" s="275">
        <v>144840.12</v>
      </c>
      <c r="AE89" s="103">
        <f t="shared" si="9"/>
        <v>636892.39</v>
      </c>
      <c r="AF89" s="37">
        <f t="shared" si="10"/>
        <v>165000</v>
      </c>
      <c r="AG89" s="26">
        <f t="shared" si="14"/>
        <v>471892.39</v>
      </c>
      <c r="AH89" s="17">
        <f t="shared" si="11"/>
        <v>1498526.83</v>
      </c>
      <c r="AI89" s="19">
        <f t="shared" si="12"/>
        <v>1582547.2400000002</v>
      </c>
      <c r="AJ89" s="32">
        <f t="shared" si="13"/>
        <v>-84020.410000000149</v>
      </c>
    </row>
    <row r="90" spans="1:36" x14ac:dyDescent="0.2">
      <c r="A90" s="1" t="s">
        <v>488</v>
      </c>
      <c r="B90" s="1" t="s">
        <v>489</v>
      </c>
      <c r="C90" s="92">
        <v>1769</v>
      </c>
      <c r="D90" s="93" t="s">
        <v>1170</v>
      </c>
      <c r="E90" s="271" t="s">
        <v>2169</v>
      </c>
      <c r="F90" s="273">
        <v>354756.73</v>
      </c>
      <c r="G90" s="273">
        <v>0</v>
      </c>
      <c r="H90" s="273">
        <v>31107.15</v>
      </c>
      <c r="J90" s="271">
        <v>318285.69</v>
      </c>
      <c r="K90" s="271">
        <v>45900.36</v>
      </c>
      <c r="M90" s="288">
        <v>130000</v>
      </c>
      <c r="N90" s="288">
        <v>66750</v>
      </c>
      <c r="Q90" s="271">
        <v>-1230148.1599999999</v>
      </c>
      <c r="R90" s="271">
        <v>1852229.71</v>
      </c>
      <c r="T90" s="274">
        <v>595743.88</v>
      </c>
      <c r="V90" s="274">
        <v>460.09</v>
      </c>
      <c r="W90" s="274">
        <v>893820</v>
      </c>
      <c r="Y90" s="275">
        <v>1091320</v>
      </c>
      <c r="AB90" s="275">
        <v>390765.59</v>
      </c>
      <c r="AC90" s="275">
        <v>67045</v>
      </c>
      <c r="AE90" s="103">
        <f t="shared" si="9"/>
        <v>385863.88</v>
      </c>
      <c r="AF90" s="37">
        <f t="shared" si="10"/>
        <v>196750</v>
      </c>
      <c r="AG90" s="26">
        <f t="shared" si="14"/>
        <v>189113.88</v>
      </c>
      <c r="AH90" s="17">
        <f t="shared" si="11"/>
        <v>1490023.97</v>
      </c>
      <c r="AI90" s="19">
        <f t="shared" si="12"/>
        <v>1549130.59</v>
      </c>
      <c r="AJ90" s="32">
        <f t="shared" si="13"/>
        <v>-59106.620000000112</v>
      </c>
    </row>
    <row r="91" spans="1:36" x14ac:dyDescent="0.2">
      <c r="A91" s="1" t="s">
        <v>492</v>
      </c>
      <c r="B91" s="1" t="s">
        <v>493</v>
      </c>
      <c r="C91" s="92">
        <v>5781</v>
      </c>
      <c r="D91" s="93" t="s">
        <v>1171</v>
      </c>
      <c r="E91" s="271" t="s">
        <v>2077</v>
      </c>
      <c r="F91" s="273">
        <v>263166.84000000003</v>
      </c>
      <c r="G91" s="273">
        <v>0</v>
      </c>
      <c r="H91" s="273">
        <v>84119.1</v>
      </c>
      <c r="J91" s="271">
        <v>400095.61</v>
      </c>
      <c r="K91" s="271">
        <v>1380.86</v>
      </c>
      <c r="O91" s="288">
        <v>13.08</v>
      </c>
      <c r="Q91" s="271">
        <v>-1795745.62</v>
      </c>
      <c r="R91" s="271">
        <v>2483113.87</v>
      </c>
      <c r="T91" s="274">
        <v>1768310.97</v>
      </c>
      <c r="V91" s="274">
        <v>497.23</v>
      </c>
      <c r="W91" s="274">
        <v>1309400</v>
      </c>
      <c r="X91" s="274">
        <v>15000</v>
      </c>
      <c r="Y91" s="275">
        <v>2051320</v>
      </c>
      <c r="AB91" s="275">
        <v>886216.51</v>
      </c>
      <c r="AC91" s="275">
        <v>66641.61</v>
      </c>
      <c r="AE91" s="103">
        <f t="shared" si="9"/>
        <v>347285.94000000006</v>
      </c>
      <c r="AF91" s="37">
        <f t="shared" si="10"/>
        <v>13.08</v>
      </c>
      <c r="AG91" s="26">
        <f t="shared" si="14"/>
        <v>347272.86000000004</v>
      </c>
      <c r="AH91" s="17">
        <f t="shared" si="11"/>
        <v>3093208.2</v>
      </c>
      <c r="AI91" s="19">
        <f t="shared" si="12"/>
        <v>3004178.1199999996</v>
      </c>
      <c r="AJ91" s="32">
        <f t="shared" si="13"/>
        <v>89030.08000000054</v>
      </c>
    </row>
    <row r="92" spans="1:36" x14ac:dyDescent="0.2">
      <c r="A92" s="1" t="s">
        <v>492</v>
      </c>
      <c r="B92" s="1" t="s">
        <v>493</v>
      </c>
      <c r="C92" s="92">
        <v>2515</v>
      </c>
      <c r="D92" s="93" t="s">
        <v>1172</v>
      </c>
      <c r="E92" s="271" t="s">
        <v>2078</v>
      </c>
      <c r="F92" s="273">
        <v>121939.73</v>
      </c>
      <c r="G92" s="273">
        <v>0</v>
      </c>
      <c r="H92" s="273">
        <v>48279.72</v>
      </c>
      <c r="J92" s="271">
        <v>112556.56</v>
      </c>
      <c r="K92" s="271">
        <v>55406.51</v>
      </c>
      <c r="Q92" s="271">
        <v>-1658155.32</v>
      </c>
      <c r="R92" s="271">
        <v>1997915.47</v>
      </c>
      <c r="T92" s="274">
        <v>1241484.8899999999</v>
      </c>
      <c r="V92" s="274">
        <v>285.41000000000003</v>
      </c>
      <c r="W92" s="274">
        <v>548500</v>
      </c>
      <c r="X92" s="274">
        <v>15000</v>
      </c>
      <c r="Y92" s="275">
        <v>1131080</v>
      </c>
      <c r="AB92" s="275">
        <v>563250.92000000004</v>
      </c>
      <c r="AC92" s="275">
        <v>88245.01</v>
      </c>
      <c r="AE92" s="103">
        <f t="shared" si="9"/>
        <v>170219.45</v>
      </c>
      <c r="AF92" s="37">
        <f t="shared" si="10"/>
        <v>0</v>
      </c>
      <c r="AG92" s="26">
        <f t="shared" si="14"/>
        <v>170219.45</v>
      </c>
      <c r="AH92" s="17">
        <f t="shared" si="11"/>
        <v>1805270.2999999998</v>
      </c>
      <c r="AI92" s="19">
        <f t="shared" si="12"/>
        <v>1782575.93</v>
      </c>
      <c r="AJ92" s="32">
        <f t="shared" si="13"/>
        <v>22694.369999999879</v>
      </c>
    </row>
    <row r="93" spans="1:36" x14ac:dyDescent="0.2">
      <c r="A93" s="1" t="s">
        <v>492</v>
      </c>
      <c r="B93" s="1" t="s">
        <v>493</v>
      </c>
      <c r="C93" s="92">
        <v>3488</v>
      </c>
      <c r="D93" s="93" t="s">
        <v>1173</v>
      </c>
      <c r="E93" s="271" t="s">
        <v>2079</v>
      </c>
      <c r="F93" s="273">
        <v>249383.36</v>
      </c>
      <c r="G93" s="273">
        <v>0</v>
      </c>
      <c r="H93" s="273">
        <v>75294.880000000005</v>
      </c>
      <c r="J93" s="271">
        <v>162972.78</v>
      </c>
      <c r="K93" s="271">
        <v>43778.04</v>
      </c>
      <c r="O93" s="288">
        <v>391.9</v>
      </c>
      <c r="Q93" s="271">
        <v>-1867526.86</v>
      </c>
      <c r="R93" s="271">
        <v>2356721.7400000002</v>
      </c>
      <c r="T93" s="274">
        <v>2265687.96</v>
      </c>
      <c r="V93" s="274">
        <v>624.16999999999996</v>
      </c>
      <c r="W93" s="274">
        <v>787900</v>
      </c>
      <c r="X93" s="274">
        <v>15000</v>
      </c>
      <c r="Y93" s="275">
        <v>1777453</v>
      </c>
      <c r="AA93" s="275">
        <v>13655</v>
      </c>
      <c r="AB93" s="275">
        <v>1077812.45</v>
      </c>
      <c r="AC93" s="275">
        <v>131162.9</v>
      </c>
      <c r="AE93" s="103">
        <f t="shared" si="9"/>
        <v>324678.24</v>
      </c>
      <c r="AF93" s="37">
        <f t="shared" si="10"/>
        <v>391.9</v>
      </c>
      <c r="AG93" s="26">
        <f t="shared" si="14"/>
        <v>324286.33999999997</v>
      </c>
      <c r="AH93" s="17">
        <f t="shared" si="11"/>
        <v>3069212.13</v>
      </c>
      <c r="AI93" s="19">
        <f t="shared" si="12"/>
        <v>3000083.35</v>
      </c>
      <c r="AJ93" s="32">
        <f t="shared" si="13"/>
        <v>69128.779999999795</v>
      </c>
    </row>
    <row r="94" spans="1:36" x14ac:dyDescent="0.2">
      <c r="A94" s="1" t="s">
        <v>492</v>
      </c>
      <c r="B94" s="1" t="s">
        <v>493</v>
      </c>
      <c r="C94" s="92">
        <v>5980</v>
      </c>
      <c r="D94" s="93" t="s">
        <v>1174</v>
      </c>
      <c r="E94" s="271" t="s">
        <v>2080</v>
      </c>
      <c r="F94" s="273">
        <v>104839.74</v>
      </c>
      <c r="G94" s="273">
        <v>0</v>
      </c>
      <c r="H94" s="273">
        <v>173904.48</v>
      </c>
      <c r="J94" s="271">
        <v>70857.64</v>
      </c>
      <c r="K94" s="271">
        <v>-2395.56</v>
      </c>
      <c r="O94" s="288">
        <v>500</v>
      </c>
      <c r="Q94" s="271">
        <v>-305180.09999999998</v>
      </c>
      <c r="R94" s="271">
        <v>679279.9</v>
      </c>
      <c r="T94" s="274">
        <v>2073161.7</v>
      </c>
      <c r="V94" s="274">
        <v>640.08000000000004</v>
      </c>
      <c r="W94" s="274">
        <v>862500</v>
      </c>
      <c r="X94" s="274">
        <v>30000</v>
      </c>
      <c r="Y94" s="275">
        <v>1771994</v>
      </c>
      <c r="AA94" s="275">
        <v>7200</v>
      </c>
      <c r="AB94" s="275">
        <v>1155140.75</v>
      </c>
      <c r="AC94" s="275">
        <v>29586.080000000002</v>
      </c>
      <c r="AE94" s="103">
        <f t="shared" si="9"/>
        <v>278744.22000000003</v>
      </c>
      <c r="AF94" s="37">
        <f t="shared" si="10"/>
        <v>500</v>
      </c>
      <c r="AG94" s="26">
        <f t="shared" si="14"/>
        <v>278244.22000000003</v>
      </c>
      <c r="AH94" s="17">
        <f t="shared" si="11"/>
        <v>2966301.7800000003</v>
      </c>
      <c r="AI94" s="19">
        <f t="shared" si="12"/>
        <v>2963920.83</v>
      </c>
      <c r="AJ94" s="32">
        <f t="shared" si="13"/>
        <v>2380.9500000001863</v>
      </c>
    </row>
    <row r="95" spans="1:36" x14ac:dyDescent="0.2">
      <c r="A95" s="1" t="s">
        <v>492</v>
      </c>
      <c r="B95" s="1" t="s">
        <v>493</v>
      </c>
      <c r="C95" s="92">
        <v>4020</v>
      </c>
      <c r="D95" s="93" t="s">
        <v>1175</v>
      </c>
      <c r="E95" s="271" t="s">
        <v>2081</v>
      </c>
      <c r="F95" s="273">
        <v>219377.57</v>
      </c>
      <c r="G95" s="273">
        <v>0</v>
      </c>
      <c r="H95" s="273">
        <v>86747.42</v>
      </c>
      <c r="J95" s="271">
        <v>543949.81000000006</v>
      </c>
      <c r="K95" s="271">
        <v>136576.65</v>
      </c>
      <c r="Q95" s="271">
        <v>-1939743.04</v>
      </c>
      <c r="R95" s="271">
        <v>3020527.22</v>
      </c>
      <c r="T95" s="274">
        <v>1629255.94</v>
      </c>
      <c r="U95" s="274">
        <v>24688</v>
      </c>
      <c r="V95" s="274">
        <v>611.80999999999995</v>
      </c>
      <c r="W95" s="274">
        <v>708600</v>
      </c>
      <c r="X95" s="274">
        <v>20000</v>
      </c>
      <c r="Y95" s="275">
        <v>1384600</v>
      </c>
      <c r="AA95" s="275">
        <v>3215</v>
      </c>
      <c r="AB95" s="275">
        <v>939956.99</v>
      </c>
      <c r="AC95" s="275">
        <v>123926.49</v>
      </c>
      <c r="AE95" s="103">
        <f t="shared" si="9"/>
        <v>306124.99</v>
      </c>
      <c r="AF95" s="37">
        <f t="shared" si="10"/>
        <v>0</v>
      </c>
      <c r="AG95" s="26">
        <f t="shared" si="14"/>
        <v>306124.99</v>
      </c>
      <c r="AH95" s="17">
        <f t="shared" si="11"/>
        <v>2383155.75</v>
      </c>
      <c r="AI95" s="19">
        <f t="shared" si="12"/>
        <v>2451698.4800000004</v>
      </c>
      <c r="AJ95" s="32">
        <f t="shared" si="13"/>
        <v>-68542.730000000447</v>
      </c>
    </row>
    <row r="96" spans="1:36" x14ac:dyDescent="0.2">
      <c r="A96" s="1" t="s">
        <v>492</v>
      </c>
      <c r="B96" s="1" t="s">
        <v>493</v>
      </c>
      <c r="C96" s="92">
        <v>4210</v>
      </c>
      <c r="D96" s="93" t="s">
        <v>1176</v>
      </c>
      <c r="E96" s="271" t="s">
        <v>2082</v>
      </c>
      <c r="F96" s="273">
        <v>188601.18</v>
      </c>
      <c r="G96" s="273">
        <v>0</v>
      </c>
      <c r="H96" s="273">
        <v>50153.82</v>
      </c>
      <c r="J96" s="271">
        <v>4</v>
      </c>
      <c r="K96" s="271">
        <v>49800.73</v>
      </c>
      <c r="O96" s="288">
        <v>175</v>
      </c>
      <c r="Q96" s="271">
        <v>-79831.89</v>
      </c>
      <c r="R96" s="271">
        <v>266818</v>
      </c>
      <c r="T96" s="274">
        <v>1945129.55</v>
      </c>
      <c r="V96" s="274">
        <v>564.15</v>
      </c>
      <c r="W96" s="274">
        <v>599100</v>
      </c>
      <c r="X96" s="274">
        <v>15000</v>
      </c>
      <c r="Y96" s="275">
        <v>1641580</v>
      </c>
      <c r="AA96" s="275">
        <v>19920</v>
      </c>
      <c r="AB96" s="275">
        <v>727736.53</v>
      </c>
      <c r="AC96" s="275">
        <v>31905.55</v>
      </c>
      <c r="AE96" s="103">
        <f t="shared" si="9"/>
        <v>238755</v>
      </c>
      <c r="AF96" s="37">
        <f t="shared" si="10"/>
        <v>175</v>
      </c>
      <c r="AG96" s="26">
        <f t="shared" si="14"/>
        <v>238580</v>
      </c>
      <c r="AH96" s="17">
        <f t="shared" si="11"/>
        <v>2559793.7000000002</v>
      </c>
      <c r="AI96" s="19">
        <f t="shared" si="12"/>
        <v>2421142.08</v>
      </c>
      <c r="AJ96" s="32">
        <f t="shared" si="13"/>
        <v>138651.62000000011</v>
      </c>
    </row>
    <row r="97" spans="1:36" x14ac:dyDescent="0.2">
      <c r="A97" s="1" t="s">
        <v>492</v>
      </c>
      <c r="B97" s="1" t="s">
        <v>493</v>
      </c>
      <c r="C97" s="92">
        <v>3316</v>
      </c>
      <c r="D97" s="93" t="s">
        <v>1177</v>
      </c>
      <c r="E97" s="271" t="s">
        <v>2083</v>
      </c>
      <c r="F97" s="273">
        <v>197950.04</v>
      </c>
      <c r="G97" s="273">
        <v>0</v>
      </c>
      <c r="H97" s="273">
        <v>88533.759999999995</v>
      </c>
      <c r="J97" s="271">
        <v>5</v>
      </c>
      <c r="K97" s="271">
        <v>43068.36</v>
      </c>
      <c r="O97" s="288">
        <v>2176.9</v>
      </c>
      <c r="Q97" s="271">
        <v>-1622225.54</v>
      </c>
      <c r="R97" s="271">
        <v>1863128.3</v>
      </c>
      <c r="T97" s="274">
        <v>1322956.6200000001</v>
      </c>
      <c r="V97" s="274">
        <v>415.71</v>
      </c>
      <c r="W97" s="274">
        <v>1043380</v>
      </c>
      <c r="X97" s="274">
        <v>30000</v>
      </c>
      <c r="Y97" s="275">
        <v>1646426</v>
      </c>
      <c r="AB97" s="275">
        <v>602311.17000000004</v>
      </c>
      <c r="AC97" s="275">
        <v>20139.66</v>
      </c>
      <c r="AE97" s="103">
        <f t="shared" si="9"/>
        <v>286483.8</v>
      </c>
      <c r="AF97" s="37">
        <f t="shared" si="10"/>
        <v>2176.9</v>
      </c>
      <c r="AG97" s="26">
        <f t="shared" si="14"/>
        <v>284306.89999999997</v>
      </c>
      <c r="AH97" s="17">
        <f t="shared" si="11"/>
        <v>2396752.33</v>
      </c>
      <c r="AI97" s="19">
        <f t="shared" si="12"/>
        <v>2268876.83</v>
      </c>
      <c r="AJ97" s="32">
        <f t="shared" si="13"/>
        <v>127875.5</v>
      </c>
    </row>
    <row r="98" spans="1:36" x14ac:dyDescent="0.2">
      <c r="A98" s="1" t="s">
        <v>492</v>
      </c>
      <c r="B98" s="1" t="s">
        <v>493</v>
      </c>
      <c r="C98" s="92">
        <v>6867</v>
      </c>
      <c r="D98" s="93" t="s">
        <v>1178</v>
      </c>
      <c r="E98" s="271" t="s">
        <v>2084</v>
      </c>
      <c r="F98" s="273">
        <v>142508.42000000001</v>
      </c>
      <c r="G98" s="273">
        <v>0</v>
      </c>
      <c r="H98" s="273">
        <v>53872.98</v>
      </c>
      <c r="J98" s="271">
        <v>658730.78</v>
      </c>
      <c r="K98" s="271">
        <v>44294.58</v>
      </c>
      <c r="O98" s="288">
        <v>766</v>
      </c>
      <c r="Q98" s="271">
        <v>-57411.040000000001</v>
      </c>
      <c r="R98" s="271">
        <v>1170515.6499999999</v>
      </c>
      <c r="T98" s="274">
        <v>1865587.43</v>
      </c>
      <c r="V98" s="274">
        <v>620.30999999999995</v>
      </c>
      <c r="W98" s="274">
        <v>537160</v>
      </c>
      <c r="X98" s="274">
        <v>12000</v>
      </c>
      <c r="Y98" s="275">
        <v>1359408</v>
      </c>
      <c r="AB98" s="275">
        <v>1023534.84</v>
      </c>
      <c r="AC98" s="275">
        <v>242819.94</v>
      </c>
      <c r="AE98" s="103">
        <f t="shared" si="9"/>
        <v>196381.40000000002</v>
      </c>
      <c r="AF98" s="37">
        <f t="shared" si="10"/>
        <v>766</v>
      </c>
      <c r="AG98" s="26">
        <f t="shared" si="14"/>
        <v>195615.40000000002</v>
      </c>
      <c r="AH98" s="17">
        <f t="shared" si="11"/>
        <v>2415367.7400000002</v>
      </c>
      <c r="AI98" s="19">
        <f t="shared" si="12"/>
        <v>2625762.7799999998</v>
      </c>
      <c r="AJ98" s="32">
        <f t="shared" si="13"/>
        <v>-210395.03999999957</v>
      </c>
    </row>
    <row r="99" spans="1:36" x14ac:dyDescent="0.2">
      <c r="A99" s="1" t="s">
        <v>492</v>
      </c>
      <c r="B99" s="1" t="s">
        <v>493</v>
      </c>
      <c r="C99" s="92">
        <v>3657</v>
      </c>
      <c r="D99" s="93" t="s">
        <v>1179</v>
      </c>
      <c r="E99" s="271" t="s">
        <v>2085</v>
      </c>
      <c r="F99" s="273">
        <v>268071.43</v>
      </c>
      <c r="G99" s="273">
        <v>0</v>
      </c>
      <c r="H99" s="273">
        <v>36927</v>
      </c>
      <c r="J99" s="271">
        <v>63614.36</v>
      </c>
      <c r="K99" s="271">
        <v>7209.04</v>
      </c>
      <c r="O99" s="288">
        <v>150</v>
      </c>
      <c r="Q99" s="271">
        <v>-1776995.33</v>
      </c>
      <c r="R99" s="271">
        <v>2174004.7799999998</v>
      </c>
      <c r="T99" s="274">
        <v>1332220.43</v>
      </c>
      <c r="V99" s="274">
        <v>410.16</v>
      </c>
      <c r="W99" s="274">
        <v>531090</v>
      </c>
      <c r="Y99" s="275">
        <v>1118140</v>
      </c>
      <c r="AA99" s="275">
        <v>480</v>
      </c>
      <c r="AB99" s="275">
        <v>632908.84</v>
      </c>
      <c r="AC99" s="275">
        <v>110982.37</v>
      </c>
      <c r="AE99" s="103">
        <f t="shared" si="9"/>
        <v>304998.43</v>
      </c>
      <c r="AF99" s="37">
        <f t="shared" si="10"/>
        <v>150</v>
      </c>
      <c r="AG99" s="26">
        <f t="shared" si="14"/>
        <v>304848.43</v>
      </c>
      <c r="AH99" s="17">
        <f t="shared" si="11"/>
        <v>1863720.5899999999</v>
      </c>
      <c r="AI99" s="19">
        <f t="shared" si="12"/>
        <v>1862511.21</v>
      </c>
      <c r="AJ99" s="32">
        <f t="shared" si="13"/>
        <v>1209.3799999998882</v>
      </c>
    </row>
    <row r="100" spans="1:36" x14ac:dyDescent="0.2">
      <c r="A100" s="1" t="s">
        <v>492</v>
      </c>
      <c r="B100" s="1" t="s">
        <v>493</v>
      </c>
      <c r="C100" s="92">
        <v>6817</v>
      </c>
      <c r="D100" s="93" t="s">
        <v>1180</v>
      </c>
      <c r="E100" s="271" t="s">
        <v>2086</v>
      </c>
      <c r="F100" s="273">
        <v>153253.46</v>
      </c>
      <c r="G100" s="273">
        <v>0</v>
      </c>
      <c r="H100" s="273">
        <v>75259.41</v>
      </c>
      <c r="J100" s="271">
        <v>231485.5</v>
      </c>
      <c r="K100" s="271">
        <v>6864.24</v>
      </c>
      <c r="O100" s="288">
        <v>103</v>
      </c>
      <c r="Q100" s="271">
        <v>-1103554.3600000001</v>
      </c>
      <c r="R100" s="271">
        <v>1708771</v>
      </c>
      <c r="T100" s="274">
        <v>1504737.68</v>
      </c>
      <c r="V100" s="274">
        <v>519.04999999999995</v>
      </c>
      <c r="W100" s="274">
        <v>1187300</v>
      </c>
      <c r="X100" s="274">
        <v>15000</v>
      </c>
      <c r="Y100" s="275">
        <v>1833946.66</v>
      </c>
      <c r="AA100" s="275">
        <v>8276</v>
      </c>
      <c r="AB100" s="275">
        <v>875240.27</v>
      </c>
      <c r="AC100" s="275">
        <v>99444.83</v>
      </c>
      <c r="AE100" s="103">
        <f t="shared" ref="AE100:AE131" si="15">SUM(F100:I100)</f>
        <v>228512.87</v>
      </c>
      <c r="AF100" s="37">
        <f t="shared" si="10"/>
        <v>103</v>
      </c>
      <c r="AG100" s="26">
        <f t="shared" si="14"/>
        <v>228409.87</v>
      </c>
      <c r="AH100" s="17">
        <f t="shared" si="11"/>
        <v>2707556.73</v>
      </c>
      <c r="AI100" s="19">
        <f t="shared" si="12"/>
        <v>2816907.76</v>
      </c>
      <c r="AJ100" s="32">
        <f t="shared" si="13"/>
        <v>-109351.0299999998</v>
      </c>
    </row>
    <row r="101" spans="1:36" x14ac:dyDescent="0.2">
      <c r="A101" s="1" t="s">
        <v>492</v>
      </c>
      <c r="B101" s="1" t="s">
        <v>493</v>
      </c>
      <c r="C101" s="92">
        <v>5077</v>
      </c>
      <c r="D101" s="93" t="s">
        <v>1181</v>
      </c>
      <c r="E101" s="271" t="s">
        <v>2087</v>
      </c>
      <c r="F101" s="273">
        <v>169740.52</v>
      </c>
      <c r="G101" s="273">
        <v>0</v>
      </c>
      <c r="H101" s="273">
        <v>78552.75</v>
      </c>
      <c r="J101" s="271">
        <v>308042.5</v>
      </c>
      <c r="K101" s="271">
        <v>33646.93</v>
      </c>
      <c r="O101" s="288">
        <v>683</v>
      </c>
      <c r="Q101" s="271">
        <v>-1375472.13</v>
      </c>
      <c r="R101" s="271">
        <v>2266060.31</v>
      </c>
      <c r="T101" s="274">
        <v>1845030.21</v>
      </c>
      <c r="V101" s="274">
        <v>755.63</v>
      </c>
      <c r="W101" s="274">
        <v>1241100</v>
      </c>
      <c r="X101" s="274">
        <v>30000</v>
      </c>
      <c r="Y101" s="275">
        <v>2174230</v>
      </c>
      <c r="AA101" s="275">
        <v>6320</v>
      </c>
      <c r="AB101" s="275">
        <v>1109415.98</v>
      </c>
      <c r="AC101" s="275">
        <v>86511.2</v>
      </c>
      <c r="AE101" s="103">
        <f t="shared" si="15"/>
        <v>248293.27</v>
      </c>
      <c r="AF101" s="37">
        <f t="shared" si="10"/>
        <v>683</v>
      </c>
      <c r="AG101" s="26">
        <f t="shared" si="14"/>
        <v>247610.27</v>
      </c>
      <c r="AH101" s="17">
        <f t="shared" si="11"/>
        <v>3116885.84</v>
      </c>
      <c r="AI101" s="19">
        <f t="shared" si="12"/>
        <v>3376477.18</v>
      </c>
      <c r="AJ101" s="32">
        <f t="shared" si="13"/>
        <v>-259591.34000000032</v>
      </c>
    </row>
    <row r="102" spans="1:36" x14ac:dyDescent="0.2">
      <c r="A102" s="1" t="s">
        <v>492</v>
      </c>
      <c r="B102" s="1" t="s">
        <v>493</v>
      </c>
      <c r="C102" s="92">
        <v>3046</v>
      </c>
      <c r="D102" s="93" t="s">
        <v>1182</v>
      </c>
      <c r="E102" s="271" t="s">
        <v>2088</v>
      </c>
      <c r="F102" s="273">
        <v>131527.54</v>
      </c>
      <c r="G102" s="273">
        <v>0</v>
      </c>
      <c r="H102" s="273">
        <v>4073.36</v>
      </c>
      <c r="J102" s="271">
        <v>33554.620000000003</v>
      </c>
      <c r="K102" s="271">
        <v>14205.94</v>
      </c>
      <c r="Q102" s="271">
        <v>-677598.44</v>
      </c>
      <c r="R102" s="271">
        <v>855883.42</v>
      </c>
      <c r="T102" s="274">
        <v>1266617.8600000001</v>
      </c>
      <c r="V102" s="274">
        <v>173.64</v>
      </c>
      <c r="W102" s="274">
        <v>1104800</v>
      </c>
      <c r="X102" s="274">
        <v>15000</v>
      </c>
      <c r="Y102" s="275">
        <v>1686906.37</v>
      </c>
      <c r="AA102" s="275">
        <v>2880</v>
      </c>
      <c r="AB102" s="275">
        <v>646819.72</v>
      </c>
      <c r="AC102" s="275">
        <v>32110.93</v>
      </c>
      <c r="AE102" s="103">
        <f t="shared" si="15"/>
        <v>135600.9</v>
      </c>
      <c r="AF102" s="37">
        <f t="shared" si="10"/>
        <v>0</v>
      </c>
      <c r="AG102" s="26">
        <f t="shared" si="14"/>
        <v>135600.9</v>
      </c>
      <c r="AH102" s="17">
        <f t="shared" si="11"/>
        <v>2386591.5</v>
      </c>
      <c r="AI102" s="19">
        <f t="shared" si="12"/>
        <v>2368717.02</v>
      </c>
      <c r="AJ102" s="32">
        <f t="shared" si="13"/>
        <v>17874.479999999981</v>
      </c>
    </row>
    <row r="103" spans="1:36" x14ac:dyDescent="0.2">
      <c r="A103" s="1" t="s">
        <v>492</v>
      </c>
      <c r="B103" s="1" t="s">
        <v>493</v>
      </c>
      <c r="C103" s="92">
        <v>3486</v>
      </c>
      <c r="D103" s="93" t="s">
        <v>1183</v>
      </c>
      <c r="E103" s="271" t="s">
        <v>2089</v>
      </c>
      <c r="F103" s="273">
        <v>206505.68</v>
      </c>
      <c r="G103" s="273">
        <v>0</v>
      </c>
      <c r="H103" s="273">
        <v>36925.14</v>
      </c>
      <c r="J103" s="271">
        <v>1517383.49</v>
      </c>
      <c r="K103" s="271">
        <v>3284.37</v>
      </c>
      <c r="Q103" s="271">
        <v>-1258412.42</v>
      </c>
      <c r="R103" s="271">
        <v>2982456.62</v>
      </c>
      <c r="T103" s="274">
        <v>1340733.32</v>
      </c>
      <c r="V103" s="274">
        <v>395.38</v>
      </c>
      <c r="W103" s="274">
        <v>620230</v>
      </c>
      <c r="X103" s="274">
        <v>1500</v>
      </c>
      <c r="Y103" s="275">
        <v>1155132</v>
      </c>
      <c r="AA103" s="275">
        <v>480</v>
      </c>
      <c r="AB103" s="275">
        <v>657649.5</v>
      </c>
      <c r="AC103" s="275">
        <v>90166.720000000001</v>
      </c>
      <c r="AE103" s="103">
        <f t="shared" si="15"/>
        <v>243430.82</v>
      </c>
      <c r="AF103" s="37">
        <f t="shared" si="10"/>
        <v>0</v>
      </c>
      <c r="AG103" s="26">
        <f t="shared" si="14"/>
        <v>243430.82</v>
      </c>
      <c r="AH103" s="17">
        <f t="shared" si="11"/>
        <v>1962858.7</v>
      </c>
      <c r="AI103" s="19">
        <f t="shared" si="12"/>
        <v>1903428.22</v>
      </c>
      <c r="AJ103" s="32">
        <f t="shared" si="13"/>
        <v>59430.479999999981</v>
      </c>
    </row>
    <row r="104" spans="1:36" x14ac:dyDescent="0.2">
      <c r="A104" s="1" t="s">
        <v>492</v>
      </c>
      <c r="B104" s="1" t="s">
        <v>493</v>
      </c>
      <c r="C104" s="92">
        <v>4158</v>
      </c>
      <c r="D104" s="93" t="s">
        <v>1184</v>
      </c>
      <c r="E104" s="271" t="s">
        <v>2090</v>
      </c>
      <c r="F104" s="273">
        <v>240753.06</v>
      </c>
      <c r="G104" s="273">
        <v>0</v>
      </c>
      <c r="H104" s="273">
        <v>20152.7</v>
      </c>
      <c r="J104" s="271">
        <v>15476.45</v>
      </c>
      <c r="K104" s="271">
        <v>91551.679999999993</v>
      </c>
      <c r="Q104" s="271">
        <v>-1648737.9</v>
      </c>
      <c r="R104" s="271">
        <v>2096504</v>
      </c>
      <c r="T104" s="274">
        <v>1633664.21</v>
      </c>
      <c r="V104" s="274">
        <v>1326.54</v>
      </c>
      <c r="W104" s="274">
        <v>920980</v>
      </c>
      <c r="X104" s="274">
        <v>27000</v>
      </c>
      <c r="Y104" s="275">
        <v>1568829</v>
      </c>
      <c r="AA104" s="275">
        <v>4481</v>
      </c>
      <c r="AB104" s="275">
        <v>978359.96</v>
      </c>
      <c r="AC104" s="275">
        <v>88544</v>
      </c>
      <c r="AE104" s="103">
        <f t="shared" si="15"/>
        <v>260905.76</v>
      </c>
      <c r="AF104" s="37">
        <f t="shared" si="10"/>
        <v>0</v>
      </c>
      <c r="AG104" s="26">
        <f t="shared" si="14"/>
        <v>260905.76</v>
      </c>
      <c r="AH104" s="17">
        <f t="shared" si="11"/>
        <v>2582970.75</v>
      </c>
      <c r="AI104" s="19">
        <f t="shared" si="12"/>
        <v>2640213.96</v>
      </c>
      <c r="AJ104" s="32">
        <f t="shared" si="13"/>
        <v>-57243.209999999963</v>
      </c>
    </row>
    <row r="105" spans="1:36" x14ac:dyDescent="0.2">
      <c r="A105" s="1" t="s">
        <v>492</v>
      </c>
      <c r="B105" s="1" t="s">
        <v>493</v>
      </c>
      <c r="C105" s="92">
        <v>4935</v>
      </c>
      <c r="D105" s="93" t="s">
        <v>1185</v>
      </c>
      <c r="E105" s="271" t="s">
        <v>2091</v>
      </c>
      <c r="F105" s="273">
        <v>449678.58</v>
      </c>
      <c r="G105" s="273">
        <v>0</v>
      </c>
      <c r="H105" s="273">
        <v>112015.78</v>
      </c>
      <c r="J105" s="271">
        <v>584623.88</v>
      </c>
      <c r="K105" s="271">
        <v>-6016.85</v>
      </c>
      <c r="O105" s="288">
        <v>101948.22</v>
      </c>
      <c r="Q105" s="271">
        <v>-3251283.17</v>
      </c>
      <c r="R105" s="271">
        <v>4349913</v>
      </c>
      <c r="T105" s="274">
        <v>2071135.4</v>
      </c>
      <c r="V105" s="274">
        <v>950.84</v>
      </c>
      <c r="W105" s="274">
        <v>575670</v>
      </c>
      <c r="X105" s="274">
        <v>15000</v>
      </c>
      <c r="Y105" s="275">
        <v>1372999</v>
      </c>
      <c r="AB105" s="275">
        <v>1121154.82</v>
      </c>
      <c r="AC105" s="275">
        <v>209096.58</v>
      </c>
      <c r="AE105" s="103">
        <f t="shared" si="15"/>
        <v>561694.36</v>
      </c>
      <c r="AF105" s="37">
        <f t="shared" si="10"/>
        <v>101948.22</v>
      </c>
      <c r="AG105" s="26">
        <f t="shared" si="14"/>
        <v>459746.14</v>
      </c>
      <c r="AH105" s="17">
        <f t="shared" si="11"/>
        <v>2662756.2400000002</v>
      </c>
      <c r="AI105" s="19">
        <f t="shared" si="12"/>
        <v>2703250.4000000004</v>
      </c>
      <c r="AJ105" s="32">
        <f t="shared" si="13"/>
        <v>-40494.160000000149</v>
      </c>
    </row>
    <row r="106" spans="1:36" x14ac:dyDescent="0.2">
      <c r="A106" s="1" t="s">
        <v>492</v>
      </c>
      <c r="B106" s="1" t="s">
        <v>493</v>
      </c>
      <c r="C106" s="92">
        <v>4567</v>
      </c>
      <c r="D106" s="93" t="s">
        <v>1186</v>
      </c>
      <c r="E106" s="271" t="s">
        <v>2092</v>
      </c>
      <c r="F106" s="273">
        <v>493654.23</v>
      </c>
      <c r="G106" s="273">
        <v>0</v>
      </c>
      <c r="H106" s="273">
        <v>57468.75</v>
      </c>
      <c r="J106" s="271">
        <v>80085.25</v>
      </c>
      <c r="K106" s="271">
        <v>28372.880000000001</v>
      </c>
      <c r="Q106" s="271">
        <v>-714922.02</v>
      </c>
      <c r="R106" s="271">
        <v>1615889.77</v>
      </c>
      <c r="T106" s="274">
        <v>1920063</v>
      </c>
      <c r="V106" s="274">
        <v>937.27</v>
      </c>
      <c r="W106" s="274">
        <v>472060</v>
      </c>
      <c r="X106" s="274">
        <v>14000</v>
      </c>
      <c r="Y106" s="275">
        <v>1341187</v>
      </c>
      <c r="AB106" s="275">
        <v>956936.91</v>
      </c>
      <c r="AC106" s="275">
        <v>332632</v>
      </c>
      <c r="AE106" s="103">
        <f t="shared" si="15"/>
        <v>551122.98</v>
      </c>
      <c r="AF106" s="37">
        <f t="shared" si="10"/>
        <v>0</v>
      </c>
      <c r="AG106" s="26">
        <f t="shared" si="14"/>
        <v>551122.98</v>
      </c>
      <c r="AH106" s="17">
        <f t="shared" si="11"/>
        <v>2407060.27</v>
      </c>
      <c r="AI106" s="19">
        <f t="shared" si="12"/>
        <v>2630755.91</v>
      </c>
      <c r="AJ106" s="32">
        <f t="shared" si="13"/>
        <v>-223695.64000000013</v>
      </c>
    </row>
    <row r="107" spans="1:36" x14ac:dyDescent="0.2">
      <c r="A107" s="1" t="s">
        <v>492</v>
      </c>
      <c r="B107" s="1" t="s">
        <v>493</v>
      </c>
      <c r="C107" s="92">
        <v>2903</v>
      </c>
      <c r="D107" s="93" t="s">
        <v>1187</v>
      </c>
      <c r="E107" s="271" t="s">
        <v>2175</v>
      </c>
      <c r="F107" s="273">
        <v>342807.95</v>
      </c>
      <c r="G107" s="273">
        <v>0</v>
      </c>
      <c r="H107" s="273">
        <v>47142.84</v>
      </c>
      <c r="J107" s="271">
        <v>382365.51</v>
      </c>
      <c r="K107" s="271">
        <v>50875.22</v>
      </c>
      <c r="Q107" s="271">
        <v>-1545476.78</v>
      </c>
      <c r="R107" s="271">
        <v>2389700.83</v>
      </c>
      <c r="T107" s="274">
        <v>1297299.24</v>
      </c>
      <c r="V107" s="274">
        <v>1370.89</v>
      </c>
      <c r="W107" s="274">
        <v>998810</v>
      </c>
      <c r="X107" s="274">
        <v>30000</v>
      </c>
      <c r="Y107" s="275">
        <v>1653720</v>
      </c>
      <c r="AB107" s="275">
        <v>555969.35</v>
      </c>
      <c r="AC107" s="275">
        <v>116687.31</v>
      </c>
      <c r="AE107" s="103">
        <f t="shared" si="15"/>
        <v>389950.79000000004</v>
      </c>
      <c r="AF107" s="37">
        <f t="shared" si="10"/>
        <v>0</v>
      </c>
      <c r="AG107" s="26">
        <f t="shared" si="14"/>
        <v>389950.79000000004</v>
      </c>
      <c r="AH107" s="17">
        <f t="shared" si="11"/>
        <v>2327480.13</v>
      </c>
      <c r="AI107" s="19">
        <f t="shared" si="12"/>
        <v>2326376.66</v>
      </c>
      <c r="AJ107" s="32">
        <f t="shared" si="13"/>
        <v>1103.4699999997392</v>
      </c>
    </row>
    <row r="108" spans="1:36" x14ac:dyDescent="0.2">
      <c r="A108" s="1" t="s">
        <v>492</v>
      </c>
      <c r="B108" s="1" t="s">
        <v>493</v>
      </c>
      <c r="C108" s="92">
        <v>3112</v>
      </c>
      <c r="D108" s="93" t="s">
        <v>1188</v>
      </c>
      <c r="E108" s="271" t="s">
        <v>2176</v>
      </c>
      <c r="F108" s="273">
        <v>191222.22</v>
      </c>
      <c r="G108" s="273">
        <v>0</v>
      </c>
      <c r="H108" s="273">
        <v>83460.61</v>
      </c>
      <c r="J108" s="271">
        <v>374243.75</v>
      </c>
      <c r="K108" s="271">
        <v>1025.02</v>
      </c>
      <c r="Q108" s="271">
        <v>-4647542.9000000004</v>
      </c>
      <c r="R108" s="271">
        <v>5385590.1100000003</v>
      </c>
      <c r="T108" s="274">
        <v>1162857.32</v>
      </c>
      <c r="V108" s="274">
        <v>339.88</v>
      </c>
      <c r="W108" s="274">
        <v>234000</v>
      </c>
      <c r="Y108" s="275">
        <v>671600</v>
      </c>
      <c r="AB108" s="275">
        <v>702175.64</v>
      </c>
      <c r="AC108" s="275">
        <v>95401.17</v>
      </c>
      <c r="AE108" s="103">
        <f t="shared" si="15"/>
        <v>274682.83</v>
      </c>
      <c r="AF108" s="37">
        <f t="shared" si="10"/>
        <v>0</v>
      </c>
      <c r="AG108" s="26">
        <f t="shared" si="14"/>
        <v>274682.83</v>
      </c>
      <c r="AH108" s="17">
        <f t="shared" si="11"/>
        <v>1397197.2</v>
      </c>
      <c r="AI108" s="19">
        <f t="shared" si="12"/>
        <v>1469176.81</v>
      </c>
      <c r="AJ108" s="32">
        <f t="shared" si="13"/>
        <v>-71979.610000000102</v>
      </c>
    </row>
    <row r="109" spans="1:36" x14ac:dyDescent="0.2">
      <c r="A109" s="1" t="s">
        <v>496</v>
      </c>
      <c r="B109" s="1" t="s">
        <v>497</v>
      </c>
      <c r="C109" s="92">
        <v>2783</v>
      </c>
      <c r="D109" s="93" t="s">
        <v>1189</v>
      </c>
      <c r="E109" s="271" t="s">
        <v>2093</v>
      </c>
      <c r="F109" s="273">
        <v>339203.06</v>
      </c>
      <c r="G109" s="273">
        <v>0</v>
      </c>
      <c r="H109" s="273">
        <v>28971</v>
      </c>
      <c r="J109" s="271">
        <v>279309.15000000002</v>
      </c>
      <c r="K109" s="271">
        <v>116219.01</v>
      </c>
      <c r="Q109" s="271">
        <v>-1018993.5</v>
      </c>
      <c r="R109" s="271">
        <v>1851650.31</v>
      </c>
      <c r="T109" s="274">
        <v>1354465.6</v>
      </c>
      <c r="V109" s="274">
        <v>741.53</v>
      </c>
      <c r="W109" s="274">
        <v>907020</v>
      </c>
      <c r="X109" s="274">
        <v>17400</v>
      </c>
      <c r="Y109" s="275">
        <v>1385749.29</v>
      </c>
      <c r="AB109" s="275">
        <v>650264.16</v>
      </c>
      <c r="AC109" s="275">
        <v>132128.75</v>
      </c>
      <c r="AE109" s="103">
        <f t="shared" si="15"/>
        <v>368174.06</v>
      </c>
      <c r="AF109" s="37">
        <f t="shared" si="10"/>
        <v>0</v>
      </c>
      <c r="AG109" s="26">
        <f t="shared" si="14"/>
        <v>368174.06</v>
      </c>
      <c r="AH109" s="17">
        <f t="shared" si="11"/>
        <v>2279627.13</v>
      </c>
      <c r="AI109" s="19">
        <f t="shared" si="12"/>
        <v>2168142.2000000002</v>
      </c>
      <c r="AJ109" s="32">
        <f t="shared" si="13"/>
        <v>111484.9299999997</v>
      </c>
    </row>
    <row r="110" spans="1:36" x14ac:dyDescent="0.2">
      <c r="A110" s="1" t="s">
        <v>496</v>
      </c>
      <c r="B110" s="1" t="s">
        <v>497</v>
      </c>
      <c r="C110" s="92">
        <v>3884</v>
      </c>
      <c r="D110" s="93" t="s">
        <v>1190</v>
      </c>
      <c r="E110" s="271" t="s">
        <v>2094</v>
      </c>
      <c r="F110" s="273">
        <v>426066.18</v>
      </c>
      <c r="G110" s="273">
        <v>0</v>
      </c>
      <c r="H110" s="273">
        <v>46275.72</v>
      </c>
      <c r="J110" s="271">
        <v>672209.1</v>
      </c>
      <c r="K110" s="271">
        <v>123585.77</v>
      </c>
      <c r="Q110" s="271">
        <v>-88061.4</v>
      </c>
      <c r="R110" s="271">
        <v>1448584.45</v>
      </c>
      <c r="T110" s="274">
        <v>1597542.57</v>
      </c>
      <c r="V110" s="274">
        <v>628.04999999999995</v>
      </c>
      <c r="W110" s="274">
        <v>1311560</v>
      </c>
      <c r="X110" s="274">
        <v>12000</v>
      </c>
      <c r="Y110" s="275">
        <v>1919116.5</v>
      </c>
      <c r="AB110" s="275">
        <v>507011.61</v>
      </c>
      <c r="AC110" s="275">
        <v>179010.48</v>
      </c>
      <c r="AE110" s="103">
        <f t="shared" si="15"/>
        <v>472341.9</v>
      </c>
      <c r="AF110" s="37">
        <f t="shared" si="10"/>
        <v>0</v>
      </c>
      <c r="AG110" s="26">
        <f t="shared" si="14"/>
        <v>472341.9</v>
      </c>
      <c r="AH110" s="17">
        <f t="shared" si="11"/>
        <v>2921730.62</v>
      </c>
      <c r="AI110" s="19">
        <f t="shared" si="12"/>
        <v>2605138.59</v>
      </c>
      <c r="AJ110" s="32">
        <f t="shared" si="13"/>
        <v>316592.03000000026</v>
      </c>
    </row>
    <row r="111" spans="1:36" x14ac:dyDescent="0.2">
      <c r="A111" s="1" t="s">
        <v>496</v>
      </c>
      <c r="B111" s="1" t="s">
        <v>497</v>
      </c>
      <c r="C111" s="92">
        <v>4358</v>
      </c>
      <c r="D111" s="93" t="s">
        <v>1191</v>
      </c>
      <c r="E111" s="271" t="s">
        <v>2095</v>
      </c>
      <c r="F111" s="273">
        <v>362360.26</v>
      </c>
      <c r="H111" s="273">
        <v>37444.629999999997</v>
      </c>
      <c r="J111" s="271">
        <v>322853.28000000003</v>
      </c>
      <c r="K111" s="271">
        <v>85258.22</v>
      </c>
      <c r="Q111" s="271">
        <v>-1226561.96</v>
      </c>
      <c r="R111" s="271">
        <v>2294612.94</v>
      </c>
      <c r="T111" s="274">
        <v>1745910.41</v>
      </c>
      <c r="V111" s="274">
        <v>708.89</v>
      </c>
      <c r="W111" s="274">
        <v>1397470</v>
      </c>
      <c r="X111" s="274">
        <v>15000</v>
      </c>
      <c r="Y111" s="275">
        <v>2055246</v>
      </c>
      <c r="AB111" s="275">
        <v>706991.65</v>
      </c>
      <c r="AC111" s="275">
        <v>265886.23</v>
      </c>
      <c r="AE111" s="103">
        <f t="shared" si="15"/>
        <v>399804.89</v>
      </c>
      <c r="AF111" s="37">
        <f t="shared" si="10"/>
        <v>0</v>
      </c>
      <c r="AG111" s="26">
        <f t="shared" si="14"/>
        <v>399804.89</v>
      </c>
      <c r="AH111" s="17">
        <f t="shared" si="11"/>
        <v>3159089.3</v>
      </c>
      <c r="AI111" s="19">
        <f t="shared" si="12"/>
        <v>3028123.88</v>
      </c>
      <c r="AJ111" s="32">
        <f t="shared" si="13"/>
        <v>130965.41999999993</v>
      </c>
    </row>
    <row r="112" spans="1:36" x14ac:dyDescent="0.2">
      <c r="A112" s="1" t="s">
        <v>496</v>
      </c>
      <c r="B112" s="1" t="s">
        <v>497</v>
      </c>
      <c r="C112" s="92">
        <v>1985</v>
      </c>
      <c r="D112" s="93" t="s">
        <v>1192</v>
      </c>
      <c r="E112" s="271" t="s">
        <v>2096</v>
      </c>
      <c r="F112" s="273">
        <v>139766.20000000001</v>
      </c>
      <c r="G112" s="273">
        <v>0</v>
      </c>
      <c r="H112" s="273">
        <v>26031.46</v>
      </c>
      <c r="J112" s="271">
        <v>190093.27</v>
      </c>
      <c r="K112" s="271">
        <v>102450.89</v>
      </c>
      <c r="O112" s="288">
        <v>286.5</v>
      </c>
      <c r="Q112" s="271">
        <v>-1005059.07</v>
      </c>
      <c r="R112" s="271">
        <v>1767292.42</v>
      </c>
      <c r="T112" s="274">
        <v>1303770.51</v>
      </c>
      <c r="V112" s="274">
        <v>596.67999999999995</v>
      </c>
      <c r="W112" s="274">
        <v>998490</v>
      </c>
      <c r="X112" s="274">
        <v>20000</v>
      </c>
      <c r="Y112" s="275">
        <v>1429194</v>
      </c>
      <c r="AB112" s="275">
        <v>835430.55</v>
      </c>
      <c r="AC112" s="275">
        <v>101618.16</v>
      </c>
      <c r="AE112" s="103">
        <f t="shared" si="15"/>
        <v>165797.66</v>
      </c>
      <c r="AF112" s="37">
        <f t="shared" si="10"/>
        <v>286.5</v>
      </c>
      <c r="AG112" s="26">
        <f t="shared" si="14"/>
        <v>165511.16</v>
      </c>
      <c r="AH112" s="17">
        <f t="shared" si="11"/>
        <v>2322857.19</v>
      </c>
      <c r="AI112" s="19">
        <f t="shared" si="12"/>
        <v>2366242.71</v>
      </c>
      <c r="AJ112" s="32">
        <f t="shared" si="13"/>
        <v>-43385.520000000019</v>
      </c>
    </row>
    <row r="113" spans="1:36" x14ac:dyDescent="0.2">
      <c r="A113" s="1" t="s">
        <v>496</v>
      </c>
      <c r="B113" s="1" t="s">
        <v>497</v>
      </c>
      <c r="C113" s="92">
        <v>4265</v>
      </c>
      <c r="D113" s="93" t="s">
        <v>1193</v>
      </c>
      <c r="E113" s="271" t="s">
        <v>2097</v>
      </c>
      <c r="F113" s="273">
        <v>371662.08000000002</v>
      </c>
      <c r="G113" s="273">
        <v>0</v>
      </c>
      <c r="H113" s="273">
        <v>18141.88</v>
      </c>
      <c r="J113" s="271">
        <v>691453.16</v>
      </c>
      <c r="K113" s="271">
        <v>75331.740000000005</v>
      </c>
      <c r="O113" s="288">
        <v>0</v>
      </c>
      <c r="Q113" s="271">
        <v>2152.64</v>
      </c>
      <c r="R113" s="271">
        <v>1775492.61</v>
      </c>
      <c r="T113" s="274">
        <v>1764622.26</v>
      </c>
      <c r="V113" s="274">
        <v>567.12</v>
      </c>
      <c r="W113" s="274">
        <v>689650</v>
      </c>
      <c r="X113" s="274">
        <v>7000</v>
      </c>
      <c r="Y113" s="275">
        <v>1422422</v>
      </c>
      <c r="AB113" s="275">
        <v>632995.06000000006</v>
      </c>
      <c r="AC113" s="275">
        <v>140167.63</v>
      </c>
      <c r="AE113" s="103">
        <f t="shared" si="15"/>
        <v>389803.96</v>
      </c>
      <c r="AF113" s="37">
        <f t="shared" si="10"/>
        <v>0</v>
      </c>
      <c r="AG113" s="26">
        <f t="shared" si="14"/>
        <v>389803.96</v>
      </c>
      <c r="AH113" s="17">
        <f t="shared" si="11"/>
        <v>2461839.38</v>
      </c>
      <c r="AI113" s="19">
        <f t="shared" si="12"/>
        <v>2195584.69</v>
      </c>
      <c r="AJ113" s="32">
        <f t="shared" si="13"/>
        <v>266254.68999999994</v>
      </c>
    </row>
    <row r="114" spans="1:36" x14ac:dyDescent="0.2">
      <c r="A114" s="1" t="s">
        <v>496</v>
      </c>
      <c r="B114" s="1" t="s">
        <v>497</v>
      </c>
      <c r="C114" s="92">
        <v>2947</v>
      </c>
      <c r="D114" s="93" t="s">
        <v>1194</v>
      </c>
      <c r="E114" s="271" t="s">
        <v>2177</v>
      </c>
      <c r="F114" s="273">
        <v>413706.42</v>
      </c>
      <c r="H114" s="273">
        <v>34295.370000000003</v>
      </c>
      <c r="J114" s="271">
        <v>125915.77</v>
      </c>
      <c r="K114" s="271">
        <v>131858.09</v>
      </c>
      <c r="Q114" s="271">
        <v>39145.71</v>
      </c>
      <c r="R114" s="271">
        <v>2441491.2400000002</v>
      </c>
      <c r="T114" s="274">
        <v>1250231.43</v>
      </c>
      <c r="V114" s="274">
        <v>582.70000000000005</v>
      </c>
      <c r="W114" s="274">
        <v>755150</v>
      </c>
      <c r="X114" s="274">
        <v>31250</v>
      </c>
      <c r="Y114" s="275">
        <v>1261138</v>
      </c>
      <c r="AB114" s="275">
        <v>478741.27</v>
      </c>
      <c r="AC114" s="275">
        <v>114013.74</v>
      </c>
      <c r="AE114" s="103">
        <f t="shared" si="15"/>
        <v>448001.79</v>
      </c>
      <c r="AF114" s="37">
        <f t="shared" si="10"/>
        <v>0</v>
      </c>
      <c r="AG114" s="26">
        <f t="shared" si="14"/>
        <v>448001.79</v>
      </c>
      <c r="AH114" s="17">
        <f t="shared" si="11"/>
        <v>2037214.13</v>
      </c>
      <c r="AI114" s="19">
        <f t="shared" si="12"/>
        <v>1853893.01</v>
      </c>
      <c r="AJ114" s="32">
        <f t="shared" si="13"/>
        <v>183321.11999999988</v>
      </c>
    </row>
    <row r="115" spans="1:36" x14ac:dyDescent="0.2">
      <c r="A115" s="1" t="s">
        <v>500</v>
      </c>
      <c r="B115" s="1" t="s">
        <v>501</v>
      </c>
      <c r="C115" s="92">
        <v>4403</v>
      </c>
      <c r="D115" s="93" t="s">
        <v>1195</v>
      </c>
      <c r="E115" s="271" t="s">
        <v>2098</v>
      </c>
      <c r="F115" s="273">
        <v>383838.02</v>
      </c>
      <c r="G115" s="273">
        <v>0</v>
      </c>
      <c r="H115" s="273">
        <v>22011.73</v>
      </c>
      <c r="J115" s="271">
        <v>187281.33</v>
      </c>
      <c r="K115" s="271">
        <v>84115.91</v>
      </c>
      <c r="O115" s="288">
        <v>422.31</v>
      </c>
      <c r="R115" s="271">
        <v>1753510.53</v>
      </c>
      <c r="S115" s="274">
        <v>793.55</v>
      </c>
      <c r="T115" s="274">
        <v>1650204.35</v>
      </c>
      <c r="U115" s="274">
        <v>229075</v>
      </c>
      <c r="W115" s="274">
        <v>1494450</v>
      </c>
      <c r="X115" s="274">
        <v>26430</v>
      </c>
      <c r="Y115" s="275">
        <v>2196540</v>
      </c>
      <c r="AB115" s="275">
        <v>849423.9</v>
      </c>
      <c r="AC115" s="275">
        <v>75017.7</v>
      </c>
      <c r="AE115" s="103">
        <f t="shared" si="15"/>
        <v>405849.75</v>
      </c>
      <c r="AF115" s="37">
        <f t="shared" si="10"/>
        <v>422.31</v>
      </c>
      <c r="AG115" s="26">
        <f t="shared" si="14"/>
        <v>405427.44</v>
      </c>
      <c r="AH115" s="17">
        <f t="shared" si="11"/>
        <v>3400952.9000000004</v>
      </c>
      <c r="AI115" s="19">
        <f t="shared" si="12"/>
        <v>3120981.6</v>
      </c>
      <c r="AJ115" s="32">
        <f t="shared" si="13"/>
        <v>279971.30000000028</v>
      </c>
    </row>
    <row r="116" spans="1:36" x14ac:dyDescent="0.2">
      <c r="A116" s="1" t="s">
        <v>500</v>
      </c>
      <c r="B116" s="1" t="s">
        <v>501</v>
      </c>
      <c r="C116" s="92">
        <v>5267</v>
      </c>
      <c r="D116" s="93" t="s">
        <v>1196</v>
      </c>
      <c r="E116" s="271" t="s">
        <v>2099</v>
      </c>
      <c r="F116" s="273">
        <v>696662.3</v>
      </c>
      <c r="G116" s="273">
        <v>49700</v>
      </c>
      <c r="H116" s="273">
        <v>70702.09</v>
      </c>
      <c r="J116" s="271">
        <v>232796.44</v>
      </c>
      <c r="K116" s="271">
        <v>146619.92000000001</v>
      </c>
      <c r="M116" s="288">
        <v>64800</v>
      </c>
      <c r="O116" s="288">
        <v>4061.79</v>
      </c>
      <c r="R116" s="271">
        <v>2570940.36</v>
      </c>
      <c r="S116" s="274">
        <v>1320.08</v>
      </c>
      <c r="T116" s="274">
        <v>2304087.7400000002</v>
      </c>
      <c r="U116" s="274">
        <v>261005</v>
      </c>
      <c r="W116" s="274">
        <v>1021090</v>
      </c>
      <c r="Y116" s="275">
        <v>1978874</v>
      </c>
      <c r="AB116" s="275">
        <v>960390.23</v>
      </c>
      <c r="AC116" s="275">
        <v>182410.62</v>
      </c>
      <c r="AE116" s="103">
        <f t="shared" si="15"/>
        <v>817064.39</v>
      </c>
      <c r="AF116" s="37">
        <f t="shared" si="10"/>
        <v>68861.789999999994</v>
      </c>
      <c r="AG116" s="26">
        <f t="shared" si="14"/>
        <v>748202.6</v>
      </c>
      <c r="AH116" s="17">
        <f t="shared" si="11"/>
        <v>3587502.8200000003</v>
      </c>
      <c r="AI116" s="19">
        <f t="shared" si="12"/>
        <v>3121674.85</v>
      </c>
      <c r="AJ116" s="32">
        <f t="shared" si="13"/>
        <v>465827.9700000002</v>
      </c>
    </row>
    <row r="117" spans="1:36" x14ac:dyDescent="0.2">
      <c r="A117" s="1" t="s">
        <v>500</v>
      </c>
      <c r="B117" s="1" t="s">
        <v>501</v>
      </c>
      <c r="C117" s="92">
        <v>5254</v>
      </c>
      <c r="D117" s="93" t="s">
        <v>1197</v>
      </c>
      <c r="E117" s="271" t="s">
        <v>2100</v>
      </c>
      <c r="F117" s="273">
        <v>733614.49</v>
      </c>
      <c r="G117" s="273">
        <v>0</v>
      </c>
      <c r="H117" s="273">
        <v>10137.540000000001</v>
      </c>
      <c r="J117" s="271">
        <v>1015025.88</v>
      </c>
      <c r="K117" s="271">
        <v>160580.45000000001</v>
      </c>
      <c r="R117" s="271">
        <v>2193906.69</v>
      </c>
      <c r="S117" s="274">
        <v>1575.6</v>
      </c>
      <c r="T117" s="274">
        <v>1578094.61</v>
      </c>
      <c r="U117" s="274">
        <v>22000</v>
      </c>
      <c r="W117" s="274">
        <v>1549280</v>
      </c>
      <c r="Y117" s="275">
        <v>2155998</v>
      </c>
      <c r="AB117" s="275">
        <v>750029.37</v>
      </c>
      <c r="AC117" s="275">
        <v>238074.36</v>
      </c>
      <c r="AE117" s="103">
        <f t="shared" si="15"/>
        <v>743752.03</v>
      </c>
      <c r="AF117" s="37">
        <f t="shared" si="10"/>
        <v>0</v>
      </c>
      <c r="AG117" s="26">
        <f t="shared" si="14"/>
        <v>743752.03</v>
      </c>
      <c r="AH117" s="17">
        <f t="shared" si="11"/>
        <v>3150950.21</v>
      </c>
      <c r="AI117" s="19">
        <f t="shared" si="12"/>
        <v>3144101.73</v>
      </c>
      <c r="AJ117" s="32">
        <f t="shared" si="13"/>
        <v>6848.4799999999814</v>
      </c>
    </row>
    <row r="118" spans="1:36" x14ac:dyDescent="0.2">
      <c r="A118" s="1" t="s">
        <v>500</v>
      </c>
      <c r="B118" s="1" t="s">
        <v>501</v>
      </c>
      <c r="C118" s="92">
        <v>3104</v>
      </c>
      <c r="D118" s="93" t="s">
        <v>1198</v>
      </c>
      <c r="E118" s="271" t="s">
        <v>2101</v>
      </c>
      <c r="F118" s="273">
        <v>670163.79</v>
      </c>
      <c r="G118" s="273">
        <v>0</v>
      </c>
      <c r="H118" s="273">
        <v>62178.75</v>
      </c>
      <c r="J118" s="271">
        <v>495545.25</v>
      </c>
      <c r="K118" s="271">
        <v>65178.67</v>
      </c>
      <c r="O118" s="288">
        <v>0</v>
      </c>
      <c r="R118" s="271">
        <v>2140701.11</v>
      </c>
      <c r="S118" s="274">
        <v>1420.57</v>
      </c>
      <c r="T118" s="274">
        <v>1664928.7</v>
      </c>
      <c r="W118" s="274">
        <v>1075340</v>
      </c>
      <c r="Y118" s="275">
        <v>1866190</v>
      </c>
      <c r="AB118" s="275">
        <v>596167.72</v>
      </c>
      <c r="AC118" s="275">
        <v>130332.89</v>
      </c>
      <c r="AE118" s="103">
        <f t="shared" si="15"/>
        <v>732342.54</v>
      </c>
      <c r="AF118" s="37">
        <f t="shared" si="10"/>
        <v>0</v>
      </c>
      <c r="AG118" s="26">
        <f t="shared" si="14"/>
        <v>732342.54</v>
      </c>
      <c r="AH118" s="17">
        <f t="shared" si="11"/>
        <v>2741689.27</v>
      </c>
      <c r="AI118" s="19">
        <f t="shared" si="12"/>
        <v>2592690.61</v>
      </c>
      <c r="AJ118" s="32">
        <f t="shared" si="13"/>
        <v>148998.66000000015</v>
      </c>
    </row>
    <row r="119" spans="1:36" x14ac:dyDescent="0.2">
      <c r="A119" s="1" t="s">
        <v>500</v>
      </c>
      <c r="B119" s="1" t="s">
        <v>501</v>
      </c>
      <c r="C119" s="92">
        <v>5560</v>
      </c>
      <c r="D119" s="93" t="s">
        <v>1199</v>
      </c>
      <c r="E119" s="271" t="s">
        <v>2102</v>
      </c>
      <c r="F119" s="273">
        <v>960083.45</v>
      </c>
      <c r="G119" s="273">
        <v>8100</v>
      </c>
      <c r="H119" s="273">
        <v>9441.2800000000007</v>
      </c>
      <c r="J119" s="271">
        <v>544587.31999999995</v>
      </c>
      <c r="K119" s="271">
        <v>91797.95</v>
      </c>
      <c r="R119" s="271">
        <v>2916966.34</v>
      </c>
      <c r="S119" s="274">
        <v>1738.76</v>
      </c>
      <c r="T119" s="274">
        <v>1597760.07</v>
      </c>
      <c r="U119" s="274">
        <v>104700</v>
      </c>
      <c r="W119" s="274">
        <v>1460980</v>
      </c>
      <c r="X119" s="274">
        <v>10800</v>
      </c>
      <c r="Y119" s="275">
        <v>2055180</v>
      </c>
      <c r="AB119" s="275">
        <v>741691.41</v>
      </c>
      <c r="AC119" s="275">
        <v>183562.87</v>
      </c>
      <c r="AE119" s="103">
        <f t="shared" si="15"/>
        <v>977624.73</v>
      </c>
      <c r="AF119" s="37">
        <f t="shared" si="10"/>
        <v>0</v>
      </c>
      <c r="AG119" s="26">
        <f t="shared" si="14"/>
        <v>977624.73</v>
      </c>
      <c r="AH119" s="17">
        <f t="shared" si="11"/>
        <v>3175978.83</v>
      </c>
      <c r="AI119" s="19">
        <f t="shared" si="12"/>
        <v>2980434.2800000003</v>
      </c>
      <c r="AJ119" s="32">
        <f t="shared" si="13"/>
        <v>195544.54999999981</v>
      </c>
    </row>
    <row r="120" spans="1:36" x14ac:dyDescent="0.2">
      <c r="A120" s="1" t="s">
        <v>500</v>
      </c>
      <c r="B120" s="1" t="s">
        <v>501</v>
      </c>
      <c r="C120" s="92">
        <v>4224</v>
      </c>
      <c r="D120" s="93" t="s">
        <v>1200</v>
      </c>
      <c r="E120" s="271" t="s">
        <v>2103</v>
      </c>
      <c r="F120" s="273">
        <v>1080515.0900000001</v>
      </c>
      <c r="G120" s="273">
        <v>0</v>
      </c>
      <c r="H120" s="273">
        <v>21393.759999999998</v>
      </c>
      <c r="J120" s="271">
        <v>2399678.0499999998</v>
      </c>
      <c r="K120" s="271">
        <v>151350</v>
      </c>
      <c r="R120" s="271">
        <v>1273796.02</v>
      </c>
      <c r="S120" s="274">
        <v>2187.33</v>
      </c>
      <c r="T120" s="274">
        <v>1524058.41</v>
      </c>
      <c r="U120" s="274">
        <v>202990</v>
      </c>
      <c r="W120" s="274">
        <v>1273470</v>
      </c>
      <c r="Y120" s="275">
        <v>1845750</v>
      </c>
      <c r="AB120" s="275">
        <v>625551.78</v>
      </c>
      <c r="AC120" s="275">
        <v>215005.23</v>
      </c>
      <c r="AE120" s="103">
        <f t="shared" si="15"/>
        <v>1101908.8500000001</v>
      </c>
      <c r="AF120" s="37">
        <f t="shared" si="10"/>
        <v>0</v>
      </c>
      <c r="AG120" s="26">
        <f t="shared" si="14"/>
        <v>1101908.8500000001</v>
      </c>
      <c r="AH120" s="17">
        <f t="shared" si="11"/>
        <v>3002705.74</v>
      </c>
      <c r="AI120" s="19">
        <f t="shared" si="12"/>
        <v>2686307.0100000002</v>
      </c>
      <c r="AJ120" s="32">
        <f t="shared" si="13"/>
        <v>316398.73</v>
      </c>
    </row>
    <row r="121" spans="1:36" x14ac:dyDescent="0.2">
      <c r="A121" s="1" t="s">
        <v>500</v>
      </c>
      <c r="B121" s="1" t="s">
        <v>501</v>
      </c>
      <c r="C121" s="92">
        <v>6946</v>
      </c>
      <c r="D121" s="93" t="s">
        <v>1201</v>
      </c>
      <c r="E121" s="271" t="s">
        <v>2104</v>
      </c>
      <c r="F121" s="273">
        <v>941732.53</v>
      </c>
      <c r="G121" s="273">
        <v>0</v>
      </c>
      <c r="H121" s="273">
        <v>67228.86</v>
      </c>
      <c r="J121" s="271">
        <v>1127373.56</v>
      </c>
      <c r="K121" s="271">
        <v>195571.5</v>
      </c>
      <c r="R121" s="271">
        <v>1503797.2</v>
      </c>
      <c r="S121" s="274">
        <v>1325.25</v>
      </c>
      <c r="T121" s="274">
        <v>2437507.69</v>
      </c>
      <c r="U121" s="274">
        <v>306825</v>
      </c>
      <c r="W121" s="274">
        <v>1406858</v>
      </c>
      <c r="X121" s="274">
        <v>13500</v>
      </c>
      <c r="Y121" s="275">
        <v>2642550</v>
      </c>
      <c r="AB121" s="275">
        <v>676081.37</v>
      </c>
      <c r="AC121" s="275">
        <v>115095.42</v>
      </c>
      <c r="AE121" s="103">
        <f t="shared" si="15"/>
        <v>1008961.39</v>
      </c>
      <c r="AF121" s="37">
        <f t="shared" si="10"/>
        <v>0</v>
      </c>
      <c r="AG121" s="26">
        <f t="shared" si="14"/>
        <v>1008961.39</v>
      </c>
      <c r="AH121" s="17">
        <f t="shared" si="11"/>
        <v>4166015.94</v>
      </c>
      <c r="AI121" s="19">
        <f t="shared" si="12"/>
        <v>3433726.79</v>
      </c>
      <c r="AJ121" s="32">
        <f t="shared" si="13"/>
        <v>732289.14999999991</v>
      </c>
    </row>
    <row r="122" spans="1:36" x14ac:dyDescent="0.2">
      <c r="A122" s="1" t="s">
        <v>500</v>
      </c>
      <c r="B122" s="1" t="s">
        <v>501</v>
      </c>
      <c r="C122" s="92">
        <v>4263</v>
      </c>
      <c r="D122" s="93" t="s">
        <v>1202</v>
      </c>
      <c r="E122" s="271" t="s">
        <v>2105</v>
      </c>
      <c r="F122" s="273">
        <v>653976.44999999995</v>
      </c>
      <c r="G122" s="273">
        <v>0</v>
      </c>
      <c r="H122" s="273">
        <v>33199.620000000003</v>
      </c>
      <c r="J122" s="271">
        <v>471004.84</v>
      </c>
      <c r="K122" s="271">
        <v>104498.01</v>
      </c>
      <c r="M122" s="288">
        <v>1605</v>
      </c>
      <c r="R122" s="271">
        <v>1567499.51</v>
      </c>
      <c r="S122" s="274">
        <v>1482.81</v>
      </c>
      <c r="T122" s="274">
        <v>1187909.9099999999</v>
      </c>
      <c r="U122" s="274">
        <v>269000</v>
      </c>
      <c r="W122" s="274">
        <v>1409096.67</v>
      </c>
      <c r="X122" s="274">
        <v>1580</v>
      </c>
      <c r="Y122" s="275">
        <v>1850966.67</v>
      </c>
      <c r="AB122" s="275">
        <v>724551.07</v>
      </c>
      <c r="AC122" s="275">
        <v>102696.11</v>
      </c>
      <c r="AE122" s="103">
        <f t="shared" si="15"/>
        <v>687176.07</v>
      </c>
      <c r="AF122" s="37">
        <f t="shared" si="10"/>
        <v>1605</v>
      </c>
      <c r="AG122" s="26">
        <f t="shared" si="14"/>
        <v>685571.07</v>
      </c>
      <c r="AH122" s="17">
        <f t="shared" si="11"/>
        <v>2869069.3899999997</v>
      </c>
      <c r="AI122" s="19">
        <f t="shared" si="12"/>
        <v>2678213.8499999996</v>
      </c>
      <c r="AJ122" s="32">
        <f t="shared" si="13"/>
        <v>190855.54000000004</v>
      </c>
    </row>
    <row r="123" spans="1:36" x14ac:dyDescent="0.2">
      <c r="A123" s="1" t="s">
        <v>500</v>
      </c>
      <c r="B123" s="1" t="s">
        <v>501</v>
      </c>
      <c r="C123" s="92">
        <v>3035</v>
      </c>
      <c r="D123" s="93" t="s">
        <v>1203</v>
      </c>
      <c r="E123" s="271" t="s">
        <v>2182</v>
      </c>
      <c r="F123" s="273">
        <v>580119.11</v>
      </c>
      <c r="G123" s="273">
        <v>0</v>
      </c>
      <c r="H123" s="273">
        <v>27962.19</v>
      </c>
      <c r="J123" s="271">
        <v>721171.55</v>
      </c>
      <c r="K123" s="271">
        <v>79721.55</v>
      </c>
      <c r="O123" s="288">
        <v>0</v>
      </c>
      <c r="R123" s="271">
        <v>2486417.9700000002</v>
      </c>
      <c r="S123" s="274">
        <v>1299.79</v>
      </c>
      <c r="T123" s="274">
        <v>1308997.27</v>
      </c>
      <c r="U123" s="274">
        <v>205000</v>
      </c>
      <c r="W123" s="274">
        <v>747750</v>
      </c>
      <c r="Y123" s="275">
        <v>1352350</v>
      </c>
      <c r="AB123" s="275">
        <v>666008.53</v>
      </c>
      <c r="AC123" s="275">
        <v>145238.06</v>
      </c>
      <c r="AE123" s="103">
        <f t="shared" si="15"/>
        <v>608081.29999999993</v>
      </c>
      <c r="AF123" s="37">
        <f t="shared" si="10"/>
        <v>0</v>
      </c>
      <c r="AG123" s="26">
        <f t="shared" si="14"/>
        <v>608081.29999999993</v>
      </c>
      <c r="AH123" s="17">
        <f t="shared" si="11"/>
        <v>2263047.06</v>
      </c>
      <c r="AI123" s="19">
        <f t="shared" si="12"/>
        <v>2163596.59</v>
      </c>
      <c r="AJ123" s="32">
        <f t="shared" si="13"/>
        <v>99450.470000000205</v>
      </c>
    </row>
    <row r="124" spans="1:36" x14ac:dyDescent="0.2">
      <c r="A124" s="1" t="s">
        <v>500</v>
      </c>
      <c r="B124" s="1" t="s">
        <v>501</v>
      </c>
      <c r="C124" s="92">
        <v>3444</v>
      </c>
      <c r="D124" s="93" t="s">
        <v>1204</v>
      </c>
      <c r="E124" s="271" t="s">
        <v>2183</v>
      </c>
      <c r="F124" s="273">
        <v>613124.47</v>
      </c>
      <c r="G124" s="273">
        <v>0</v>
      </c>
      <c r="H124" s="273">
        <v>38793.86</v>
      </c>
      <c r="J124" s="271">
        <v>423986.66</v>
      </c>
      <c r="K124" s="271">
        <v>98771.01</v>
      </c>
      <c r="R124" s="271">
        <v>2517902.33</v>
      </c>
      <c r="S124" s="274">
        <v>1150.26</v>
      </c>
      <c r="T124" s="274">
        <v>1512352.74</v>
      </c>
      <c r="U124" s="274">
        <v>20000</v>
      </c>
      <c r="W124" s="274">
        <v>848740</v>
      </c>
      <c r="X124" s="274">
        <v>10800</v>
      </c>
      <c r="Y124" s="275">
        <v>1508480</v>
      </c>
      <c r="AB124" s="275">
        <v>486582.08</v>
      </c>
      <c r="AC124" s="275">
        <v>207373.37</v>
      </c>
      <c r="AE124" s="103">
        <f t="shared" si="15"/>
        <v>651918.32999999996</v>
      </c>
      <c r="AF124" s="37">
        <f t="shared" si="10"/>
        <v>0</v>
      </c>
      <c r="AG124" s="26">
        <f t="shared" si="14"/>
        <v>651918.32999999996</v>
      </c>
      <c r="AH124" s="17">
        <f t="shared" si="11"/>
        <v>2393043</v>
      </c>
      <c r="AI124" s="19">
        <f t="shared" si="12"/>
        <v>2202435.4500000002</v>
      </c>
      <c r="AJ124" s="32">
        <f t="shared" si="13"/>
        <v>190607.54999999981</v>
      </c>
    </row>
    <row r="125" spans="1:36" x14ac:dyDescent="0.2">
      <c r="A125" s="1" t="s">
        <v>504</v>
      </c>
      <c r="B125" s="1" t="s">
        <v>505</v>
      </c>
      <c r="C125" s="92">
        <v>2224</v>
      </c>
      <c r="D125" s="93" t="s">
        <v>1205</v>
      </c>
      <c r="E125" s="271" t="s">
        <v>2106</v>
      </c>
      <c r="F125" s="273">
        <v>243888.68</v>
      </c>
      <c r="G125" s="273">
        <v>0</v>
      </c>
      <c r="H125" s="273">
        <v>100497.37</v>
      </c>
      <c r="J125" s="271">
        <v>218874.37</v>
      </c>
      <c r="K125" s="271">
        <v>33859.11</v>
      </c>
      <c r="R125" s="271">
        <v>2171633.4300000002</v>
      </c>
      <c r="T125" s="274">
        <v>864045.76</v>
      </c>
      <c r="U125" s="274">
        <v>55400</v>
      </c>
      <c r="V125" s="274">
        <v>368.61</v>
      </c>
      <c r="W125" s="274">
        <v>1016305.5</v>
      </c>
      <c r="X125" s="274">
        <v>22900</v>
      </c>
      <c r="Y125" s="275">
        <v>1350752.5</v>
      </c>
      <c r="AB125" s="275">
        <v>432968.93</v>
      </c>
      <c r="AC125" s="275">
        <v>137762.51999999999</v>
      </c>
      <c r="AE125" s="103">
        <f t="shared" si="15"/>
        <v>344386.05</v>
      </c>
      <c r="AF125" s="37">
        <f t="shared" si="10"/>
        <v>0</v>
      </c>
      <c r="AG125" s="26">
        <f t="shared" si="14"/>
        <v>344386.05</v>
      </c>
      <c r="AH125" s="17">
        <f t="shared" si="11"/>
        <v>1959019.87</v>
      </c>
      <c r="AI125" s="19">
        <f t="shared" si="12"/>
        <v>1921483.95</v>
      </c>
      <c r="AJ125" s="32">
        <f t="shared" si="13"/>
        <v>37535.920000000158</v>
      </c>
    </row>
    <row r="126" spans="1:36" x14ac:dyDescent="0.2">
      <c r="A126" s="1" t="s">
        <v>504</v>
      </c>
      <c r="B126" s="1" t="s">
        <v>505</v>
      </c>
      <c r="C126" s="92">
        <v>6948</v>
      </c>
      <c r="D126" s="93" t="s">
        <v>1206</v>
      </c>
      <c r="E126" s="271" t="s">
        <v>2107</v>
      </c>
      <c r="F126" s="273">
        <v>176605.07</v>
      </c>
      <c r="G126" s="273">
        <v>0</v>
      </c>
      <c r="H126" s="273">
        <v>158260.19</v>
      </c>
      <c r="J126" s="271">
        <v>17504.89</v>
      </c>
      <c r="K126" s="271">
        <v>108693.43</v>
      </c>
      <c r="O126" s="288">
        <v>1150</v>
      </c>
      <c r="R126" s="271">
        <v>1977387.82</v>
      </c>
      <c r="T126" s="274">
        <v>2324068.16</v>
      </c>
      <c r="U126" s="274">
        <v>70000</v>
      </c>
      <c r="V126" s="274">
        <v>774.76</v>
      </c>
      <c r="W126" s="274">
        <v>1933745</v>
      </c>
      <c r="X126" s="274">
        <v>56700</v>
      </c>
      <c r="Y126" s="275">
        <v>3020225</v>
      </c>
      <c r="AB126" s="275">
        <v>969861.03</v>
      </c>
      <c r="AC126" s="275">
        <v>73885</v>
      </c>
      <c r="AE126" s="103">
        <f t="shared" si="15"/>
        <v>334865.26</v>
      </c>
      <c r="AF126" s="37">
        <f t="shared" si="10"/>
        <v>1150</v>
      </c>
      <c r="AG126" s="26">
        <f t="shared" si="14"/>
        <v>333715.26</v>
      </c>
      <c r="AH126" s="17">
        <f t="shared" si="11"/>
        <v>4385287.92</v>
      </c>
      <c r="AI126" s="19">
        <f t="shared" si="12"/>
        <v>4063971.0300000003</v>
      </c>
      <c r="AJ126" s="32">
        <f t="shared" si="13"/>
        <v>321316.88999999966</v>
      </c>
    </row>
    <row r="127" spans="1:36" x14ac:dyDescent="0.2">
      <c r="A127" s="1" t="s">
        <v>504</v>
      </c>
      <c r="B127" s="1" t="s">
        <v>505</v>
      </c>
      <c r="C127" s="92">
        <v>2265</v>
      </c>
      <c r="D127" s="93" t="s">
        <v>1207</v>
      </c>
      <c r="E127" s="271" t="s">
        <v>2108</v>
      </c>
      <c r="F127" s="273">
        <v>218807.23</v>
      </c>
      <c r="G127" s="273">
        <v>0</v>
      </c>
      <c r="H127" s="273">
        <v>39878.89</v>
      </c>
      <c r="J127" s="271">
        <v>200409.28</v>
      </c>
      <c r="K127" s="271">
        <v>28084.66</v>
      </c>
      <c r="M127" s="288">
        <v>27400</v>
      </c>
      <c r="R127" s="271">
        <v>1774116.27</v>
      </c>
      <c r="T127" s="274">
        <v>1000286.41</v>
      </c>
      <c r="U127" s="274">
        <v>28900</v>
      </c>
      <c r="V127" s="274">
        <v>278.41000000000003</v>
      </c>
      <c r="W127" s="274">
        <v>879035</v>
      </c>
      <c r="X127" s="274">
        <v>28500</v>
      </c>
      <c r="Y127" s="275">
        <v>1269302</v>
      </c>
      <c r="AB127" s="275">
        <v>481062.75</v>
      </c>
      <c r="AC127" s="275">
        <v>149698.72</v>
      </c>
      <c r="AE127" s="103">
        <f t="shared" si="15"/>
        <v>258686.12</v>
      </c>
      <c r="AF127" s="37">
        <f t="shared" si="10"/>
        <v>27400</v>
      </c>
      <c r="AG127" s="26">
        <f t="shared" si="14"/>
        <v>231286.12</v>
      </c>
      <c r="AH127" s="17">
        <f t="shared" si="11"/>
        <v>1936999.82</v>
      </c>
      <c r="AI127" s="19">
        <f t="shared" si="12"/>
        <v>1900063.47</v>
      </c>
      <c r="AJ127" s="32">
        <f t="shared" si="13"/>
        <v>36936.350000000093</v>
      </c>
    </row>
    <row r="128" spans="1:36" x14ac:dyDescent="0.2">
      <c r="A128" s="1" t="s">
        <v>504</v>
      </c>
      <c r="B128" s="1" t="s">
        <v>505</v>
      </c>
      <c r="C128" s="92">
        <v>4502</v>
      </c>
      <c r="D128" s="93" t="s">
        <v>1208</v>
      </c>
      <c r="E128" s="271" t="s">
        <v>2109</v>
      </c>
      <c r="F128" s="273">
        <v>417838.48</v>
      </c>
      <c r="G128" s="273">
        <v>0</v>
      </c>
      <c r="H128" s="273">
        <v>135196.74</v>
      </c>
      <c r="J128" s="271">
        <v>126021.85</v>
      </c>
      <c r="K128" s="271">
        <v>50089.56</v>
      </c>
      <c r="R128" s="271">
        <v>1520211.94</v>
      </c>
      <c r="T128" s="274">
        <v>1038369.31</v>
      </c>
      <c r="U128" s="274">
        <v>332400</v>
      </c>
      <c r="V128" s="274">
        <v>783.6</v>
      </c>
      <c r="W128" s="274">
        <v>2067805.4</v>
      </c>
      <c r="X128" s="274">
        <v>57000</v>
      </c>
      <c r="Y128" s="275">
        <v>2479020.4</v>
      </c>
      <c r="AB128" s="275">
        <v>721445.61</v>
      </c>
      <c r="AC128" s="275">
        <v>52440.97</v>
      </c>
      <c r="AE128" s="103">
        <f t="shared" si="15"/>
        <v>553035.22</v>
      </c>
      <c r="AF128" s="37">
        <f t="shared" si="10"/>
        <v>0</v>
      </c>
      <c r="AG128" s="26">
        <f t="shared" si="14"/>
        <v>553035.22</v>
      </c>
      <c r="AH128" s="17">
        <f t="shared" si="11"/>
        <v>3496358.31</v>
      </c>
      <c r="AI128" s="19">
        <f t="shared" si="12"/>
        <v>3252906.98</v>
      </c>
      <c r="AJ128" s="32">
        <f t="shared" si="13"/>
        <v>243451.33000000007</v>
      </c>
    </row>
    <row r="129" spans="1:36" x14ac:dyDescent="0.2">
      <c r="A129" s="1" t="s">
        <v>504</v>
      </c>
      <c r="B129" s="1" t="s">
        <v>505</v>
      </c>
      <c r="C129" s="92">
        <v>6455</v>
      </c>
      <c r="D129" s="93" t="s">
        <v>1209</v>
      </c>
      <c r="E129" s="271" t="s">
        <v>2110</v>
      </c>
      <c r="F129" s="273">
        <v>844393.25</v>
      </c>
      <c r="G129" s="273">
        <v>0</v>
      </c>
      <c r="H129" s="273">
        <v>132527.94</v>
      </c>
      <c r="J129" s="271">
        <v>176893.53</v>
      </c>
      <c r="K129" s="271">
        <v>136367.66</v>
      </c>
      <c r="O129" s="288">
        <v>750</v>
      </c>
      <c r="R129" s="271">
        <v>2436322.09</v>
      </c>
      <c r="T129" s="274">
        <v>1766049.89</v>
      </c>
      <c r="U129" s="274">
        <v>330510</v>
      </c>
      <c r="V129" s="274">
        <v>1614.52</v>
      </c>
      <c r="W129" s="274">
        <v>1396799</v>
      </c>
      <c r="X129" s="274">
        <v>40500</v>
      </c>
      <c r="Y129" s="275">
        <v>2213353</v>
      </c>
      <c r="AB129" s="275">
        <v>899468.34</v>
      </c>
      <c r="AC129" s="275">
        <v>90768.57</v>
      </c>
      <c r="AE129" s="103">
        <f t="shared" si="15"/>
        <v>976921.19</v>
      </c>
      <c r="AF129" s="37">
        <f t="shared" si="10"/>
        <v>750</v>
      </c>
      <c r="AG129" s="26">
        <f t="shared" si="14"/>
        <v>976171.19</v>
      </c>
      <c r="AH129" s="17">
        <f t="shared" si="11"/>
        <v>3535473.4099999997</v>
      </c>
      <c r="AI129" s="19">
        <f t="shared" si="12"/>
        <v>3203589.9099999997</v>
      </c>
      <c r="AJ129" s="32">
        <f t="shared" si="13"/>
        <v>331883.5</v>
      </c>
    </row>
    <row r="130" spans="1:36" x14ac:dyDescent="0.2">
      <c r="A130" s="1" t="s">
        <v>504</v>
      </c>
      <c r="B130" s="1" t="s">
        <v>505</v>
      </c>
      <c r="C130" s="92">
        <v>1661</v>
      </c>
      <c r="D130" s="93" t="s">
        <v>1210</v>
      </c>
      <c r="E130" s="271" t="s">
        <v>2111</v>
      </c>
      <c r="F130" s="273">
        <v>182131.86</v>
      </c>
      <c r="G130" s="273">
        <v>0</v>
      </c>
      <c r="H130" s="273">
        <v>70302.02</v>
      </c>
      <c r="J130" s="271">
        <v>381145.14</v>
      </c>
      <c r="K130" s="271">
        <v>73213.56</v>
      </c>
      <c r="M130" s="288">
        <v>18000</v>
      </c>
      <c r="O130" s="288">
        <v>272</v>
      </c>
      <c r="R130" s="271">
        <v>1752442.7</v>
      </c>
      <c r="T130" s="274">
        <v>889066.92</v>
      </c>
      <c r="U130" s="274">
        <v>212600</v>
      </c>
      <c r="V130" s="274">
        <v>286.37</v>
      </c>
      <c r="W130" s="274">
        <v>875741</v>
      </c>
      <c r="X130" s="274">
        <v>59900</v>
      </c>
      <c r="Y130" s="275">
        <v>1246041</v>
      </c>
      <c r="AB130" s="275">
        <v>554468.97</v>
      </c>
      <c r="AC130" s="275">
        <v>126542.36</v>
      </c>
      <c r="AE130" s="103">
        <f t="shared" si="15"/>
        <v>252433.88</v>
      </c>
      <c r="AF130" s="37">
        <f t="shared" si="10"/>
        <v>18272</v>
      </c>
      <c r="AG130" s="26">
        <f t="shared" si="14"/>
        <v>234161.88</v>
      </c>
      <c r="AH130" s="17">
        <f t="shared" si="11"/>
        <v>2037594.29</v>
      </c>
      <c r="AI130" s="19">
        <f t="shared" si="12"/>
        <v>1927052.33</v>
      </c>
      <c r="AJ130" s="32">
        <f t="shared" si="13"/>
        <v>110541.95999999996</v>
      </c>
    </row>
    <row r="131" spans="1:36" x14ac:dyDescent="0.2">
      <c r="A131" s="1" t="s">
        <v>504</v>
      </c>
      <c r="B131" s="1" t="s">
        <v>505</v>
      </c>
      <c r="C131" s="92">
        <v>1935</v>
      </c>
      <c r="D131" s="93" t="s">
        <v>1211</v>
      </c>
      <c r="E131" s="271" t="s">
        <v>2112</v>
      </c>
      <c r="F131" s="273">
        <v>250532.15</v>
      </c>
      <c r="G131" s="273">
        <v>0</v>
      </c>
      <c r="H131" s="273">
        <v>56464.01</v>
      </c>
      <c r="J131" s="271">
        <v>401262.61</v>
      </c>
      <c r="K131" s="271">
        <v>57197.66</v>
      </c>
      <c r="R131" s="271">
        <v>2586652.75</v>
      </c>
      <c r="T131" s="274">
        <v>758038.4</v>
      </c>
      <c r="U131" s="274">
        <v>5000</v>
      </c>
      <c r="V131" s="274">
        <v>484.06</v>
      </c>
      <c r="W131" s="274">
        <v>960523.7</v>
      </c>
      <c r="X131" s="274">
        <v>60900</v>
      </c>
      <c r="Y131" s="275">
        <v>1111103.7</v>
      </c>
      <c r="AB131" s="275">
        <v>430008.32000000001</v>
      </c>
      <c r="AC131" s="275">
        <v>217027.17</v>
      </c>
      <c r="AE131" s="103">
        <f t="shared" si="15"/>
        <v>306996.15999999997</v>
      </c>
      <c r="AF131" s="37">
        <f t="shared" si="10"/>
        <v>0</v>
      </c>
      <c r="AG131" s="26">
        <f t="shared" si="14"/>
        <v>306996.15999999997</v>
      </c>
      <c r="AH131" s="17">
        <f t="shared" si="11"/>
        <v>1784946.1600000001</v>
      </c>
      <c r="AI131" s="19">
        <f t="shared" si="12"/>
        <v>1758139.19</v>
      </c>
      <c r="AJ131" s="32">
        <f t="shared" si="13"/>
        <v>26806.970000000205</v>
      </c>
    </row>
    <row r="132" spans="1:36" x14ac:dyDescent="0.2">
      <c r="A132" s="1" t="s">
        <v>504</v>
      </c>
      <c r="B132" s="1" t="s">
        <v>505</v>
      </c>
      <c r="C132" s="92">
        <v>4296</v>
      </c>
      <c r="D132" s="93" t="s">
        <v>1212</v>
      </c>
      <c r="E132" s="271" t="s">
        <v>2113</v>
      </c>
      <c r="F132" s="273">
        <v>341172.93</v>
      </c>
      <c r="G132" s="273">
        <v>4200</v>
      </c>
      <c r="H132" s="273">
        <v>96389.64</v>
      </c>
      <c r="J132" s="271">
        <v>65494.05</v>
      </c>
      <c r="K132" s="271">
        <v>55921.22</v>
      </c>
      <c r="M132" s="288">
        <v>42600</v>
      </c>
      <c r="O132" s="288">
        <v>13.26</v>
      </c>
      <c r="R132" s="271">
        <v>1898238.82</v>
      </c>
      <c r="T132" s="274">
        <v>1288210.8500000001</v>
      </c>
      <c r="U132" s="274">
        <v>140600</v>
      </c>
      <c r="V132" s="274">
        <v>793.54</v>
      </c>
      <c r="W132" s="274">
        <v>1383808.56</v>
      </c>
      <c r="X132" s="274">
        <v>34900</v>
      </c>
      <c r="Y132" s="275">
        <v>1971248.56</v>
      </c>
      <c r="AB132" s="275">
        <v>713579.83</v>
      </c>
      <c r="AC132" s="275">
        <v>80013.350000000006</v>
      </c>
      <c r="AD132" s="275">
        <v>1687.08</v>
      </c>
      <c r="AE132" s="103">
        <f t="shared" ref="AE132:AE163" si="16">SUM(F132:I132)</f>
        <v>441762.57</v>
      </c>
      <c r="AF132" s="37">
        <f t="shared" si="10"/>
        <v>42613.26</v>
      </c>
      <c r="AG132" s="26">
        <f t="shared" si="14"/>
        <v>399149.31</v>
      </c>
      <c r="AH132" s="17">
        <f t="shared" si="11"/>
        <v>2848312.95</v>
      </c>
      <c r="AI132" s="19">
        <f t="shared" si="12"/>
        <v>2766528.8200000003</v>
      </c>
      <c r="AJ132" s="32">
        <f t="shared" si="13"/>
        <v>81784.129999999888</v>
      </c>
    </row>
    <row r="133" spans="1:36" x14ac:dyDescent="0.2">
      <c r="A133" s="1" t="s">
        <v>504</v>
      </c>
      <c r="B133" s="1" t="s">
        <v>505</v>
      </c>
      <c r="C133" s="92">
        <v>4985</v>
      </c>
      <c r="D133" s="93" t="s">
        <v>1213</v>
      </c>
      <c r="E133" s="271" t="s">
        <v>2114</v>
      </c>
      <c r="F133" s="273">
        <v>557423.1</v>
      </c>
      <c r="G133" s="273">
        <v>0</v>
      </c>
      <c r="H133" s="273">
        <v>156272.51</v>
      </c>
      <c r="J133" s="271">
        <v>432505.64</v>
      </c>
      <c r="K133" s="271">
        <v>38298</v>
      </c>
      <c r="R133" s="271">
        <v>2434424.27</v>
      </c>
      <c r="T133" s="274">
        <v>995121.21</v>
      </c>
      <c r="U133" s="274">
        <v>54600</v>
      </c>
      <c r="V133" s="274">
        <v>2678.92</v>
      </c>
      <c r="W133" s="274">
        <v>1625222</v>
      </c>
      <c r="X133" s="274">
        <v>35400</v>
      </c>
      <c r="Y133" s="275">
        <v>1919838</v>
      </c>
      <c r="AB133" s="275">
        <v>544150.18999999994</v>
      </c>
      <c r="AC133" s="275">
        <v>213212.49</v>
      </c>
      <c r="AE133" s="103">
        <f t="shared" si="16"/>
        <v>713695.61</v>
      </c>
      <c r="AF133" s="37">
        <f t="shared" ref="AF133:AF191" si="17">SUM(L133:O133)</f>
        <v>0</v>
      </c>
      <c r="AG133" s="26">
        <f t="shared" si="14"/>
        <v>713695.61</v>
      </c>
      <c r="AH133" s="17">
        <f t="shared" ref="AH133:AH192" si="18">SUM(S133:X133)</f>
        <v>2713022.13</v>
      </c>
      <c r="AI133" s="19">
        <f t="shared" ref="AI133:AI192" si="19">SUM(Y133:AD133)</f>
        <v>2677200.6799999997</v>
      </c>
      <c r="AJ133" s="32">
        <f t="shared" ref="AJ133:AJ192" si="20">AH133-AI133</f>
        <v>35821.450000000186</v>
      </c>
    </row>
    <row r="134" spans="1:36" x14ac:dyDescent="0.2">
      <c r="A134" s="1" t="s">
        <v>504</v>
      </c>
      <c r="B134" s="1" t="s">
        <v>505</v>
      </c>
      <c r="C134" s="92">
        <v>6488</v>
      </c>
      <c r="D134" s="93" t="s">
        <v>1214</v>
      </c>
      <c r="E134" s="271" t="s">
        <v>2115</v>
      </c>
      <c r="F134" s="273">
        <v>121607.37</v>
      </c>
      <c r="G134" s="273">
        <v>20000</v>
      </c>
      <c r="H134" s="273">
        <v>182641.34</v>
      </c>
      <c r="J134" s="271">
        <v>481920.54</v>
      </c>
      <c r="K134" s="271">
        <v>94181.05</v>
      </c>
      <c r="R134" s="271">
        <v>2150215.54</v>
      </c>
      <c r="T134" s="274">
        <v>1690949.25</v>
      </c>
      <c r="U134" s="274">
        <v>162035</v>
      </c>
      <c r="V134" s="274">
        <v>2318.54</v>
      </c>
      <c r="W134" s="274">
        <v>817415.02</v>
      </c>
      <c r="X134" s="274">
        <v>43800</v>
      </c>
      <c r="Y134" s="275">
        <v>1737925.02</v>
      </c>
      <c r="AB134" s="275">
        <v>1043785.34</v>
      </c>
      <c r="AC134" s="275">
        <v>205701.58</v>
      </c>
      <c r="AE134" s="103">
        <f t="shared" si="16"/>
        <v>324248.70999999996</v>
      </c>
      <c r="AF134" s="37">
        <f t="shared" si="17"/>
        <v>0</v>
      </c>
      <c r="AG134" s="26">
        <f t="shared" si="14"/>
        <v>324248.70999999996</v>
      </c>
      <c r="AH134" s="17">
        <f t="shared" si="18"/>
        <v>2716517.81</v>
      </c>
      <c r="AI134" s="19">
        <f t="shared" si="19"/>
        <v>2987411.94</v>
      </c>
      <c r="AJ134" s="32">
        <f t="shared" si="20"/>
        <v>-270894.12999999989</v>
      </c>
    </row>
    <row r="135" spans="1:36" x14ac:dyDescent="0.2">
      <c r="A135" s="1" t="s">
        <v>504</v>
      </c>
      <c r="B135" s="1" t="s">
        <v>505</v>
      </c>
      <c r="C135" s="92">
        <v>789</v>
      </c>
      <c r="D135" s="93" t="s">
        <v>1215</v>
      </c>
      <c r="E135" s="271" t="s">
        <v>2178</v>
      </c>
      <c r="F135" s="273">
        <v>128624.08</v>
      </c>
      <c r="G135" s="273">
        <v>0</v>
      </c>
      <c r="H135" s="273">
        <v>47456</v>
      </c>
      <c r="J135" s="271">
        <v>334751.38</v>
      </c>
      <c r="K135" s="271">
        <v>81255.539999999994</v>
      </c>
      <c r="M135" s="288">
        <v>18400</v>
      </c>
      <c r="O135" s="288">
        <v>5.99</v>
      </c>
      <c r="R135" s="271">
        <v>1699412.19</v>
      </c>
      <c r="T135" s="274">
        <v>640380.29</v>
      </c>
      <c r="V135" s="274">
        <v>115.1</v>
      </c>
      <c r="W135" s="274">
        <v>1084749.5</v>
      </c>
      <c r="X135" s="274">
        <v>63900</v>
      </c>
      <c r="Y135" s="275">
        <v>1273849.5</v>
      </c>
      <c r="AB135" s="275">
        <v>305098.08</v>
      </c>
      <c r="AC135" s="275">
        <v>124182.1</v>
      </c>
      <c r="AE135" s="103">
        <f t="shared" si="16"/>
        <v>176080.08000000002</v>
      </c>
      <c r="AF135" s="37">
        <f t="shared" si="17"/>
        <v>18405.990000000002</v>
      </c>
      <c r="AG135" s="26">
        <f t="shared" si="14"/>
        <v>157674.09000000003</v>
      </c>
      <c r="AH135" s="17">
        <f t="shared" si="18"/>
        <v>1789144.8900000001</v>
      </c>
      <c r="AI135" s="19">
        <f t="shared" si="19"/>
        <v>1703129.6800000002</v>
      </c>
      <c r="AJ135" s="32">
        <f t="shared" si="20"/>
        <v>86015.209999999963</v>
      </c>
    </row>
    <row r="136" spans="1:36" x14ac:dyDescent="0.2">
      <c r="A136" s="1" t="s">
        <v>508</v>
      </c>
      <c r="B136" s="1" t="s">
        <v>509</v>
      </c>
      <c r="C136" s="92">
        <v>8307</v>
      </c>
      <c r="D136" s="93" t="s">
        <v>1216</v>
      </c>
      <c r="E136" s="271" t="s">
        <v>2116</v>
      </c>
      <c r="F136" s="273">
        <v>796862.38</v>
      </c>
      <c r="G136" s="273">
        <v>0</v>
      </c>
      <c r="H136" s="273">
        <v>108889.88</v>
      </c>
      <c r="J136" s="271">
        <v>774352.34</v>
      </c>
      <c r="K136" s="271">
        <v>18813.47</v>
      </c>
      <c r="O136" s="288">
        <v>776.17</v>
      </c>
      <c r="Q136" s="271">
        <v>5015.3</v>
      </c>
      <c r="R136" s="271">
        <v>3628521.74</v>
      </c>
      <c r="T136" s="274">
        <v>3409530.24</v>
      </c>
      <c r="U136" s="274">
        <v>115900</v>
      </c>
      <c r="V136" s="274">
        <v>1353.61</v>
      </c>
      <c r="W136" s="274">
        <v>1969210</v>
      </c>
      <c r="X136" s="274">
        <v>50000</v>
      </c>
      <c r="Y136" s="275">
        <v>3196287</v>
      </c>
      <c r="AB136" s="275">
        <v>1489635.19</v>
      </c>
      <c r="AC136" s="275">
        <v>220554.9</v>
      </c>
      <c r="AD136" s="275">
        <v>1182.3499999999999</v>
      </c>
      <c r="AE136" s="103">
        <f t="shared" si="16"/>
        <v>905752.26</v>
      </c>
      <c r="AF136" s="37">
        <f t="shared" si="17"/>
        <v>776.17</v>
      </c>
      <c r="AG136" s="26">
        <f t="shared" si="14"/>
        <v>904976.09</v>
      </c>
      <c r="AH136" s="17">
        <f t="shared" si="18"/>
        <v>5545993.8499999996</v>
      </c>
      <c r="AI136" s="19">
        <f t="shared" si="19"/>
        <v>4907659.4399999995</v>
      </c>
      <c r="AJ136" s="32">
        <f t="shared" si="20"/>
        <v>638334.41000000015</v>
      </c>
    </row>
    <row r="137" spans="1:36" x14ac:dyDescent="0.2">
      <c r="A137" s="1" t="s">
        <v>508</v>
      </c>
      <c r="B137" s="1" t="s">
        <v>509</v>
      </c>
      <c r="C137" s="92">
        <v>4857</v>
      </c>
      <c r="D137" s="93" t="s">
        <v>1217</v>
      </c>
      <c r="E137" s="271" t="s">
        <v>2117</v>
      </c>
      <c r="F137" s="273">
        <v>511151.61</v>
      </c>
      <c r="G137" s="273">
        <v>0</v>
      </c>
      <c r="H137" s="273">
        <v>226102.37</v>
      </c>
      <c r="J137" s="271">
        <v>1096601.74</v>
      </c>
      <c r="K137" s="271">
        <v>22215.599999999999</v>
      </c>
      <c r="O137" s="288">
        <v>249.53</v>
      </c>
      <c r="Q137" s="271">
        <v>232.46</v>
      </c>
      <c r="R137" s="271">
        <v>365872.84</v>
      </c>
      <c r="T137" s="274">
        <v>1975199.94</v>
      </c>
      <c r="U137" s="274">
        <v>180725</v>
      </c>
      <c r="V137" s="274">
        <v>493.28</v>
      </c>
      <c r="W137" s="274">
        <v>1849980</v>
      </c>
      <c r="X137" s="274">
        <v>30000</v>
      </c>
      <c r="Y137" s="275">
        <v>2363052</v>
      </c>
      <c r="AB137" s="275">
        <v>1048423.08</v>
      </c>
      <c r="AC137" s="275">
        <v>94023.8</v>
      </c>
      <c r="AD137" s="275">
        <v>967.28</v>
      </c>
      <c r="AE137" s="103">
        <f t="shared" si="16"/>
        <v>737253.98</v>
      </c>
      <c r="AF137" s="37">
        <f t="shared" si="17"/>
        <v>249.53</v>
      </c>
      <c r="AG137" s="26">
        <f t="shared" si="14"/>
        <v>737004.45</v>
      </c>
      <c r="AH137" s="17">
        <f t="shared" si="18"/>
        <v>4036398.2199999997</v>
      </c>
      <c r="AI137" s="19">
        <f t="shared" si="19"/>
        <v>3506466.1599999997</v>
      </c>
      <c r="AJ137" s="32">
        <f t="shared" si="20"/>
        <v>529932.06000000006</v>
      </c>
    </row>
    <row r="138" spans="1:36" x14ac:dyDescent="0.2">
      <c r="A138" s="1" t="s">
        <v>508</v>
      </c>
      <c r="B138" s="1" t="s">
        <v>509</v>
      </c>
      <c r="C138" s="92">
        <v>4343</v>
      </c>
      <c r="D138" s="93" t="s">
        <v>1218</v>
      </c>
      <c r="E138" s="271" t="s">
        <v>2118</v>
      </c>
      <c r="F138" s="273">
        <v>388298.32</v>
      </c>
      <c r="G138" s="273">
        <v>0</v>
      </c>
      <c r="H138" s="273">
        <v>201021.06</v>
      </c>
      <c r="J138" s="271">
        <v>111922.8</v>
      </c>
      <c r="K138" s="271">
        <v>67072</v>
      </c>
      <c r="O138" s="288">
        <v>884</v>
      </c>
      <c r="R138" s="271">
        <v>2122751.4700000002</v>
      </c>
      <c r="T138" s="274">
        <v>1653490.34</v>
      </c>
      <c r="V138" s="274">
        <v>805.07</v>
      </c>
      <c r="W138" s="274">
        <v>1604855</v>
      </c>
      <c r="X138" s="274">
        <v>15000</v>
      </c>
      <c r="Y138" s="275">
        <v>2177461</v>
      </c>
      <c r="AB138" s="275">
        <v>869791.73</v>
      </c>
      <c r="AC138" s="275">
        <v>91000.07</v>
      </c>
      <c r="AD138" s="275">
        <v>1182.3499999999999</v>
      </c>
      <c r="AE138" s="103">
        <f t="shared" si="16"/>
        <v>589319.38</v>
      </c>
      <c r="AF138" s="37">
        <f t="shared" si="17"/>
        <v>884</v>
      </c>
      <c r="AG138" s="26">
        <f t="shared" si="14"/>
        <v>588435.38</v>
      </c>
      <c r="AH138" s="17">
        <f t="shared" si="18"/>
        <v>3274150.41</v>
      </c>
      <c r="AI138" s="19">
        <f t="shared" si="19"/>
        <v>3139435.15</v>
      </c>
      <c r="AJ138" s="32">
        <f t="shared" si="20"/>
        <v>134715.26000000024</v>
      </c>
    </row>
    <row r="139" spans="1:36" x14ac:dyDescent="0.2">
      <c r="A139" s="1" t="s">
        <v>508</v>
      </c>
      <c r="B139" s="1" t="s">
        <v>509</v>
      </c>
      <c r="C139" s="92">
        <v>4628</v>
      </c>
      <c r="D139" s="93" t="s">
        <v>1219</v>
      </c>
      <c r="E139" s="271" t="s">
        <v>2119</v>
      </c>
      <c r="F139" s="273">
        <v>535253.99</v>
      </c>
      <c r="G139" s="273">
        <v>0</v>
      </c>
      <c r="H139" s="273">
        <v>102260.89</v>
      </c>
      <c r="J139" s="271">
        <v>1480853.83</v>
      </c>
      <c r="K139" s="271">
        <v>116675.98</v>
      </c>
      <c r="O139" s="288">
        <v>299.07</v>
      </c>
      <c r="R139" s="271">
        <v>765116.2</v>
      </c>
      <c r="T139" s="274">
        <v>1990588.88</v>
      </c>
      <c r="V139" s="274">
        <v>626.5</v>
      </c>
      <c r="W139" s="274">
        <v>342804</v>
      </c>
      <c r="Y139" s="275">
        <v>1094785</v>
      </c>
      <c r="AB139" s="275">
        <v>777622.02</v>
      </c>
      <c r="AC139" s="275">
        <v>148656.5</v>
      </c>
      <c r="AD139" s="275">
        <v>967.28</v>
      </c>
      <c r="AE139" s="103">
        <f t="shared" si="16"/>
        <v>637514.88</v>
      </c>
      <c r="AF139" s="37">
        <f t="shared" si="17"/>
        <v>299.07</v>
      </c>
      <c r="AG139" s="26">
        <f t="shared" si="14"/>
        <v>637215.81000000006</v>
      </c>
      <c r="AH139" s="17">
        <f t="shared" si="18"/>
        <v>2334019.38</v>
      </c>
      <c r="AI139" s="19">
        <f t="shared" si="19"/>
        <v>2022030.8</v>
      </c>
      <c r="AJ139" s="32">
        <f t="shared" si="20"/>
        <v>311988.57999999984</v>
      </c>
    </row>
    <row r="140" spans="1:36" x14ac:dyDescent="0.2">
      <c r="A140" s="1" t="s">
        <v>508</v>
      </c>
      <c r="B140" s="1" t="s">
        <v>509</v>
      </c>
      <c r="C140" s="92">
        <v>5183</v>
      </c>
      <c r="D140" s="93" t="s">
        <v>1220</v>
      </c>
      <c r="E140" s="271" t="s">
        <v>2120</v>
      </c>
      <c r="F140" s="273">
        <v>539038.81000000006</v>
      </c>
      <c r="G140" s="273">
        <v>0</v>
      </c>
      <c r="H140" s="273">
        <v>109525.93</v>
      </c>
      <c r="J140" s="271">
        <v>356196.47</v>
      </c>
      <c r="K140" s="271">
        <v>25710.560000000001</v>
      </c>
      <c r="O140" s="288">
        <v>317.7</v>
      </c>
      <c r="R140" s="271">
        <v>3234091.19</v>
      </c>
      <c r="T140" s="274">
        <v>2235749.15</v>
      </c>
      <c r="U140" s="274">
        <v>259520</v>
      </c>
      <c r="V140" s="274">
        <v>543.71</v>
      </c>
      <c r="W140" s="274">
        <v>1135365</v>
      </c>
      <c r="X140" s="274">
        <v>30000</v>
      </c>
      <c r="Y140" s="275">
        <v>1772114</v>
      </c>
      <c r="AB140" s="275">
        <v>1418692.91</v>
      </c>
      <c r="AC140" s="275">
        <v>129746.05</v>
      </c>
      <c r="AD140" s="275">
        <v>1182.3499999999999</v>
      </c>
      <c r="AE140" s="103">
        <f t="shared" si="16"/>
        <v>648564.74</v>
      </c>
      <c r="AF140" s="37">
        <f t="shared" si="17"/>
        <v>317.7</v>
      </c>
      <c r="AG140" s="26">
        <f t="shared" si="14"/>
        <v>648247.04000000004</v>
      </c>
      <c r="AH140" s="17">
        <f t="shared" si="18"/>
        <v>3661177.86</v>
      </c>
      <c r="AI140" s="19">
        <f t="shared" si="19"/>
        <v>3321735.31</v>
      </c>
      <c r="AJ140" s="32">
        <f t="shared" si="20"/>
        <v>339442.54999999981</v>
      </c>
    </row>
    <row r="141" spans="1:36" x14ac:dyDescent="0.2">
      <c r="A141" s="1" t="s">
        <v>508</v>
      </c>
      <c r="B141" s="1" t="s">
        <v>509</v>
      </c>
      <c r="C141" s="92">
        <v>3400</v>
      </c>
      <c r="D141" s="93" t="s">
        <v>1221</v>
      </c>
      <c r="E141" s="271" t="s">
        <v>2121</v>
      </c>
      <c r="F141" s="273">
        <v>708613.27</v>
      </c>
      <c r="G141" s="273">
        <v>69450</v>
      </c>
      <c r="H141" s="273">
        <v>115061.08</v>
      </c>
      <c r="J141" s="271">
        <v>184842.73</v>
      </c>
      <c r="K141" s="271">
        <v>133816.43</v>
      </c>
      <c r="R141" s="271">
        <v>1809525.85</v>
      </c>
      <c r="T141" s="274">
        <v>2192699.4500000002</v>
      </c>
      <c r="U141" s="274">
        <v>152380</v>
      </c>
      <c r="V141" s="274">
        <v>512.32000000000005</v>
      </c>
      <c r="W141" s="274">
        <v>1031680</v>
      </c>
      <c r="X141" s="274">
        <v>15000</v>
      </c>
      <c r="Y141" s="275">
        <v>1657329</v>
      </c>
      <c r="AB141" s="275">
        <v>840666.3</v>
      </c>
      <c r="AC141" s="275">
        <v>81467.199999999997</v>
      </c>
      <c r="AD141" s="275">
        <v>967.28</v>
      </c>
      <c r="AE141" s="103">
        <f t="shared" si="16"/>
        <v>893124.35</v>
      </c>
      <c r="AF141" s="37">
        <f t="shared" si="17"/>
        <v>0</v>
      </c>
      <c r="AG141" s="26">
        <f t="shared" si="14"/>
        <v>893124.35</v>
      </c>
      <c r="AH141" s="17">
        <f t="shared" si="18"/>
        <v>3392271.77</v>
      </c>
      <c r="AI141" s="19">
        <f t="shared" si="19"/>
        <v>2580429.7799999998</v>
      </c>
      <c r="AJ141" s="32">
        <f t="shared" si="20"/>
        <v>811841.99000000022</v>
      </c>
    </row>
    <row r="142" spans="1:36" x14ac:dyDescent="0.2">
      <c r="A142" s="1" t="s">
        <v>508</v>
      </c>
      <c r="B142" s="1" t="s">
        <v>509</v>
      </c>
      <c r="C142" s="92">
        <v>7272</v>
      </c>
      <c r="D142" s="93" t="s">
        <v>1222</v>
      </c>
      <c r="E142" s="271" t="s">
        <v>2122</v>
      </c>
      <c r="F142" s="273">
        <v>712664.78</v>
      </c>
      <c r="G142" s="273">
        <v>285600</v>
      </c>
      <c r="H142" s="273">
        <v>32540.400000000001</v>
      </c>
      <c r="J142" s="271">
        <v>1157962.21</v>
      </c>
      <c r="K142" s="271">
        <v>265371.05</v>
      </c>
      <c r="O142" s="288">
        <v>596.57000000000005</v>
      </c>
      <c r="R142" s="271">
        <v>1034850.95</v>
      </c>
      <c r="T142" s="274">
        <v>2233261.21</v>
      </c>
      <c r="U142" s="274">
        <v>399400</v>
      </c>
      <c r="V142" s="274">
        <v>779.18</v>
      </c>
      <c r="W142" s="274">
        <v>804510</v>
      </c>
      <c r="X142" s="274">
        <v>15000</v>
      </c>
      <c r="Y142" s="275">
        <v>1448146</v>
      </c>
      <c r="AB142" s="275">
        <v>902729.92</v>
      </c>
      <c r="AC142" s="275">
        <v>198447.62</v>
      </c>
      <c r="AD142" s="275">
        <v>1182.3499999999999</v>
      </c>
      <c r="AE142" s="103">
        <f t="shared" si="16"/>
        <v>1030805.18</v>
      </c>
      <c r="AF142" s="37">
        <f t="shared" si="17"/>
        <v>596.57000000000005</v>
      </c>
      <c r="AG142" s="26">
        <f t="shared" si="14"/>
        <v>1030208.6100000001</v>
      </c>
      <c r="AH142" s="17">
        <f t="shared" si="18"/>
        <v>3452950.39</v>
      </c>
      <c r="AI142" s="19">
        <f t="shared" si="19"/>
        <v>2550505.89</v>
      </c>
      <c r="AJ142" s="32">
        <f t="shared" si="20"/>
        <v>902444.5</v>
      </c>
    </row>
    <row r="143" spans="1:36" x14ac:dyDescent="0.2">
      <c r="A143" s="1" t="s">
        <v>508</v>
      </c>
      <c r="B143" s="1" t="s">
        <v>509</v>
      </c>
      <c r="C143" s="92">
        <v>4130</v>
      </c>
      <c r="D143" s="93" t="s">
        <v>1223</v>
      </c>
      <c r="E143" s="271" t="s">
        <v>2123</v>
      </c>
      <c r="F143" s="273">
        <v>443910.78</v>
      </c>
      <c r="G143" s="273">
        <v>3440</v>
      </c>
      <c r="H143" s="273">
        <v>43332.33</v>
      </c>
      <c r="J143" s="271">
        <v>194610.79</v>
      </c>
      <c r="K143" s="271">
        <v>145590.82999999999</v>
      </c>
      <c r="O143" s="288">
        <v>0</v>
      </c>
      <c r="R143" s="271">
        <v>1778360.15</v>
      </c>
      <c r="T143" s="274">
        <v>2556951.77</v>
      </c>
      <c r="U143" s="274">
        <v>18016</v>
      </c>
      <c r="V143" s="274">
        <v>849.5</v>
      </c>
      <c r="W143" s="274">
        <v>873635</v>
      </c>
      <c r="X143" s="274">
        <v>15000</v>
      </c>
      <c r="Y143" s="275">
        <v>1635893</v>
      </c>
      <c r="AB143" s="275">
        <v>1320381.6200000001</v>
      </c>
      <c r="AC143" s="275">
        <v>155537.16</v>
      </c>
      <c r="AD143" s="275">
        <v>1182.3499999999999</v>
      </c>
      <c r="AE143" s="103">
        <f t="shared" si="16"/>
        <v>490683.11000000004</v>
      </c>
      <c r="AF143" s="37">
        <f t="shared" si="17"/>
        <v>0</v>
      </c>
      <c r="AG143" s="26">
        <f t="shared" si="14"/>
        <v>490683.11000000004</v>
      </c>
      <c r="AH143" s="17">
        <f t="shared" si="18"/>
        <v>3464452.27</v>
      </c>
      <c r="AI143" s="19">
        <f t="shared" si="19"/>
        <v>3112994.1300000004</v>
      </c>
      <c r="AJ143" s="32">
        <f t="shared" si="20"/>
        <v>351458.13999999966</v>
      </c>
    </row>
    <row r="144" spans="1:36" x14ac:dyDescent="0.2">
      <c r="A144" s="1" t="s">
        <v>508</v>
      </c>
      <c r="B144" s="1" t="s">
        <v>509</v>
      </c>
      <c r="C144" s="92">
        <v>3177</v>
      </c>
      <c r="D144" s="93" t="s">
        <v>1224</v>
      </c>
      <c r="E144" s="271" t="s">
        <v>2124</v>
      </c>
      <c r="F144" s="273">
        <v>825364.06</v>
      </c>
      <c r="G144" s="273">
        <v>17760</v>
      </c>
      <c r="H144" s="273">
        <v>77113.87</v>
      </c>
      <c r="J144" s="271">
        <v>412175.53</v>
      </c>
      <c r="K144" s="271">
        <v>29321.94</v>
      </c>
      <c r="O144" s="288">
        <v>824.25</v>
      </c>
      <c r="R144" s="271">
        <v>2463401.71</v>
      </c>
      <c r="T144" s="274">
        <v>2077034.79</v>
      </c>
      <c r="W144" s="274">
        <v>1333220</v>
      </c>
      <c r="X144" s="274">
        <v>15000</v>
      </c>
      <c r="Y144" s="275">
        <v>1912532</v>
      </c>
      <c r="AB144" s="275">
        <v>678781.85</v>
      </c>
      <c r="AC144" s="275">
        <v>129270.55</v>
      </c>
      <c r="AD144" s="275">
        <v>967.28</v>
      </c>
      <c r="AE144" s="103">
        <f t="shared" si="16"/>
        <v>920237.93</v>
      </c>
      <c r="AF144" s="37">
        <f t="shared" si="17"/>
        <v>824.25</v>
      </c>
      <c r="AG144" s="26">
        <f t="shared" si="14"/>
        <v>919413.68</v>
      </c>
      <c r="AH144" s="17">
        <f t="shared" si="18"/>
        <v>3425254.79</v>
      </c>
      <c r="AI144" s="19">
        <f t="shared" si="19"/>
        <v>2721551.6799999997</v>
      </c>
      <c r="AJ144" s="32">
        <f t="shared" si="20"/>
        <v>703703.11000000034</v>
      </c>
    </row>
    <row r="145" spans="1:36" x14ac:dyDescent="0.2">
      <c r="A145" s="1" t="s">
        <v>508</v>
      </c>
      <c r="B145" s="1" t="s">
        <v>509</v>
      </c>
      <c r="C145" s="92">
        <v>5043</v>
      </c>
      <c r="D145" s="93" t="s">
        <v>1225</v>
      </c>
      <c r="E145" s="271" t="s">
        <v>2125</v>
      </c>
      <c r="F145" s="273">
        <v>385429.69</v>
      </c>
      <c r="G145" s="273">
        <v>6220</v>
      </c>
      <c r="H145" s="273">
        <v>62617.93</v>
      </c>
      <c r="J145" s="271">
        <v>71253.5</v>
      </c>
      <c r="K145" s="271">
        <v>51349.94</v>
      </c>
      <c r="O145" s="288">
        <v>149.53</v>
      </c>
      <c r="R145" s="271">
        <v>1748544.54</v>
      </c>
      <c r="T145" s="274">
        <v>2666025.58</v>
      </c>
      <c r="U145" s="274">
        <v>95795</v>
      </c>
      <c r="V145" s="274">
        <v>511.16</v>
      </c>
      <c r="W145" s="274">
        <v>1471595</v>
      </c>
      <c r="Y145" s="275">
        <v>2447333</v>
      </c>
      <c r="AB145" s="275">
        <v>1125674.8700000001</v>
      </c>
      <c r="AC145" s="275">
        <v>89558</v>
      </c>
      <c r="AD145" s="275">
        <v>1182.3499999999999</v>
      </c>
      <c r="AE145" s="103">
        <f t="shared" si="16"/>
        <v>454267.62</v>
      </c>
      <c r="AF145" s="37">
        <f t="shared" si="17"/>
        <v>149.53</v>
      </c>
      <c r="AG145" s="26">
        <f t="shared" si="14"/>
        <v>454118.08999999997</v>
      </c>
      <c r="AH145" s="17">
        <f t="shared" si="18"/>
        <v>4233926.74</v>
      </c>
      <c r="AI145" s="19">
        <f t="shared" si="19"/>
        <v>3663748.22</v>
      </c>
      <c r="AJ145" s="32">
        <f t="shared" si="20"/>
        <v>570178.52</v>
      </c>
    </row>
    <row r="146" spans="1:36" x14ac:dyDescent="0.2">
      <c r="A146" s="1" t="s">
        <v>508</v>
      </c>
      <c r="B146" s="1" t="s">
        <v>509</v>
      </c>
      <c r="C146" s="92">
        <v>4781</v>
      </c>
      <c r="D146" s="93" t="s">
        <v>1226</v>
      </c>
      <c r="E146" s="271" t="s">
        <v>2126</v>
      </c>
      <c r="F146" s="273">
        <v>412011.15</v>
      </c>
      <c r="G146" s="273">
        <v>12500</v>
      </c>
      <c r="H146" s="273">
        <v>167867.3</v>
      </c>
      <c r="J146" s="271">
        <v>1335722.3500000001</v>
      </c>
      <c r="K146" s="271">
        <v>128202.48</v>
      </c>
      <c r="O146" s="288">
        <v>282.54000000000002</v>
      </c>
      <c r="Q146" s="271">
        <v>4381.12</v>
      </c>
      <c r="R146" s="271">
        <v>577706.88</v>
      </c>
      <c r="T146" s="274">
        <v>2338882.83</v>
      </c>
      <c r="V146" s="274">
        <v>731.89</v>
      </c>
      <c r="W146" s="274">
        <v>1725815</v>
      </c>
      <c r="X146" s="274">
        <v>25000</v>
      </c>
      <c r="Y146" s="275">
        <v>2474700</v>
      </c>
      <c r="AB146" s="275">
        <v>1034219.42</v>
      </c>
      <c r="AC146" s="275">
        <v>142606.07</v>
      </c>
      <c r="AD146" s="275">
        <v>967.28</v>
      </c>
      <c r="AE146" s="103">
        <f t="shared" si="16"/>
        <v>592378.44999999995</v>
      </c>
      <c r="AF146" s="37">
        <f t="shared" si="17"/>
        <v>282.54000000000002</v>
      </c>
      <c r="AG146" s="26">
        <f t="shared" si="14"/>
        <v>592095.90999999992</v>
      </c>
      <c r="AH146" s="17">
        <f t="shared" si="18"/>
        <v>4090429.72</v>
      </c>
      <c r="AI146" s="19">
        <f t="shared" si="19"/>
        <v>3652492.7699999996</v>
      </c>
      <c r="AJ146" s="32">
        <f t="shared" si="20"/>
        <v>437936.95000000065</v>
      </c>
    </row>
    <row r="147" spans="1:36" x14ac:dyDescent="0.2">
      <c r="A147" s="1" t="s">
        <v>508</v>
      </c>
      <c r="B147" s="1" t="s">
        <v>509</v>
      </c>
      <c r="C147" s="92">
        <v>7022</v>
      </c>
      <c r="D147" s="93" t="s">
        <v>1227</v>
      </c>
      <c r="E147" s="271" t="s">
        <v>2127</v>
      </c>
      <c r="F147" s="273">
        <v>1057237.22</v>
      </c>
      <c r="G147" s="273">
        <v>0</v>
      </c>
      <c r="H147" s="273">
        <v>170869.47</v>
      </c>
      <c r="J147" s="271">
        <v>15065.66</v>
      </c>
      <c r="K147" s="271">
        <v>169206.54</v>
      </c>
      <c r="O147" s="288">
        <v>1658.47</v>
      </c>
      <c r="R147" s="271">
        <v>3628551.99</v>
      </c>
      <c r="T147" s="274">
        <v>2935858.87</v>
      </c>
      <c r="U147" s="274">
        <v>439430</v>
      </c>
      <c r="V147" s="274">
        <v>833.7</v>
      </c>
      <c r="W147" s="274">
        <v>804825</v>
      </c>
      <c r="X147" s="274">
        <v>15023.75</v>
      </c>
      <c r="Y147" s="275">
        <v>1450608</v>
      </c>
      <c r="AB147" s="275">
        <v>1543039.27</v>
      </c>
      <c r="AC147" s="275">
        <v>152747.15</v>
      </c>
      <c r="AD147" s="275">
        <v>1182.3499999999999</v>
      </c>
      <c r="AE147" s="103">
        <f t="shared" si="16"/>
        <v>1228106.69</v>
      </c>
      <c r="AF147" s="37">
        <f t="shared" si="17"/>
        <v>1658.47</v>
      </c>
      <c r="AG147" s="26">
        <f t="shared" si="14"/>
        <v>1226448.22</v>
      </c>
      <c r="AH147" s="17">
        <f t="shared" si="18"/>
        <v>4195971.32</v>
      </c>
      <c r="AI147" s="19">
        <f t="shared" si="19"/>
        <v>3147576.77</v>
      </c>
      <c r="AJ147" s="32">
        <f t="shared" si="20"/>
        <v>1048394.5500000003</v>
      </c>
    </row>
    <row r="148" spans="1:36" x14ac:dyDescent="0.2">
      <c r="A148" s="1" t="s">
        <v>508</v>
      </c>
      <c r="B148" s="1" t="s">
        <v>509</v>
      </c>
      <c r="C148" s="92">
        <v>5099</v>
      </c>
      <c r="D148" s="93" t="s">
        <v>1228</v>
      </c>
      <c r="E148" s="271" t="s">
        <v>2128</v>
      </c>
      <c r="F148" s="273">
        <v>575400.71</v>
      </c>
      <c r="G148" s="273">
        <v>0</v>
      </c>
      <c r="H148" s="273">
        <v>152066.92000000001</v>
      </c>
      <c r="J148" s="271">
        <v>353603.66</v>
      </c>
      <c r="K148" s="271">
        <v>70787.41</v>
      </c>
      <c r="O148" s="288">
        <v>149.53</v>
      </c>
      <c r="R148" s="271">
        <v>2252597.11</v>
      </c>
      <c r="T148" s="274">
        <v>1871743.97</v>
      </c>
      <c r="U148" s="274">
        <v>63400</v>
      </c>
      <c r="V148" s="274">
        <v>838.63</v>
      </c>
      <c r="W148" s="274">
        <v>1358105</v>
      </c>
      <c r="X148" s="274">
        <v>30000</v>
      </c>
      <c r="Y148" s="275">
        <v>1942061</v>
      </c>
      <c r="AB148" s="275">
        <v>830331.15</v>
      </c>
      <c r="AC148" s="275">
        <v>166515.5</v>
      </c>
      <c r="AD148" s="275">
        <v>967.28</v>
      </c>
      <c r="AE148" s="103">
        <f t="shared" si="16"/>
        <v>727467.63</v>
      </c>
      <c r="AF148" s="37">
        <f t="shared" si="17"/>
        <v>149.53</v>
      </c>
      <c r="AG148" s="26">
        <f t="shared" si="14"/>
        <v>727318.1</v>
      </c>
      <c r="AH148" s="17">
        <f t="shared" si="18"/>
        <v>3324087.5999999996</v>
      </c>
      <c r="AI148" s="19">
        <f t="shared" si="19"/>
        <v>2939874.9299999997</v>
      </c>
      <c r="AJ148" s="32">
        <f t="shared" si="20"/>
        <v>384212.66999999993</v>
      </c>
    </row>
    <row r="149" spans="1:36" x14ac:dyDescent="0.2">
      <c r="A149" s="1" t="s">
        <v>508</v>
      </c>
      <c r="B149" s="1" t="s">
        <v>509</v>
      </c>
      <c r="C149" s="92">
        <v>2341</v>
      </c>
      <c r="D149" s="93" t="s">
        <v>1229</v>
      </c>
      <c r="E149" s="271" t="s">
        <v>2129</v>
      </c>
      <c r="F149" s="273">
        <v>301175.96999999997</v>
      </c>
      <c r="G149" s="273">
        <v>38125</v>
      </c>
      <c r="H149" s="273">
        <v>43929.36</v>
      </c>
      <c r="J149" s="271">
        <v>1511643.39</v>
      </c>
      <c r="K149" s="271">
        <v>61684.17</v>
      </c>
      <c r="O149" s="288">
        <v>0</v>
      </c>
      <c r="R149" s="271">
        <v>605433.22</v>
      </c>
      <c r="T149" s="274">
        <v>1350530.82</v>
      </c>
      <c r="U149" s="274">
        <v>51125</v>
      </c>
      <c r="V149" s="274">
        <v>366.27</v>
      </c>
      <c r="W149" s="274">
        <v>447090</v>
      </c>
      <c r="Y149" s="275">
        <v>813764</v>
      </c>
      <c r="AB149" s="275">
        <v>636587.44999999995</v>
      </c>
      <c r="AC149" s="275">
        <v>179371.98</v>
      </c>
      <c r="AD149" s="275">
        <v>967.28</v>
      </c>
      <c r="AE149" s="103">
        <f t="shared" si="16"/>
        <v>383230.32999999996</v>
      </c>
      <c r="AF149" s="37">
        <f t="shared" si="17"/>
        <v>0</v>
      </c>
      <c r="AG149" s="26">
        <f t="shared" si="14"/>
        <v>383230.32999999996</v>
      </c>
      <c r="AH149" s="17">
        <f t="shared" si="18"/>
        <v>1849112.09</v>
      </c>
      <c r="AI149" s="19">
        <f t="shared" si="19"/>
        <v>1630690.71</v>
      </c>
      <c r="AJ149" s="32">
        <f t="shared" si="20"/>
        <v>218421.38000000012</v>
      </c>
    </row>
    <row r="150" spans="1:36" x14ac:dyDescent="0.2">
      <c r="A150" s="1" t="s">
        <v>508</v>
      </c>
      <c r="B150" s="1" t="s">
        <v>509</v>
      </c>
      <c r="C150" s="92">
        <v>1923</v>
      </c>
      <c r="D150" s="93" t="s">
        <v>1230</v>
      </c>
      <c r="E150" s="271" t="s">
        <v>2130</v>
      </c>
      <c r="F150" s="273">
        <v>405277.78</v>
      </c>
      <c r="G150" s="273">
        <v>17780</v>
      </c>
      <c r="H150" s="273">
        <v>42376.63</v>
      </c>
      <c r="J150" s="271">
        <v>1068180.3600000001</v>
      </c>
      <c r="K150" s="271">
        <v>29555.4</v>
      </c>
      <c r="O150" s="288">
        <v>3722.8</v>
      </c>
      <c r="R150" s="271">
        <v>698047.3</v>
      </c>
      <c r="T150" s="274">
        <v>1529080.78</v>
      </c>
      <c r="U150" s="274">
        <v>53140</v>
      </c>
      <c r="V150" s="274">
        <v>483.31</v>
      </c>
      <c r="W150" s="274">
        <v>1271065</v>
      </c>
      <c r="X150" s="274">
        <v>30000</v>
      </c>
      <c r="Y150" s="275">
        <v>1620038</v>
      </c>
      <c r="AB150" s="275">
        <v>906562.59</v>
      </c>
      <c r="AC150" s="275">
        <v>117017.1</v>
      </c>
      <c r="AD150" s="275">
        <v>1182.3499999999999</v>
      </c>
      <c r="AE150" s="103">
        <f t="shared" si="16"/>
        <v>465434.41000000003</v>
      </c>
      <c r="AF150" s="37">
        <f t="shared" si="17"/>
        <v>3722.8</v>
      </c>
      <c r="AG150" s="26">
        <f t="shared" si="14"/>
        <v>461711.61000000004</v>
      </c>
      <c r="AH150" s="17">
        <f t="shared" si="18"/>
        <v>2883769.09</v>
      </c>
      <c r="AI150" s="19">
        <f t="shared" si="19"/>
        <v>2644800.04</v>
      </c>
      <c r="AJ150" s="32">
        <f t="shared" si="20"/>
        <v>238969.04999999981</v>
      </c>
    </row>
    <row r="151" spans="1:36" x14ac:dyDescent="0.2">
      <c r="A151" s="1" t="s">
        <v>508</v>
      </c>
      <c r="B151" s="1" t="s">
        <v>509</v>
      </c>
      <c r="C151" s="92">
        <v>1617</v>
      </c>
      <c r="D151" s="93" t="s">
        <v>1231</v>
      </c>
      <c r="E151" s="271" t="s">
        <v>2131</v>
      </c>
      <c r="F151" s="273">
        <v>287979.67</v>
      </c>
      <c r="G151" s="273">
        <v>38250</v>
      </c>
      <c r="H151" s="273">
        <v>68020.45</v>
      </c>
      <c r="J151" s="271">
        <v>1076957.78</v>
      </c>
      <c r="K151" s="271">
        <v>75018.789999999994</v>
      </c>
      <c r="O151" s="288">
        <v>590.33000000000004</v>
      </c>
      <c r="R151" s="271">
        <v>399608.02</v>
      </c>
      <c r="T151" s="274">
        <v>1053183.83</v>
      </c>
      <c r="U151" s="274">
        <v>50000</v>
      </c>
      <c r="V151" s="274">
        <v>243.55</v>
      </c>
      <c r="W151" s="274">
        <v>326550</v>
      </c>
      <c r="X151" s="274">
        <v>30000</v>
      </c>
      <c r="Y151" s="275">
        <v>664569</v>
      </c>
      <c r="AB151" s="275">
        <v>489876.82</v>
      </c>
      <c r="AC151" s="275">
        <v>107885.77</v>
      </c>
      <c r="AD151" s="275">
        <v>967.28</v>
      </c>
      <c r="AE151" s="103">
        <f t="shared" si="16"/>
        <v>394250.12</v>
      </c>
      <c r="AF151" s="37">
        <f t="shared" si="17"/>
        <v>590.33000000000004</v>
      </c>
      <c r="AG151" s="26">
        <f t="shared" ref="AG151:AG192" si="21">AE151-AF151</f>
        <v>393659.79</v>
      </c>
      <c r="AH151" s="17">
        <f t="shared" si="18"/>
        <v>1459977.3800000001</v>
      </c>
      <c r="AI151" s="19">
        <f t="shared" si="19"/>
        <v>1263298.8700000001</v>
      </c>
      <c r="AJ151" s="32">
        <f t="shared" si="20"/>
        <v>196678.51</v>
      </c>
    </row>
    <row r="152" spans="1:36" x14ac:dyDescent="0.2">
      <c r="A152" s="1" t="s">
        <v>508</v>
      </c>
      <c r="B152" s="1" t="s">
        <v>509</v>
      </c>
      <c r="C152" s="92">
        <v>1689</v>
      </c>
      <c r="D152" s="93" t="s">
        <v>1232</v>
      </c>
      <c r="E152" s="271" t="s">
        <v>2132</v>
      </c>
      <c r="F152" s="273">
        <v>200016.28</v>
      </c>
      <c r="G152" s="273">
        <v>12000</v>
      </c>
      <c r="H152" s="273">
        <v>56334.93</v>
      </c>
      <c r="J152" s="271">
        <v>66024.45</v>
      </c>
      <c r="K152" s="271">
        <v>149198.91</v>
      </c>
      <c r="O152" s="288">
        <v>387.38</v>
      </c>
      <c r="R152" s="271">
        <v>1677902.08</v>
      </c>
      <c r="T152" s="274">
        <v>1728211.44</v>
      </c>
      <c r="U152" s="274">
        <v>85000</v>
      </c>
      <c r="V152" s="274">
        <v>250.94</v>
      </c>
      <c r="W152" s="274">
        <v>671685</v>
      </c>
      <c r="X152" s="274">
        <v>15000</v>
      </c>
      <c r="Y152" s="275">
        <v>1455185</v>
      </c>
      <c r="AB152" s="275">
        <v>647284.18999999994</v>
      </c>
      <c r="AC152" s="275">
        <v>94804.9</v>
      </c>
      <c r="AD152" s="275">
        <v>2382.35</v>
      </c>
      <c r="AE152" s="103">
        <f t="shared" si="16"/>
        <v>268351.21000000002</v>
      </c>
      <c r="AF152" s="37">
        <f t="shared" si="17"/>
        <v>387.38</v>
      </c>
      <c r="AG152" s="26">
        <f t="shared" si="21"/>
        <v>267963.83</v>
      </c>
      <c r="AH152" s="17">
        <f t="shared" si="18"/>
        <v>2500147.38</v>
      </c>
      <c r="AI152" s="19">
        <f t="shared" si="19"/>
        <v>2199656.44</v>
      </c>
      <c r="AJ152" s="32">
        <f t="shared" si="20"/>
        <v>300490.93999999994</v>
      </c>
    </row>
    <row r="153" spans="1:36" x14ac:dyDescent="0.2">
      <c r="A153" s="1" t="s">
        <v>508</v>
      </c>
      <c r="B153" s="1" t="s">
        <v>509</v>
      </c>
      <c r="C153" s="92">
        <v>4089</v>
      </c>
      <c r="D153" s="93" t="s">
        <v>1233</v>
      </c>
      <c r="E153" s="271" t="s">
        <v>2133</v>
      </c>
      <c r="F153" s="273">
        <v>282537.40000000002</v>
      </c>
      <c r="G153" s="273">
        <v>65200</v>
      </c>
      <c r="H153" s="273">
        <v>125433.54</v>
      </c>
      <c r="J153" s="271">
        <v>744529.87</v>
      </c>
      <c r="K153" s="271">
        <v>89428.78</v>
      </c>
      <c r="R153" s="271">
        <v>511906.95</v>
      </c>
      <c r="T153" s="274">
        <v>2216427.65</v>
      </c>
      <c r="U153" s="274">
        <v>142200</v>
      </c>
      <c r="V153" s="274">
        <v>508.74</v>
      </c>
      <c r="W153" s="274">
        <v>1697230</v>
      </c>
      <c r="X153" s="274">
        <v>45000</v>
      </c>
      <c r="Y153" s="275">
        <v>2551557</v>
      </c>
      <c r="AB153" s="275">
        <v>1089750.45</v>
      </c>
      <c r="AC153" s="275">
        <v>128033.56</v>
      </c>
      <c r="AD153" s="275">
        <v>1182.3499999999999</v>
      </c>
      <c r="AE153" s="103">
        <f t="shared" si="16"/>
        <v>473170.94</v>
      </c>
      <c r="AF153" s="37">
        <f t="shared" si="17"/>
        <v>0</v>
      </c>
      <c r="AG153" s="26">
        <f t="shared" si="21"/>
        <v>473170.94</v>
      </c>
      <c r="AH153" s="17">
        <f t="shared" si="18"/>
        <v>4101366.39</v>
      </c>
      <c r="AI153" s="19">
        <f t="shared" si="19"/>
        <v>3770523.3600000003</v>
      </c>
      <c r="AJ153" s="32">
        <f t="shared" si="20"/>
        <v>330843.0299999998</v>
      </c>
    </row>
    <row r="154" spans="1:36" x14ac:dyDescent="0.2">
      <c r="A154" s="1" t="s">
        <v>508</v>
      </c>
      <c r="B154" s="1" t="s">
        <v>509</v>
      </c>
      <c r="C154" s="92">
        <v>5940</v>
      </c>
      <c r="D154" s="93" t="s">
        <v>1234</v>
      </c>
      <c r="E154" s="271" t="s">
        <v>2134</v>
      </c>
      <c r="F154" s="273">
        <v>903326.4</v>
      </c>
      <c r="G154" s="273">
        <v>0</v>
      </c>
      <c r="H154" s="273">
        <v>110428.16</v>
      </c>
      <c r="J154" s="271">
        <v>684414.79</v>
      </c>
      <c r="K154" s="271">
        <v>126899.91</v>
      </c>
      <c r="R154" s="271">
        <v>3252587.34</v>
      </c>
      <c r="T154" s="274">
        <v>1974152.49</v>
      </c>
      <c r="U154" s="274">
        <v>161500</v>
      </c>
      <c r="V154" s="274">
        <v>1046.2</v>
      </c>
      <c r="W154" s="274">
        <v>1245565</v>
      </c>
      <c r="X154" s="274">
        <v>30000</v>
      </c>
      <c r="Y154" s="275">
        <v>1786869</v>
      </c>
      <c r="AB154" s="275">
        <v>1021397.92</v>
      </c>
      <c r="AC154" s="275">
        <v>212605.7</v>
      </c>
      <c r="AD154" s="275">
        <v>967.28</v>
      </c>
      <c r="AE154" s="103">
        <f t="shared" si="16"/>
        <v>1013754.56</v>
      </c>
      <c r="AF154" s="37">
        <f t="shared" si="17"/>
        <v>0</v>
      </c>
      <c r="AG154" s="26">
        <f t="shared" si="21"/>
        <v>1013754.56</v>
      </c>
      <c r="AH154" s="17">
        <f t="shared" si="18"/>
        <v>3412263.6900000004</v>
      </c>
      <c r="AI154" s="19">
        <f t="shared" si="19"/>
        <v>3021839.9</v>
      </c>
      <c r="AJ154" s="32">
        <f t="shared" si="20"/>
        <v>390423.7900000005</v>
      </c>
    </row>
    <row r="155" spans="1:36" x14ac:dyDescent="0.2">
      <c r="A155" s="1" t="s">
        <v>508</v>
      </c>
      <c r="B155" s="1" t="s">
        <v>509</v>
      </c>
      <c r="C155" s="92">
        <v>3290</v>
      </c>
      <c r="D155" s="93" t="s">
        <v>1235</v>
      </c>
      <c r="E155" s="271" t="s">
        <v>2179</v>
      </c>
      <c r="F155" s="273">
        <v>417274.79</v>
      </c>
      <c r="G155" s="273">
        <v>0</v>
      </c>
      <c r="H155" s="273">
        <v>126464.07</v>
      </c>
      <c r="J155" s="271">
        <v>1515790.41</v>
      </c>
      <c r="K155" s="271">
        <v>84856.6</v>
      </c>
      <c r="O155" s="288">
        <v>702</v>
      </c>
      <c r="R155" s="271">
        <v>2705484.32</v>
      </c>
      <c r="T155" s="274">
        <v>1679035.47</v>
      </c>
      <c r="V155" s="274">
        <v>1306.8</v>
      </c>
      <c r="W155" s="274">
        <v>1115045</v>
      </c>
      <c r="X155" s="274">
        <v>15000</v>
      </c>
      <c r="Y155" s="275">
        <v>1802003</v>
      </c>
      <c r="AB155" s="275">
        <v>823027.48</v>
      </c>
      <c r="AC155" s="275">
        <v>123680.19</v>
      </c>
      <c r="AD155" s="275">
        <v>967.28</v>
      </c>
      <c r="AE155" s="103">
        <f t="shared" si="16"/>
        <v>543738.86</v>
      </c>
      <c r="AF155" s="37">
        <f t="shared" si="17"/>
        <v>702</v>
      </c>
      <c r="AG155" s="26">
        <f t="shared" si="21"/>
        <v>543036.86</v>
      </c>
      <c r="AH155" s="17">
        <f t="shared" si="18"/>
        <v>2810387.27</v>
      </c>
      <c r="AI155" s="19">
        <f t="shared" si="19"/>
        <v>2749677.9499999997</v>
      </c>
      <c r="AJ155" s="32">
        <f t="shared" si="20"/>
        <v>60709.320000000298</v>
      </c>
    </row>
    <row r="156" spans="1:36" x14ac:dyDescent="0.2">
      <c r="A156" s="1" t="s">
        <v>512</v>
      </c>
      <c r="B156" s="1" t="s">
        <v>513</v>
      </c>
      <c r="C156" s="92">
        <v>3875</v>
      </c>
      <c r="D156" s="93" t="s">
        <v>1236</v>
      </c>
      <c r="E156" s="271" t="s">
        <v>2135</v>
      </c>
      <c r="F156" s="273">
        <v>496655.2</v>
      </c>
      <c r="G156" s="273">
        <v>0</v>
      </c>
      <c r="H156" s="273">
        <v>68845.58</v>
      </c>
      <c r="J156" s="271">
        <v>643606.38</v>
      </c>
      <c r="K156" s="271">
        <v>610824.05000000005</v>
      </c>
      <c r="M156" s="288">
        <v>17707.5</v>
      </c>
      <c r="O156" s="288">
        <v>900</v>
      </c>
      <c r="Q156" s="271">
        <v>3450.4</v>
      </c>
      <c r="R156" s="271">
        <v>1733406.94</v>
      </c>
      <c r="T156" s="274">
        <v>1098138.43</v>
      </c>
      <c r="U156" s="274">
        <v>370000</v>
      </c>
      <c r="V156" s="274">
        <v>397.21</v>
      </c>
      <c r="W156" s="274">
        <v>1648600</v>
      </c>
      <c r="X156" s="274">
        <v>350</v>
      </c>
      <c r="Y156" s="275">
        <v>1965700</v>
      </c>
      <c r="AB156" s="275">
        <v>685545.78</v>
      </c>
      <c r="AC156" s="275">
        <v>283866.59999999998</v>
      </c>
      <c r="AE156" s="103">
        <f t="shared" si="16"/>
        <v>565500.78</v>
      </c>
      <c r="AF156" s="37">
        <f t="shared" si="17"/>
        <v>18607.5</v>
      </c>
      <c r="AG156" s="26">
        <f t="shared" si="21"/>
        <v>546893.28</v>
      </c>
      <c r="AH156" s="17">
        <f t="shared" si="18"/>
        <v>3117485.6399999997</v>
      </c>
      <c r="AI156" s="19">
        <f t="shared" si="19"/>
        <v>2935112.3800000004</v>
      </c>
      <c r="AJ156" s="32">
        <f t="shared" si="20"/>
        <v>182373.25999999931</v>
      </c>
    </row>
    <row r="157" spans="1:36" x14ac:dyDescent="0.2">
      <c r="A157" s="1" t="s">
        <v>512</v>
      </c>
      <c r="B157" s="1" t="s">
        <v>513</v>
      </c>
      <c r="C157" s="92">
        <v>4209</v>
      </c>
      <c r="D157" s="93" t="s">
        <v>1237</v>
      </c>
      <c r="E157" s="271" t="s">
        <v>2136</v>
      </c>
      <c r="F157" s="273">
        <v>405518.58</v>
      </c>
      <c r="G157" s="273">
        <v>0</v>
      </c>
      <c r="H157" s="273">
        <v>33841.050000000003</v>
      </c>
      <c r="J157" s="271">
        <v>338206.66</v>
      </c>
      <c r="K157" s="271">
        <v>25583.78</v>
      </c>
      <c r="M157" s="288">
        <v>16612.5</v>
      </c>
      <c r="O157" s="288">
        <v>0</v>
      </c>
      <c r="Q157" s="271">
        <v>-12995.5</v>
      </c>
      <c r="R157" s="271">
        <v>1890457.72</v>
      </c>
      <c r="T157" s="274">
        <v>866786.96</v>
      </c>
      <c r="U157" s="274">
        <v>135000</v>
      </c>
      <c r="V157" s="274">
        <v>370.48</v>
      </c>
      <c r="W157" s="274">
        <v>566150</v>
      </c>
      <c r="Y157" s="275">
        <v>789839</v>
      </c>
      <c r="AB157" s="275">
        <v>443538.27</v>
      </c>
      <c r="AC157" s="275">
        <v>124318.23</v>
      </c>
      <c r="AD157" s="275">
        <v>24300</v>
      </c>
      <c r="AE157" s="103">
        <f t="shared" si="16"/>
        <v>439359.63</v>
      </c>
      <c r="AF157" s="37">
        <f t="shared" si="17"/>
        <v>16612.5</v>
      </c>
      <c r="AG157" s="26">
        <f t="shared" si="21"/>
        <v>422747.13</v>
      </c>
      <c r="AH157" s="17">
        <f t="shared" si="18"/>
        <v>1568307.44</v>
      </c>
      <c r="AI157" s="19">
        <f t="shared" si="19"/>
        <v>1381995.5</v>
      </c>
      <c r="AJ157" s="32">
        <f t="shared" si="20"/>
        <v>186311.93999999994</v>
      </c>
    </row>
    <row r="158" spans="1:36" x14ac:dyDescent="0.2">
      <c r="A158" s="1" t="s">
        <v>512</v>
      </c>
      <c r="B158" s="1" t="s">
        <v>513</v>
      </c>
      <c r="C158" s="92">
        <v>5209</v>
      </c>
      <c r="D158" s="93" t="s">
        <v>1238</v>
      </c>
      <c r="E158" s="271" t="s">
        <v>2137</v>
      </c>
      <c r="F158" s="273">
        <v>836775.25</v>
      </c>
      <c r="G158" s="273">
        <v>0</v>
      </c>
      <c r="H158" s="273">
        <v>85487.44</v>
      </c>
      <c r="J158" s="271">
        <v>2336517.7599999998</v>
      </c>
      <c r="K158" s="271">
        <v>17763.34</v>
      </c>
      <c r="M158" s="288">
        <v>19372.5</v>
      </c>
      <c r="Q158" s="271">
        <v>1642</v>
      </c>
      <c r="R158" s="271">
        <v>715300.29</v>
      </c>
      <c r="T158" s="274">
        <v>1270566.6599999999</v>
      </c>
      <c r="U158" s="274">
        <v>163020</v>
      </c>
      <c r="V158" s="274">
        <v>836.63</v>
      </c>
      <c r="W158" s="274">
        <v>1074450</v>
      </c>
      <c r="Y158" s="275">
        <v>1424280</v>
      </c>
      <c r="AB158" s="275">
        <v>618462.68999999994</v>
      </c>
      <c r="AC158" s="275">
        <v>232678.02</v>
      </c>
      <c r="AD158" s="275">
        <v>2.1</v>
      </c>
      <c r="AE158" s="103">
        <f t="shared" si="16"/>
        <v>922262.69</v>
      </c>
      <c r="AF158" s="37">
        <f t="shared" si="17"/>
        <v>19372.5</v>
      </c>
      <c r="AG158" s="26">
        <f t="shared" si="21"/>
        <v>902890.19</v>
      </c>
      <c r="AH158" s="17">
        <f t="shared" si="18"/>
        <v>2508873.29</v>
      </c>
      <c r="AI158" s="19">
        <f t="shared" si="19"/>
        <v>2275422.81</v>
      </c>
      <c r="AJ158" s="32">
        <f t="shared" si="20"/>
        <v>233450.47999999998</v>
      </c>
    </row>
    <row r="159" spans="1:36" x14ac:dyDescent="0.2">
      <c r="A159" s="1" t="s">
        <v>512</v>
      </c>
      <c r="B159" s="1" t="s">
        <v>513</v>
      </c>
      <c r="C159" s="92">
        <v>5460</v>
      </c>
      <c r="D159" s="93" t="s">
        <v>1239</v>
      </c>
      <c r="E159" s="271" t="s">
        <v>2138</v>
      </c>
      <c r="F159" s="273">
        <v>702877.08</v>
      </c>
      <c r="G159" s="273">
        <v>0</v>
      </c>
      <c r="H159" s="273">
        <v>78704.850000000006</v>
      </c>
      <c r="J159" s="271">
        <v>377298.18</v>
      </c>
      <c r="K159" s="271">
        <v>60290.66</v>
      </c>
      <c r="M159" s="288">
        <v>16015</v>
      </c>
      <c r="O159" s="288">
        <v>0</v>
      </c>
      <c r="R159" s="271">
        <v>1595931.52</v>
      </c>
      <c r="T159" s="274">
        <v>1071326.93</v>
      </c>
      <c r="U159" s="274">
        <v>497000</v>
      </c>
      <c r="V159" s="274">
        <v>1566.09</v>
      </c>
      <c r="W159" s="274">
        <v>682400</v>
      </c>
      <c r="X159" s="274">
        <v>1600</v>
      </c>
      <c r="Y159" s="275">
        <v>1009037</v>
      </c>
      <c r="AB159" s="275">
        <v>643118.54</v>
      </c>
      <c r="AC159" s="275">
        <v>117579.19</v>
      </c>
      <c r="AD159" s="275">
        <v>130500.05</v>
      </c>
      <c r="AE159" s="103">
        <f t="shared" si="16"/>
        <v>781581.92999999993</v>
      </c>
      <c r="AF159" s="37">
        <f t="shared" si="17"/>
        <v>16015</v>
      </c>
      <c r="AG159" s="26">
        <f t="shared" si="21"/>
        <v>765566.92999999993</v>
      </c>
      <c r="AH159" s="17">
        <f t="shared" si="18"/>
        <v>2253893.02</v>
      </c>
      <c r="AI159" s="19">
        <f t="shared" si="19"/>
        <v>1900234.78</v>
      </c>
      <c r="AJ159" s="32">
        <f t="shared" si="20"/>
        <v>353658.24</v>
      </c>
    </row>
    <row r="160" spans="1:36" x14ac:dyDescent="0.2">
      <c r="A160" s="1" t="s">
        <v>516</v>
      </c>
      <c r="B160" s="1" t="s">
        <v>517</v>
      </c>
      <c r="C160" s="92">
        <v>2090</v>
      </c>
      <c r="D160" s="93" t="s">
        <v>1240</v>
      </c>
      <c r="E160" s="271" t="s">
        <v>2139</v>
      </c>
      <c r="F160" s="273">
        <v>423093.1</v>
      </c>
      <c r="G160" s="273">
        <v>0</v>
      </c>
      <c r="H160" s="273">
        <v>39681.56</v>
      </c>
      <c r="J160" s="271">
        <v>332776.73</v>
      </c>
      <c r="K160" s="271">
        <v>146751.88</v>
      </c>
      <c r="L160" s="288">
        <v>3500</v>
      </c>
      <c r="M160" s="288">
        <v>98550.5</v>
      </c>
      <c r="O160" s="288">
        <v>0</v>
      </c>
      <c r="R160" s="271">
        <v>2218013.29</v>
      </c>
      <c r="T160" s="274">
        <v>1415235.54</v>
      </c>
      <c r="U160" s="274">
        <v>32700</v>
      </c>
      <c r="V160" s="274">
        <v>606.26</v>
      </c>
      <c r="W160" s="274">
        <v>1654728</v>
      </c>
      <c r="X160" s="274">
        <v>12897.94</v>
      </c>
      <c r="Y160" s="275">
        <v>2004148</v>
      </c>
      <c r="AB160" s="275">
        <v>547895.13</v>
      </c>
      <c r="AC160" s="275">
        <v>94924.64</v>
      </c>
      <c r="AE160" s="103">
        <f t="shared" si="16"/>
        <v>462774.66</v>
      </c>
      <c r="AF160" s="37">
        <f t="shared" si="17"/>
        <v>102050.5</v>
      </c>
      <c r="AG160" s="26">
        <f t="shared" si="21"/>
        <v>360724.16</v>
      </c>
      <c r="AH160" s="17">
        <f t="shared" si="18"/>
        <v>3116167.7399999998</v>
      </c>
      <c r="AI160" s="19">
        <f t="shared" si="19"/>
        <v>2646967.77</v>
      </c>
      <c r="AJ160" s="32">
        <f t="shared" si="20"/>
        <v>469199.96999999974</v>
      </c>
    </row>
    <row r="161" spans="1:36" x14ac:dyDescent="0.2">
      <c r="A161" s="1" t="s">
        <v>516</v>
      </c>
      <c r="B161" s="1" t="s">
        <v>517</v>
      </c>
      <c r="C161" s="92">
        <v>3852</v>
      </c>
      <c r="D161" s="93" t="s">
        <v>1241</v>
      </c>
      <c r="E161" s="271" t="s">
        <v>2140</v>
      </c>
      <c r="F161" s="273">
        <v>369818.83</v>
      </c>
      <c r="G161" s="273">
        <v>54090</v>
      </c>
      <c r="H161" s="273">
        <v>31862.21</v>
      </c>
      <c r="J161" s="271">
        <v>130236</v>
      </c>
      <c r="K161" s="271">
        <v>849783.79</v>
      </c>
      <c r="Q161" s="271">
        <v>-117382.42</v>
      </c>
      <c r="R161" s="271">
        <v>1904185.77</v>
      </c>
      <c r="T161" s="274">
        <v>2629994.86</v>
      </c>
      <c r="U161" s="274">
        <v>95945</v>
      </c>
      <c r="V161" s="274">
        <v>410.8</v>
      </c>
      <c r="W161" s="274">
        <v>2099413</v>
      </c>
      <c r="Y161" s="275">
        <v>2748694</v>
      </c>
      <c r="AB161" s="275">
        <v>801677.28</v>
      </c>
      <c r="AC161" s="275">
        <v>135536.79</v>
      </c>
      <c r="AE161" s="103">
        <f t="shared" si="16"/>
        <v>455771.04000000004</v>
      </c>
      <c r="AF161" s="37">
        <f t="shared" si="17"/>
        <v>0</v>
      </c>
      <c r="AG161" s="26">
        <f t="shared" si="21"/>
        <v>455771.04000000004</v>
      </c>
      <c r="AH161" s="17">
        <f t="shared" si="18"/>
        <v>4825763.66</v>
      </c>
      <c r="AI161" s="19">
        <f t="shared" si="19"/>
        <v>3685908.0700000003</v>
      </c>
      <c r="AJ161" s="32">
        <f t="shared" si="20"/>
        <v>1139855.5899999999</v>
      </c>
    </row>
    <row r="162" spans="1:36" x14ac:dyDescent="0.2">
      <c r="A162" s="1" t="s">
        <v>516</v>
      </c>
      <c r="B162" s="1" t="s">
        <v>517</v>
      </c>
      <c r="C162" s="92">
        <v>4000</v>
      </c>
      <c r="D162" s="93" t="s">
        <v>1242</v>
      </c>
      <c r="E162" s="271" t="s">
        <v>2141</v>
      </c>
      <c r="F162" s="273">
        <v>426888.03</v>
      </c>
      <c r="G162" s="273">
        <v>0</v>
      </c>
      <c r="H162" s="273">
        <v>17775.419999999998</v>
      </c>
      <c r="J162" s="271">
        <v>407157.59</v>
      </c>
      <c r="K162" s="271">
        <v>849958.56</v>
      </c>
      <c r="O162" s="288">
        <v>336.85</v>
      </c>
      <c r="R162" s="271">
        <v>2050038.21</v>
      </c>
      <c r="T162" s="274">
        <v>2426556.52</v>
      </c>
      <c r="U162" s="274">
        <v>208735</v>
      </c>
      <c r="V162" s="274">
        <v>294.48</v>
      </c>
      <c r="W162" s="274">
        <v>1390488.44</v>
      </c>
      <c r="X162" s="274">
        <v>12897.94</v>
      </c>
      <c r="Y162" s="275">
        <v>1914330.44</v>
      </c>
      <c r="AB162" s="275">
        <v>659280.39</v>
      </c>
      <c r="AC162" s="275">
        <v>148459.13</v>
      </c>
      <c r="AD162" s="275">
        <v>0.28000000000000003</v>
      </c>
      <c r="AE162" s="103">
        <f t="shared" si="16"/>
        <v>444663.45</v>
      </c>
      <c r="AF162" s="37">
        <f t="shared" si="17"/>
        <v>336.85</v>
      </c>
      <c r="AG162" s="26">
        <f t="shared" si="21"/>
        <v>444326.60000000003</v>
      </c>
      <c r="AH162" s="17">
        <f t="shared" si="18"/>
        <v>4038972.38</v>
      </c>
      <c r="AI162" s="19">
        <f t="shared" si="19"/>
        <v>2722070.2399999998</v>
      </c>
      <c r="AJ162" s="32">
        <f t="shared" si="20"/>
        <v>1316902.1400000001</v>
      </c>
    </row>
    <row r="163" spans="1:36" x14ac:dyDescent="0.2">
      <c r="A163" s="1" t="s">
        <v>516</v>
      </c>
      <c r="B163" s="1" t="s">
        <v>517</v>
      </c>
      <c r="C163" s="92">
        <v>5502</v>
      </c>
      <c r="D163" s="93" t="s">
        <v>1243</v>
      </c>
      <c r="E163" s="271" t="s">
        <v>2142</v>
      </c>
      <c r="F163" s="273">
        <v>871393.37</v>
      </c>
      <c r="G163" s="273">
        <v>0</v>
      </c>
      <c r="H163" s="273">
        <v>41217.78</v>
      </c>
      <c r="J163" s="271">
        <v>2153819.4900000002</v>
      </c>
      <c r="K163" s="271">
        <v>270429.01</v>
      </c>
      <c r="R163" s="271">
        <v>345682.71</v>
      </c>
      <c r="T163" s="274">
        <v>1595323.13</v>
      </c>
      <c r="U163" s="274">
        <v>192595</v>
      </c>
      <c r="V163" s="274">
        <v>1188.5999999999999</v>
      </c>
      <c r="W163" s="274">
        <v>1735118</v>
      </c>
      <c r="Y163" s="275">
        <v>2539805</v>
      </c>
      <c r="AB163" s="275">
        <v>394357.39</v>
      </c>
      <c r="AC163" s="275">
        <v>342374.66</v>
      </c>
      <c r="AE163" s="103">
        <f t="shared" si="16"/>
        <v>912611.15</v>
      </c>
      <c r="AF163" s="37">
        <f t="shared" si="17"/>
        <v>0</v>
      </c>
      <c r="AG163" s="26">
        <f t="shared" si="21"/>
        <v>912611.15</v>
      </c>
      <c r="AH163" s="17">
        <f t="shared" si="18"/>
        <v>3524224.73</v>
      </c>
      <c r="AI163" s="19">
        <f t="shared" si="19"/>
        <v>3276537.0500000003</v>
      </c>
      <c r="AJ163" s="32">
        <f t="shared" si="20"/>
        <v>247687.6799999997</v>
      </c>
    </row>
    <row r="164" spans="1:36" x14ac:dyDescent="0.2">
      <c r="A164" s="1" t="s">
        <v>520</v>
      </c>
      <c r="B164" s="1" t="s">
        <v>521</v>
      </c>
      <c r="C164" s="92">
        <v>2505</v>
      </c>
      <c r="D164" s="93" t="s">
        <v>1244</v>
      </c>
      <c r="E164" s="271" t="s">
        <v>2143</v>
      </c>
      <c r="F164" s="273">
        <v>1134692.17</v>
      </c>
      <c r="G164" s="273">
        <v>0</v>
      </c>
      <c r="H164" s="273">
        <v>55375.94</v>
      </c>
      <c r="J164" s="271">
        <v>967868.63</v>
      </c>
      <c r="K164" s="271">
        <v>188335.62</v>
      </c>
      <c r="L164" s="288">
        <v>0</v>
      </c>
      <c r="M164" s="288">
        <v>28570</v>
      </c>
      <c r="O164" s="288">
        <v>1048.6199999999999</v>
      </c>
      <c r="R164" s="271">
        <v>633085.80000000005</v>
      </c>
      <c r="T164" s="274">
        <v>1097396.19</v>
      </c>
      <c r="U164" s="274">
        <v>254500</v>
      </c>
      <c r="V164" s="274">
        <v>2076.31</v>
      </c>
      <c r="W164" s="274">
        <v>888200</v>
      </c>
      <c r="X164" s="274">
        <v>28750</v>
      </c>
      <c r="Y164" s="275">
        <v>1313335</v>
      </c>
      <c r="AB164" s="275">
        <v>519139.56</v>
      </c>
      <c r="AC164" s="275">
        <v>103882.7</v>
      </c>
      <c r="AD164" s="275">
        <v>53300</v>
      </c>
      <c r="AE164" s="103">
        <f t="shared" ref="AE164:AE192" si="22">SUM(F164:I164)</f>
        <v>1190068.1099999999</v>
      </c>
      <c r="AF164" s="37">
        <f t="shared" si="17"/>
        <v>29618.62</v>
      </c>
      <c r="AG164" s="26">
        <f t="shared" si="21"/>
        <v>1160449.4899999998</v>
      </c>
      <c r="AH164" s="17">
        <f t="shared" si="18"/>
        <v>2270922.5</v>
      </c>
      <c r="AI164" s="19">
        <f t="shared" si="19"/>
        <v>1989657.26</v>
      </c>
      <c r="AJ164" s="32">
        <f t="shared" si="20"/>
        <v>281265.24</v>
      </c>
    </row>
    <row r="165" spans="1:36" x14ac:dyDescent="0.2">
      <c r="A165" s="1" t="s">
        <v>520</v>
      </c>
      <c r="B165" s="1" t="s">
        <v>521</v>
      </c>
      <c r="C165" s="92">
        <v>3733</v>
      </c>
      <c r="D165" s="93" t="s">
        <v>1245</v>
      </c>
      <c r="E165" s="271" t="s">
        <v>2144</v>
      </c>
      <c r="F165" s="273">
        <v>889471.84</v>
      </c>
      <c r="G165" s="273">
        <v>0</v>
      </c>
      <c r="H165" s="273">
        <v>36793.07</v>
      </c>
      <c r="J165" s="271">
        <v>121631.43</v>
      </c>
      <c r="K165" s="271">
        <v>161117.67000000001</v>
      </c>
      <c r="M165" s="288">
        <v>9562.5</v>
      </c>
      <c r="O165" s="288">
        <v>0</v>
      </c>
      <c r="R165" s="271">
        <v>1315994.6399999999</v>
      </c>
      <c r="T165" s="274">
        <v>1365702.9</v>
      </c>
      <c r="V165" s="274">
        <v>1916.62</v>
      </c>
      <c r="W165" s="274">
        <v>1084900</v>
      </c>
      <c r="X165" s="274">
        <v>32939</v>
      </c>
      <c r="Y165" s="275">
        <v>1641359</v>
      </c>
      <c r="AB165" s="275">
        <v>656833.53</v>
      </c>
      <c r="AC165" s="275">
        <v>93852.800000000003</v>
      </c>
      <c r="AE165" s="103">
        <f t="shared" si="22"/>
        <v>926264.90999999992</v>
      </c>
      <c r="AF165" s="37">
        <f t="shared" si="17"/>
        <v>9562.5</v>
      </c>
      <c r="AG165" s="26">
        <f t="shared" si="21"/>
        <v>916702.40999999992</v>
      </c>
      <c r="AH165" s="17">
        <f t="shared" si="18"/>
        <v>2485458.52</v>
      </c>
      <c r="AI165" s="19">
        <f t="shared" si="19"/>
        <v>2392045.33</v>
      </c>
      <c r="AJ165" s="32">
        <f t="shared" si="20"/>
        <v>93413.189999999944</v>
      </c>
    </row>
    <row r="166" spans="1:36" x14ac:dyDescent="0.2">
      <c r="A166" s="1" t="s">
        <v>520</v>
      </c>
      <c r="B166" s="1" t="s">
        <v>521</v>
      </c>
      <c r="C166" s="92">
        <v>5221</v>
      </c>
      <c r="D166" s="93" t="s">
        <v>1246</v>
      </c>
      <c r="E166" s="271" t="s">
        <v>2145</v>
      </c>
      <c r="F166" s="273">
        <v>433353.89</v>
      </c>
      <c r="G166" s="273">
        <v>0</v>
      </c>
      <c r="H166" s="273">
        <v>35386.04</v>
      </c>
      <c r="J166" s="271">
        <v>127335.28</v>
      </c>
      <c r="K166" s="271">
        <v>138169.45000000001</v>
      </c>
      <c r="L166" s="288">
        <v>4500</v>
      </c>
      <c r="O166" s="288">
        <v>47.96</v>
      </c>
      <c r="R166" s="271">
        <v>1954472.19</v>
      </c>
      <c r="T166" s="274">
        <v>1667996.09</v>
      </c>
      <c r="U166" s="274">
        <v>154044</v>
      </c>
      <c r="V166" s="274">
        <v>1032</v>
      </c>
      <c r="W166" s="274">
        <v>910593.87</v>
      </c>
      <c r="X166" s="274">
        <v>4500</v>
      </c>
      <c r="Y166" s="275">
        <v>1478963.87</v>
      </c>
      <c r="AB166" s="275">
        <v>786595.12</v>
      </c>
      <c r="AC166" s="275">
        <v>679789.6</v>
      </c>
      <c r="AE166" s="103">
        <f t="shared" si="22"/>
        <v>468739.93</v>
      </c>
      <c r="AF166" s="37">
        <f t="shared" si="17"/>
        <v>4547.96</v>
      </c>
      <c r="AG166" s="26">
        <f t="shared" si="21"/>
        <v>464191.97</v>
      </c>
      <c r="AH166" s="17">
        <f t="shared" si="18"/>
        <v>2738165.96</v>
      </c>
      <c r="AI166" s="19">
        <f t="shared" si="19"/>
        <v>2945348.5900000003</v>
      </c>
      <c r="AJ166" s="32">
        <f t="shared" si="20"/>
        <v>-207182.63000000035</v>
      </c>
    </row>
    <row r="167" spans="1:36" x14ac:dyDescent="0.2">
      <c r="A167" s="1" t="s">
        <v>520</v>
      </c>
      <c r="B167" s="1" t="s">
        <v>521</v>
      </c>
      <c r="C167" s="92">
        <v>2747</v>
      </c>
      <c r="D167" s="93" t="s">
        <v>1247</v>
      </c>
      <c r="E167" s="271" t="s">
        <v>2146</v>
      </c>
      <c r="F167" s="273">
        <v>580686.38</v>
      </c>
      <c r="G167" s="273">
        <v>0</v>
      </c>
      <c r="H167" s="273">
        <v>46802.400000000001</v>
      </c>
      <c r="J167" s="271">
        <v>572433.14</v>
      </c>
      <c r="K167" s="271">
        <v>49182.17</v>
      </c>
      <c r="L167" s="288">
        <v>11490</v>
      </c>
      <c r="M167" s="288">
        <v>36238.28</v>
      </c>
      <c r="O167" s="288">
        <v>96.58</v>
      </c>
      <c r="R167" s="271">
        <v>1659140.58</v>
      </c>
      <c r="T167" s="274">
        <v>1135029.77</v>
      </c>
      <c r="V167" s="274">
        <v>1107.17</v>
      </c>
      <c r="W167" s="274">
        <v>1710260</v>
      </c>
      <c r="X167" s="274">
        <v>27000</v>
      </c>
      <c r="Y167" s="275">
        <v>2128386</v>
      </c>
      <c r="AB167" s="275">
        <v>573499.42000000004</v>
      </c>
      <c r="AC167" s="275">
        <v>120722.1</v>
      </c>
      <c r="AE167" s="103">
        <f t="shared" si="22"/>
        <v>627488.78</v>
      </c>
      <c r="AF167" s="37">
        <f t="shared" si="17"/>
        <v>47824.86</v>
      </c>
      <c r="AG167" s="26">
        <f t="shared" si="21"/>
        <v>579663.92000000004</v>
      </c>
      <c r="AH167" s="17">
        <f t="shared" si="18"/>
        <v>2873396.94</v>
      </c>
      <c r="AI167" s="19">
        <f t="shared" si="19"/>
        <v>2822607.52</v>
      </c>
      <c r="AJ167" s="32">
        <f t="shared" si="20"/>
        <v>50789.419999999925</v>
      </c>
    </row>
    <row r="168" spans="1:36" x14ac:dyDescent="0.2">
      <c r="A168" s="1" t="s">
        <v>520</v>
      </c>
      <c r="B168" s="1" t="s">
        <v>521</v>
      </c>
      <c r="C168" s="92">
        <v>3860</v>
      </c>
      <c r="D168" s="93" t="s">
        <v>1248</v>
      </c>
      <c r="E168" s="271" t="s">
        <v>2147</v>
      </c>
      <c r="F168" s="273">
        <v>377602.07</v>
      </c>
      <c r="G168" s="273">
        <v>0</v>
      </c>
      <c r="H168" s="273">
        <v>113179.7</v>
      </c>
      <c r="J168" s="271">
        <v>567715.06000000006</v>
      </c>
      <c r="K168" s="271">
        <v>153858.59</v>
      </c>
      <c r="L168" s="288">
        <v>15000</v>
      </c>
      <c r="M168" s="288">
        <v>15630</v>
      </c>
      <c r="O168" s="288">
        <v>186.92</v>
      </c>
      <c r="Q168" s="271">
        <v>7821</v>
      </c>
      <c r="R168" s="271">
        <v>3430123.36</v>
      </c>
      <c r="T168" s="274">
        <v>1476993.78</v>
      </c>
      <c r="U168" s="274">
        <v>159900</v>
      </c>
      <c r="V168" s="274">
        <v>758.45</v>
      </c>
      <c r="W168" s="274">
        <v>2081660</v>
      </c>
      <c r="X168" s="274">
        <v>93300</v>
      </c>
      <c r="Y168" s="275">
        <v>2622050</v>
      </c>
      <c r="AB168" s="275">
        <v>680653.21</v>
      </c>
      <c r="AC168" s="275">
        <v>210472.57</v>
      </c>
      <c r="AE168" s="103">
        <f t="shared" si="22"/>
        <v>490781.77</v>
      </c>
      <c r="AF168" s="37">
        <f t="shared" si="17"/>
        <v>30816.92</v>
      </c>
      <c r="AG168" s="26">
        <f t="shared" si="21"/>
        <v>459964.85000000003</v>
      </c>
      <c r="AH168" s="17">
        <f t="shared" si="18"/>
        <v>3812612.23</v>
      </c>
      <c r="AI168" s="19">
        <f t="shared" si="19"/>
        <v>3513175.78</v>
      </c>
      <c r="AJ168" s="32">
        <f t="shared" si="20"/>
        <v>299436.45000000019</v>
      </c>
    </row>
    <row r="169" spans="1:36" x14ac:dyDescent="0.2">
      <c r="A169" s="1" t="s">
        <v>524</v>
      </c>
      <c r="B169" s="1" t="s">
        <v>525</v>
      </c>
      <c r="C169" s="92">
        <v>992</v>
      </c>
      <c r="D169" s="93" t="s">
        <v>1249</v>
      </c>
      <c r="E169" s="271" t="s">
        <v>2148</v>
      </c>
      <c r="F169" s="273">
        <v>480073.24</v>
      </c>
      <c r="G169" s="273">
        <v>0</v>
      </c>
      <c r="H169" s="273">
        <v>68799.59</v>
      </c>
      <c r="J169" s="271">
        <v>417497.66</v>
      </c>
      <c r="K169" s="271">
        <v>111330.29</v>
      </c>
      <c r="O169" s="288">
        <v>1061.92</v>
      </c>
      <c r="Q169" s="271">
        <v>-11100</v>
      </c>
      <c r="R169" s="271">
        <v>2074034.47</v>
      </c>
      <c r="T169" s="274">
        <v>1052320.51</v>
      </c>
      <c r="U169" s="274">
        <v>68800</v>
      </c>
      <c r="V169" s="274">
        <v>1014.81</v>
      </c>
      <c r="W169" s="274">
        <v>556760</v>
      </c>
      <c r="X169" s="274">
        <v>1400</v>
      </c>
      <c r="Y169" s="275">
        <v>1196480</v>
      </c>
      <c r="Z169" s="275">
        <v>30000</v>
      </c>
      <c r="AA169" s="275">
        <v>540</v>
      </c>
      <c r="AB169" s="275">
        <v>384470.05</v>
      </c>
      <c r="AC169" s="275">
        <v>26471.18</v>
      </c>
      <c r="AE169" s="103">
        <f t="shared" si="22"/>
        <v>548872.82999999996</v>
      </c>
      <c r="AF169" s="37">
        <f t="shared" si="17"/>
        <v>1061.92</v>
      </c>
      <c r="AG169" s="26">
        <f t="shared" si="21"/>
        <v>547810.90999999992</v>
      </c>
      <c r="AH169" s="17">
        <f t="shared" si="18"/>
        <v>1680295.32</v>
      </c>
      <c r="AI169" s="19">
        <f t="shared" si="19"/>
        <v>1637961.23</v>
      </c>
      <c r="AJ169" s="32">
        <f t="shared" si="20"/>
        <v>42334.090000000084</v>
      </c>
    </row>
    <row r="170" spans="1:36" x14ac:dyDescent="0.2">
      <c r="A170" s="1" t="s">
        <v>524</v>
      </c>
      <c r="B170" s="1" t="s">
        <v>525</v>
      </c>
      <c r="C170" s="92">
        <v>5690</v>
      </c>
      <c r="D170" s="93" t="s">
        <v>1250</v>
      </c>
      <c r="E170" s="271" t="s">
        <v>2149</v>
      </c>
      <c r="F170" s="273">
        <v>588421.62</v>
      </c>
      <c r="G170" s="273">
        <v>0</v>
      </c>
      <c r="H170" s="273">
        <v>62362.22</v>
      </c>
      <c r="J170" s="271">
        <v>270007.25</v>
      </c>
      <c r="K170" s="271">
        <v>48178.06</v>
      </c>
      <c r="O170" s="288">
        <v>140800.18</v>
      </c>
      <c r="Q170" s="271">
        <v>-2514.46</v>
      </c>
      <c r="R170" s="271">
        <v>2188176.4900000002</v>
      </c>
      <c r="T170" s="274">
        <v>1966375.21</v>
      </c>
      <c r="U170" s="274">
        <v>165000</v>
      </c>
      <c r="V170" s="274">
        <v>27.8</v>
      </c>
      <c r="W170" s="274">
        <v>897760</v>
      </c>
      <c r="X170" s="274">
        <v>4500</v>
      </c>
      <c r="Y170" s="275">
        <v>1783393</v>
      </c>
      <c r="AB170" s="275">
        <v>862933.35</v>
      </c>
      <c r="AC170" s="275">
        <v>116979.15</v>
      </c>
      <c r="AE170" s="103">
        <f t="shared" si="22"/>
        <v>650783.84</v>
      </c>
      <c r="AF170" s="37">
        <f t="shared" si="17"/>
        <v>140800.18</v>
      </c>
      <c r="AG170" s="26">
        <f t="shared" si="21"/>
        <v>509983.66</v>
      </c>
      <c r="AH170" s="17">
        <f t="shared" si="18"/>
        <v>3033663.01</v>
      </c>
      <c r="AI170" s="19">
        <f t="shared" si="19"/>
        <v>2763305.5</v>
      </c>
      <c r="AJ170" s="32">
        <f t="shared" si="20"/>
        <v>270357.50999999978</v>
      </c>
    </row>
    <row r="171" spans="1:36" x14ac:dyDescent="0.2">
      <c r="A171" s="1" t="s">
        <v>524</v>
      </c>
      <c r="B171" s="1" t="s">
        <v>525</v>
      </c>
      <c r="C171" s="92">
        <v>3265</v>
      </c>
      <c r="D171" s="93" t="s">
        <v>1251</v>
      </c>
      <c r="E171" s="271" t="s">
        <v>2150</v>
      </c>
      <c r="F171" s="273">
        <v>420234.62</v>
      </c>
      <c r="G171" s="273">
        <v>0</v>
      </c>
      <c r="H171" s="273">
        <v>109128.58</v>
      </c>
      <c r="J171" s="271">
        <v>501259.02</v>
      </c>
      <c r="K171" s="271">
        <v>694074.76</v>
      </c>
      <c r="O171" s="288">
        <v>4459</v>
      </c>
      <c r="Q171" s="271">
        <v>-65</v>
      </c>
      <c r="R171" s="271">
        <v>1890317.34</v>
      </c>
      <c r="T171" s="274">
        <v>1737172.5</v>
      </c>
      <c r="U171" s="274">
        <v>90000</v>
      </c>
      <c r="V171" s="274">
        <v>1124</v>
      </c>
      <c r="W171" s="274">
        <v>1078908</v>
      </c>
      <c r="X171" s="274">
        <v>4200</v>
      </c>
      <c r="Y171" s="275">
        <v>1595908</v>
      </c>
      <c r="AB171" s="275">
        <v>1062170.8600000001</v>
      </c>
      <c r="AC171" s="275">
        <v>103732.76</v>
      </c>
      <c r="AE171" s="103">
        <f t="shared" si="22"/>
        <v>529363.19999999995</v>
      </c>
      <c r="AF171" s="37">
        <f t="shared" si="17"/>
        <v>4459</v>
      </c>
      <c r="AG171" s="26">
        <f t="shared" si="21"/>
        <v>524904.19999999995</v>
      </c>
      <c r="AH171" s="17">
        <f t="shared" si="18"/>
        <v>2911404.5</v>
      </c>
      <c r="AI171" s="19">
        <f t="shared" si="19"/>
        <v>2761811.62</v>
      </c>
      <c r="AJ171" s="32">
        <f t="shared" si="20"/>
        <v>149592.87999999989</v>
      </c>
    </row>
    <row r="172" spans="1:36" x14ac:dyDescent="0.2">
      <c r="A172" s="1" t="s">
        <v>524</v>
      </c>
      <c r="B172" s="1" t="s">
        <v>525</v>
      </c>
      <c r="C172" s="92">
        <v>5131</v>
      </c>
      <c r="D172" s="93" t="s">
        <v>1252</v>
      </c>
      <c r="E172" s="271" t="s">
        <v>2151</v>
      </c>
      <c r="F172" s="273">
        <v>648975.97</v>
      </c>
      <c r="G172" s="273">
        <v>0</v>
      </c>
      <c r="H172" s="273">
        <v>45022.75</v>
      </c>
      <c r="J172" s="271">
        <v>346281.95</v>
      </c>
      <c r="K172" s="271">
        <v>177701.87</v>
      </c>
      <c r="O172" s="288">
        <v>183820.79999999999</v>
      </c>
      <c r="Q172" s="271">
        <v>-2270</v>
      </c>
      <c r="R172" s="271">
        <v>2400624.13</v>
      </c>
      <c r="T172" s="274">
        <v>1307471.49</v>
      </c>
      <c r="U172" s="274">
        <v>154780</v>
      </c>
      <c r="V172" s="274">
        <v>1018.68</v>
      </c>
      <c r="W172" s="274">
        <v>1722126</v>
      </c>
      <c r="X172" s="274">
        <v>3700</v>
      </c>
      <c r="Y172" s="275">
        <v>2258026</v>
      </c>
      <c r="AA172" s="275">
        <v>4874</v>
      </c>
      <c r="AB172" s="275">
        <v>641381.5</v>
      </c>
      <c r="AC172" s="275">
        <v>160128.54</v>
      </c>
      <c r="AE172" s="103">
        <f t="shared" si="22"/>
        <v>693998.72</v>
      </c>
      <c r="AF172" s="37">
        <f t="shared" si="17"/>
        <v>183820.79999999999</v>
      </c>
      <c r="AG172" s="26">
        <f t="shared" si="21"/>
        <v>510177.92</v>
      </c>
      <c r="AH172" s="17">
        <f t="shared" si="18"/>
        <v>3189096.17</v>
      </c>
      <c r="AI172" s="19">
        <f t="shared" si="19"/>
        <v>3064410.04</v>
      </c>
      <c r="AJ172" s="32">
        <f t="shared" si="20"/>
        <v>124686.12999999989</v>
      </c>
    </row>
    <row r="173" spans="1:36" x14ac:dyDescent="0.2">
      <c r="A173" s="1" t="s">
        <v>524</v>
      </c>
      <c r="B173" s="1" t="s">
        <v>525</v>
      </c>
      <c r="C173" s="92">
        <v>3470</v>
      </c>
      <c r="D173" s="93" t="s">
        <v>1253</v>
      </c>
      <c r="E173" s="271" t="s">
        <v>2152</v>
      </c>
      <c r="F173" s="273">
        <v>986958.2</v>
      </c>
      <c r="G173" s="273">
        <v>0</v>
      </c>
      <c r="H173" s="273">
        <v>27791.42</v>
      </c>
      <c r="J173" s="271">
        <v>720573</v>
      </c>
      <c r="K173" s="271">
        <v>529755.21</v>
      </c>
      <c r="O173" s="288">
        <v>12407.49</v>
      </c>
      <c r="Q173" s="271">
        <v>-16.899999999999999</v>
      </c>
      <c r="R173" s="271">
        <v>1658240.02</v>
      </c>
      <c r="T173" s="274">
        <v>1917222.56</v>
      </c>
      <c r="U173" s="274">
        <v>121800</v>
      </c>
      <c r="V173" s="274">
        <v>1886.21</v>
      </c>
      <c r="W173" s="274">
        <v>1008070</v>
      </c>
      <c r="X173" s="274">
        <v>1710</v>
      </c>
      <c r="Y173" s="275">
        <v>1911584</v>
      </c>
      <c r="AB173" s="275">
        <v>925100.53</v>
      </c>
      <c r="AC173" s="275">
        <v>159119.51</v>
      </c>
      <c r="AE173" s="103">
        <f t="shared" si="22"/>
        <v>1014749.62</v>
      </c>
      <c r="AF173" s="37">
        <f t="shared" si="17"/>
        <v>12407.49</v>
      </c>
      <c r="AG173" s="26">
        <f t="shared" si="21"/>
        <v>1002342.13</v>
      </c>
      <c r="AH173" s="17">
        <f t="shared" si="18"/>
        <v>3050688.77</v>
      </c>
      <c r="AI173" s="19">
        <f t="shared" si="19"/>
        <v>2995804.04</v>
      </c>
      <c r="AJ173" s="32">
        <f t="shared" si="20"/>
        <v>54884.729999999981</v>
      </c>
    </row>
    <row r="174" spans="1:36" x14ac:dyDescent="0.2">
      <c r="A174" s="1" t="s">
        <v>524</v>
      </c>
      <c r="B174" s="1" t="s">
        <v>525</v>
      </c>
      <c r="C174" s="92">
        <v>6314</v>
      </c>
      <c r="D174" s="93" t="s">
        <v>1254</v>
      </c>
      <c r="E174" s="271" t="s">
        <v>2153</v>
      </c>
      <c r="F174" s="273">
        <v>380752.11</v>
      </c>
      <c r="G174" s="273">
        <v>0</v>
      </c>
      <c r="H174" s="273">
        <v>43536.13</v>
      </c>
      <c r="J174" s="271">
        <v>416478.62</v>
      </c>
      <c r="K174" s="271">
        <v>70871.08</v>
      </c>
      <c r="O174" s="288">
        <v>0</v>
      </c>
      <c r="Q174" s="271">
        <v>10826.53</v>
      </c>
      <c r="R174" s="271">
        <v>2400624.13</v>
      </c>
      <c r="T174" s="274">
        <v>1947993.27</v>
      </c>
      <c r="U174" s="274">
        <v>242725</v>
      </c>
      <c r="V174" s="274">
        <v>560.74</v>
      </c>
      <c r="W174" s="274">
        <v>1014931</v>
      </c>
      <c r="X174" s="274">
        <v>4400</v>
      </c>
      <c r="Y174" s="275">
        <v>1997007</v>
      </c>
      <c r="AB174" s="275">
        <v>899129.64</v>
      </c>
      <c r="AC174" s="275">
        <v>88641.14</v>
      </c>
      <c r="AE174" s="103">
        <f t="shared" si="22"/>
        <v>424288.24</v>
      </c>
      <c r="AF174" s="37">
        <f t="shared" si="17"/>
        <v>0</v>
      </c>
      <c r="AG174" s="26">
        <f t="shared" si="21"/>
        <v>424288.24</v>
      </c>
      <c r="AH174" s="17">
        <f t="shared" si="18"/>
        <v>3210610.0100000002</v>
      </c>
      <c r="AI174" s="19">
        <f t="shared" si="19"/>
        <v>2984777.7800000003</v>
      </c>
      <c r="AJ174" s="32">
        <f t="shared" si="20"/>
        <v>225832.22999999998</v>
      </c>
    </row>
    <row r="175" spans="1:36" x14ac:dyDescent="0.2">
      <c r="A175" s="1" t="s">
        <v>528</v>
      </c>
      <c r="B175" s="1" t="s">
        <v>529</v>
      </c>
      <c r="C175" s="92">
        <v>4818</v>
      </c>
      <c r="D175" s="93" t="s">
        <v>1255</v>
      </c>
      <c r="E175" s="271" t="s">
        <v>2154</v>
      </c>
      <c r="F175" s="273">
        <v>1252345.73</v>
      </c>
      <c r="G175" s="273">
        <v>0</v>
      </c>
      <c r="H175" s="273">
        <v>27106.9</v>
      </c>
      <c r="J175" s="271">
        <v>157326.32</v>
      </c>
      <c r="K175" s="271">
        <v>93168.83</v>
      </c>
      <c r="O175" s="288">
        <v>329.67</v>
      </c>
      <c r="R175" s="271">
        <v>1908740.29</v>
      </c>
      <c r="T175" s="274">
        <v>1799930.59</v>
      </c>
      <c r="U175" s="274">
        <v>452850</v>
      </c>
      <c r="V175" s="274">
        <v>2543.16</v>
      </c>
      <c r="W175" s="274">
        <v>1217400</v>
      </c>
      <c r="X175" s="274">
        <v>2379.98</v>
      </c>
      <c r="Y175" s="275">
        <v>1827130</v>
      </c>
      <c r="AB175" s="275">
        <v>720923.27</v>
      </c>
      <c r="AC175" s="275">
        <v>137698.18</v>
      </c>
      <c r="AE175" s="103">
        <f t="shared" si="22"/>
        <v>1279452.6299999999</v>
      </c>
      <c r="AF175" s="37">
        <f t="shared" si="17"/>
        <v>329.67</v>
      </c>
      <c r="AG175" s="26">
        <f t="shared" si="21"/>
        <v>1279122.96</v>
      </c>
      <c r="AH175" s="17">
        <f t="shared" si="18"/>
        <v>3475103.73</v>
      </c>
      <c r="AI175" s="19">
        <f t="shared" si="19"/>
        <v>2685751.45</v>
      </c>
      <c r="AJ175" s="32">
        <f t="shared" si="20"/>
        <v>789352.2799999998</v>
      </c>
    </row>
    <row r="176" spans="1:36" x14ac:dyDescent="0.2">
      <c r="A176" s="1" t="s">
        <v>528</v>
      </c>
      <c r="B176" s="1" t="s">
        <v>529</v>
      </c>
      <c r="C176" s="92">
        <v>3493</v>
      </c>
      <c r="D176" s="93" t="s">
        <v>1256</v>
      </c>
      <c r="E176" s="271" t="s">
        <v>2155</v>
      </c>
      <c r="F176" s="273">
        <v>1216728.1299999999</v>
      </c>
      <c r="G176" s="273">
        <v>0</v>
      </c>
      <c r="H176" s="273">
        <v>22997.72</v>
      </c>
      <c r="J176" s="271">
        <v>539054.73</v>
      </c>
      <c r="K176" s="271">
        <v>133076.65</v>
      </c>
      <c r="O176" s="288">
        <v>58.42</v>
      </c>
      <c r="R176" s="271">
        <v>2036218.61</v>
      </c>
      <c r="T176" s="274">
        <v>2261008.87</v>
      </c>
      <c r="U176" s="274">
        <v>172800</v>
      </c>
      <c r="V176" s="274">
        <v>1038.6099999999999</v>
      </c>
      <c r="W176" s="274">
        <v>1257740</v>
      </c>
      <c r="Y176" s="275">
        <v>2298430</v>
      </c>
      <c r="AB176" s="275">
        <v>547423.38</v>
      </c>
      <c r="AC176" s="275">
        <v>249888.72</v>
      </c>
      <c r="AE176" s="103">
        <f t="shared" si="22"/>
        <v>1239725.8499999999</v>
      </c>
      <c r="AF176" s="37">
        <f t="shared" si="17"/>
        <v>58.42</v>
      </c>
      <c r="AG176" s="26">
        <f t="shared" si="21"/>
        <v>1239667.43</v>
      </c>
      <c r="AH176" s="17">
        <f t="shared" si="18"/>
        <v>3692587.48</v>
      </c>
      <c r="AI176" s="19">
        <f t="shared" si="19"/>
        <v>3095742.1</v>
      </c>
      <c r="AJ176" s="32">
        <f t="shared" si="20"/>
        <v>596845.37999999989</v>
      </c>
    </row>
    <row r="177" spans="1:36" x14ac:dyDescent="0.2">
      <c r="A177" s="1" t="s">
        <v>528</v>
      </c>
      <c r="B177" s="1" t="s">
        <v>529</v>
      </c>
      <c r="C177" s="92">
        <v>2171</v>
      </c>
      <c r="D177" s="93" t="s">
        <v>1257</v>
      </c>
      <c r="E177" s="271" t="s">
        <v>2156</v>
      </c>
      <c r="F177" s="273">
        <v>876562.5</v>
      </c>
      <c r="G177" s="273">
        <v>0</v>
      </c>
      <c r="H177" s="273">
        <v>16892.79</v>
      </c>
      <c r="J177" s="271">
        <v>152012.98000000001</v>
      </c>
      <c r="K177" s="271">
        <v>220172.19</v>
      </c>
      <c r="O177" s="288">
        <v>37.380000000000003</v>
      </c>
      <c r="Q177" s="271">
        <v>1858.62</v>
      </c>
      <c r="R177" s="271">
        <v>2581996.2400000002</v>
      </c>
      <c r="T177" s="274">
        <v>1257212.8700000001</v>
      </c>
      <c r="U177" s="274">
        <v>149878</v>
      </c>
      <c r="V177" s="274">
        <v>882.33</v>
      </c>
      <c r="W177" s="274">
        <v>1061760</v>
      </c>
      <c r="Y177" s="275">
        <v>1516360</v>
      </c>
      <c r="AB177" s="275">
        <v>345496.48</v>
      </c>
      <c r="AC177" s="275">
        <v>183305.84</v>
      </c>
      <c r="AE177" s="103">
        <f t="shared" si="22"/>
        <v>893455.29</v>
      </c>
      <c r="AF177" s="37">
        <f t="shared" si="17"/>
        <v>37.380000000000003</v>
      </c>
      <c r="AG177" s="26">
        <f t="shared" si="21"/>
        <v>893417.91</v>
      </c>
      <c r="AH177" s="17">
        <f t="shared" si="18"/>
        <v>2469733.2000000002</v>
      </c>
      <c r="AI177" s="19">
        <f t="shared" si="19"/>
        <v>2045162.32</v>
      </c>
      <c r="AJ177" s="32">
        <f t="shared" si="20"/>
        <v>424570.88000000012</v>
      </c>
    </row>
    <row r="178" spans="1:36" x14ac:dyDescent="0.2">
      <c r="A178" s="1" t="s">
        <v>528</v>
      </c>
      <c r="B178" s="1" t="s">
        <v>529</v>
      </c>
      <c r="C178" s="92">
        <v>4974</v>
      </c>
      <c r="D178" s="93" t="s">
        <v>1258</v>
      </c>
      <c r="E178" s="271" t="s">
        <v>2157</v>
      </c>
      <c r="F178" s="273">
        <v>962718.53</v>
      </c>
      <c r="G178" s="273">
        <v>38600</v>
      </c>
      <c r="H178" s="273">
        <v>11928.8</v>
      </c>
      <c r="I178" s="273">
        <v>0</v>
      </c>
      <c r="J178" s="271">
        <v>250988.99</v>
      </c>
      <c r="K178" s="271">
        <v>211641.93</v>
      </c>
      <c r="O178" s="288">
        <v>246.98</v>
      </c>
      <c r="R178" s="271">
        <v>1442473.15</v>
      </c>
      <c r="T178" s="274">
        <v>1786811.38</v>
      </c>
      <c r="U178" s="274">
        <v>159954</v>
      </c>
      <c r="V178" s="274">
        <v>1084.3699999999999</v>
      </c>
      <c r="W178" s="274">
        <v>903560</v>
      </c>
      <c r="X178" s="274">
        <v>180</v>
      </c>
      <c r="Y178" s="275">
        <v>1594340</v>
      </c>
      <c r="AB178" s="275">
        <v>582079.27</v>
      </c>
      <c r="AC178" s="275">
        <v>172426.04</v>
      </c>
      <c r="AE178" s="103">
        <f t="shared" si="22"/>
        <v>1013247.3300000001</v>
      </c>
      <c r="AF178" s="37">
        <f t="shared" si="17"/>
        <v>246.98</v>
      </c>
      <c r="AG178" s="26">
        <f t="shared" si="21"/>
        <v>1013000.3500000001</v>
      </c>
      <c r="AH178" s="17">
        <f t="shared" si="18"/>
        <v>2851589.75</v>
      </c>
      <c r="AI178" s="19">
        <f t="shared" si="19"/>
        <v>2348845.31</v>
      </c>
      <c r="AJ178" s="32">
        <f t="shared" si="20"/>
        <v>502744.43999999994</v>
      </c>
    </row>
    <row r="179" spans="1:36" x14ac:dyDescent="0.2">
      <c r="A179" s="1" t="s">
        <v>528</v>
      </c>
      <c r="B179" s="1" t="s">
        <v>529</v>
      </c>
      <c r="C179" s="92">
        <v>2190</v>
      </c>
      <c r="D179" s="93" t="s">
        <v>1259</v>
      </c>
      <c r="E179" s="271" t="s">
        <v>2158</v>
      </c>
      <c r="F179" s="273">
        <v>958318.59</v>
      </c>
      <c r="G179" s="273">
        <v>3750</v>
      </c>
      <c r="H179" s="273">
        <v>7909.25</v>
      </c>
      <c r="J179" s="271">
        <v>310082.32</v>
      </c>
      <c r="K179" s="271">
        <v>137534.64000000001</v>
      </c>
      <c r="O179" s="288">
        <v>0</v>
      </c>
      <c r="R179" s="271">
        <v>1708773.29</v>
      </c>
      <c r="T179" s="274">
        <v>1146950.9099999999</v>
      </c>
      <c r="U179" s="274">
        <v>104920</v>
      </c>
      <c r="V179" s="274">
        <v>1324.22</v>
      </c>
      <c r="W179" s="274">
        <v>964040</v>
      </c>
      <c r="Y179" s="275">
        <v>1343340</v>
      </c>
      <c r="AB179" s="275">
        <v>502677.73</v>
      </c>
      <c r="AC179" s="275">
        <v>167984.63</v>
      </c>
      <c r="AE179" s="103">
        <f t="shared" si="22"/>
        <v>969977.84</v>
      </c>
      <c r="AF179" s="37">
        <f t="shared" si="17"/>
        <v>0</v>
      </c>
      <c r="AG179" s="26">
        <f t="shared" si="21"/>
        <v>969977.84</v>
      </c>
      <c r="AH179" s="17">
        <f t="shared" si="18"/>
        <v>2217235.13</v>
      </c>
      <c r="AI179" s="19">
        <f t="shared" si="19"/>
        <v>2014002.3599999999</v>
      </c>
      <c r="AJ179" s="32">
        <f t="shared" si="20"/>
        <v>203232.77000000002</v>
      </c>
    </row>
    <row r="180" spans="1:36" x14ac:dyDescent="0.2">
      <c r="A180" s="1" t="s">
        <v>528</v>
      </c>
      <c r="B180" s="1" t="s">
        <v>529</v>
      </c>
      <c r="C180" s="92">
        <v>3183</v>
      </c>
      <c r="D180" s="93" t="s">
        <v>1260</v>
      </c>
      <c r="E180" s="271" t="s">
        <v>2159</v>
      </c>
      <c r="F180" s="273">
        <v>701432.39</v>
      </c>
      <c r="G180" s="273">
        <v>33000</v>
      </c>
      <c r="H180" s="273">
        <v>29685.200000000001</v>
      </c>
      <c r="J180" s="271">
        <v>31645.73</v>
      </c>
      <c r="K180" s="271">
        <v>119619.51</v>
      </c>
      <c r="O180" s="288">
        <v>389.41</v>
      </c>
      <c r="Q180" s="271">
        <v>1311</v>
      </c>
      <c r="R180" s="271">
        <v>1572242.02</v>
      </c>
      <c r="T180" s="274">
        <v>1307305.6000000001</v>
      </c>
      <c r="U180" s="274">
        <v>143600</v>
      </c>
      <c r="V180" s="274">
        <v>1782.97</v>
      </c>
      <c r="W180" s="274">
        <v>936140</v>
      </c>
      <c r="Y180" s="275">
        <v>1382210</v>
      </c>
      <c r="AB180" s="275">
        <v>452433.44</v>
      </c>
      <c r="AC180" s="275">
        <v>59292.51</v>
      </c>
      <c r="AE180" s="103">
        <f t="shared" si="22"/>
        <v>764117.59</v>
      </c>
      <c r="AF180" s="37">
        <f t="shared" si="17"/>
        <v>389.41</v>
      </c>
      <c r="AG180" s="26">
        <f t="shared" si="21"/>
        <v>763728.17999999993</v>
      </c>
      <c r="AH180" s="17">
        <f t="shared" si="18"/>
        <v>2388828.5700000003</v>
      </c>
      <c r="AI180" s="19">
        <f t="shared" si="19"/>
        <v>1893935.95</v>
      </c>
      <c r="AJ180" s="32">
        <f t="shared" si="20"/>
        <v>494892.62000000034</v>
      </c>
    </row>
    <row r="181" spans="1:36" x14ac:dyDescent="0.2">
      <c r="A181" s="1" t="s">
        <v>528</v>
      </c>
      <c r="B181" s="1" t="s">
        <v>529</v>
      </c>
      <c r="C181" s="92">
        <v>3642</v>
      </c>
      <c r="D181" s="93" t="s">
        <v>1261</v>
      </c>
      <c r="E181" s="271" t="s">
        <v>2160</v>
      </c>
      <c r="F181" s="273">
        <v>744200.55</v>
      </c>
      <c r="G181" s="273">
        <v>0</v>
      </c>
      <c r="H181" s="273">
        <v>13745.22</v>
      </c>
      <c r="J181" s="271">
        <v>97285.08</v>
      </c>
      <c r="K181" s="271">
        <v>180756.92</v>
      </c>
      <c r="O181" s="288">
        <v>46.74</v>
      </c>
      <c r="R181" s="271">
        <v>1286359.3700000001</v>
      </c>
      <c r="T181" s="274">
        <v>1526844.87</v>
      </c>
      <c r="U181" s="274">
        <v>200000</v>
      </c>
      <c r="V181" s="274">
        <v>893.04</v>
      </c>
      <c r="W181" s="274">
        <v>1006680</v>
      </c>
      <c r="Y181" s="275">
        <v>1484720</v>
      </c>
      <c r="AB181" s="275">
        <v>497198</v>
      </c>
      <c r="AC181" s="275">
        <v>82498.240000000005</v>
      </c>
      <c r="AE181" s="103">
        <f t="shared" si="22"/>
        <v>757945.77</v>
      </c>
      <c r="AF181" s="37">
        <f t="shared" si="17"/>
        <v>46.74</v>
      </c>
      <c r="AG181" s="26">
        <f t="shared" si="21"/>
        <v>757899.03</v>
      </c>
      <c r="AH181" s="17">
        <f t="shared" si="18"/>
        <v>2734417.91</v>
      </c>
      <c r="AI181" s="19">
        <f t="shared" si="19"/>
        <v>2064416.24</v>
      </c>
      <c r="AJ181" s="32">
        <f t="shared" si="20"/>
        <v>670001.67000000016</v>
      </c>
    </row>
    <row r="182" spans="1:36" x14ac:dyDescent="0.2">
      <c r="A182" s="1" t="s">
        <v>532</v>
      </c>
      <c r="B182" s="1" t="s">
        <v>534</v>
      </c>
      <c r="C182" s="92">
        <v>3093</v>
      </c>
      <c r="D182" s="93" t="s">
        <v>1262</v>
      </c>
      <c r="E182" s="271" t="s">
        <v>2161</v>
      </c>
      <c r="F182" s="273">
        <v>645395.07999999996</v>
      </c>
      <c r="G182" s="273">
        <v>28235.14</v>
      </c>
      <c r="H182" s="273">
        <v>63798.35</v>
      </c>
      <c r="J182" s="271">
        <v>258938.77</v>
      </c>
      <c r="K182" s="271">
        <v>114334.25</v>
      </c>
      <c r="L182" s="288">
        <v>58919.47</v>
      </c>
      <c r="M182" s="288">
        <v>14745.31</v>
      </c>
      <c r="N182" s="288">
        <v>1107</v>
      </c>
      <c r="Q182" s="271">
        <v>2696</v>
      </c>
      <c r="R182" s="271">
        <v>1621669.25</v>
      </c>
      <c r="T182" s="274">
        <v>744921.83</v>
      </c>
      <c r="U182" s="274">
        <v>73870</v>
      </c>
      <c r="V182" s="274">
        <v>805.24</v>
      </c>
      <c r="W182" s="274">
        <v>544860</v>
      </c>
      <c r="X182" s="274">
        <v>235871.4</v>
      </c>
      <c r="Y182" s="275">
        <v>876849</v>
      </c>
      <c r="AB182" s="275">
        <v>340212.49</v>
      </c>
      <c r="AC182" s="275">
        <v>79273.279999999999</v>
      </c>
      <c r="AD182" s="275">
        <v>102.46</v>
      </c>
      <c r="AE182" s="103">
        <f t="shared" si="22"/>
        <v>737428.57</v>
      </c>
      <c r="AF182" s="37">
        <f t="shared" si="17"/>
        <v>74771.78</v>
      </c>
      <c r="AG182" s="26">
        <f t="shared" si="21"/>
        <v>662656.78999999992</v>
      </c>
      <c r="AH182" s="17">
        <f t="shared" si="18"/>
        <v>1600328.4699999997</v>
      </c>
      <c r="AI182" s="19">
        <f t="shared" si="19"/>
        <v>1296437.23</v>
      </c>
      <c r="AJ182" s="32">
        <f t="shared" si="20"/>
        <v>303891.23999999976</v>
      </c>
    </row>
    <row r="183" spans="1:36" x14ac:dyDescent="0.2">
      <c r="A183" s="1" t="s">
        <v>532</v>
      </c>
      <c r="B183" s="1" t="s">
        <v>534</v>
      </c>
      <c r="C183" s="92">
        <v>2775</v>
      </c>
      <c r="D183" s="93" t="s">
        <v>1263</v>
      </c>
      <c r="E183" s="271" t="s">
        <v>2162</v>
      </c>
      <c r="F183" s="273">
        <v>326473.59000000003</v>
      </c>
      <c r="G183" s="273">
        <v>64100</v>
      </c>
      <c r="H183" s="273">
        <v>79247.13</v>
      </c>
      <c r="J183" s="271">
        <v>374975.29</v>
      </c>
      <c r="K183" s="271">
        <v>91917.51</v>
      </c>
      <c r="L183" s="288">
        <v>49760</v>
      </c>
      <c r="R183" s="271">
        <v>2143817.25</v>
      </c>
      <c r="T183" s="274">
        <v>1334395.5</v>
      </c>
      <c r="U183" s="274">
        <v>90200</v>
      </c>
      <c r="V183" s="274">
        <v>439.86</v>
      </c>
      <c r="W183" s="274">
        <v>1191000</v>
      </c>
      <c r="X183" s="274">
        <v>80385</v>
      </c>
      <c r="Y183" s="275">
        <v>1638900</v>
      </c>
      <c r="AB183" s="275">
        <v>566815.81999999995</v>
      </c>
      <c r="AC183" s="275">
        <v>129195.94</v>
      </c>
      <c r="AE183" s="103">
        <f t="shared" si="22"/>
        <v>469820.72000000003</v>
      </c>
      <c r="AF183" s="37">
        <f t="shared" si="17"/>
        <v>49760</v>
      </c>
      <c r="AG183" s="26">
        <f t="shared" si="21"/>
        <v>420060.72000000003</v>
      </c>
      <c r="AH183" s="17">
        <f t="shared" si="18"/>
        <v>2696420.3600000003</v>
      </c>
      <c r="AI183" s="19">
        <f t="shared" si="19"/>
        <v>2334911.7599999998</v>
      </c>
      <c r="AJ183" s="32">
        <f t="shared" si="20"/>
        <v>361508.60000000056</v>
      </c>
    </row>
    <row r="184" spans="1:36" x14ac:dyDescent="0.2">
      <c r="A184" s="1" t="s">
        <v>532</v>
      </c>
      <c r="B184" s="1" t="s">
        <v>534</v>
      </c>
      <c r="C184" s="92">
        <v>2224</v>
      </c>
      <c r="D184" s="93" t="s">
        <v>1264</v>
      </c>
      <c r="E184" s="271" t="s">
        <v>2163</v>
      </c>
      <c r="F184" s="273">
        <v>633162.97</v>
      </c>
      <c r="G184" s="273">
        <v>27747.95</v>
      </c>
      <c r="H184" s="273">
        <v>29892.27</v>
      </c>
      <c r="J184" s="271">
        <v>2379717.65</v>
      </c>
      <c r="K184" s="271">
        <v>173166.91</v>
      </c>
      <c r="L184" s="288">
        <v>24135</v>
      </c>
      <c r="O184" s="288">
        <v>380</v>
      </c>
      <c r="R184" s="271">
        <v>309335.96999999997</v>
      </c>
      <c r="T184" s="274">
        <v>837922.35</v>
      </c>
      <c r="U184" s="274">
        <v>93960</v>
      </c>
      <c r="V184" s="274">
        <v>23.29</v>
      </c>
      <c r="W184" s="274">
        <v>847580</v>
      </c>
      <c r="X184" s="274">
        <v>126600</v>
      </c>
      <c r="Y184" s="275">
        <v>1135230</v>
      </c>
      <c r="AB184" s="275">
        <v>378132.87</v>
      </c>
      <c r="AC184" s="275">
        <v>143326.66</v>
      </c>
      <c r="AE184" s="103">
        <f t="shared" si="22"/>
        <v>690803.19</v>
      </c>
      <c r="AF184" s="37">
        <f t="shared" si="17"/>
        <v>24515</v>
      </c>
      <c r="AG184" s="26">
        <f t="shared" si="21"/>
        <v>666288.18999999994</v>
      </c>
      <c r="AH184" s="17">
        <f t="shared" si="18"/>
        <v>1906085.6400000001</v>
      </c>
      <c r="AI184" s="19">
        <f t="shared" si="19"/>
        <v>1656689.53</v>
      </c>
      <c r="AJ184" s="32">
        <f t="shared" si="20"/>
        <v>249396.1100000001</v>
      </c>
    </row>
    <row r="185" spans="1:36" x14ac:dyDescent="0.2">
      <c r="A185" s="1" t="s">
        <v>532</v>
      </c>
      <c r="B185" s="1" t="s">
        <v>534</v>
      </c>
      <c r="C185" s="92">
        <v>2037</v>
      </c>
      <c r="D185" s="93" t="s">
        <v>1265</v>
      </c>
      <c r="E185" s="271" t="s">
        <v>2164</v>
      </c>
      <c r="F185" s="273">
        <v>301658.45</v>
      </c>
      <c r="G185" s="273">
        <v>27131.66</v>
      </c>
      <c r="H185" s="273">
        <v>32603.16</v>
      </c>
      <c r="J185" s="271">
        <v>112712.9</v>
      </c>
      <c r="K185" s="271">
        <v>87655.56</v>
      </c>
      <c r="L185" s="288">
        <v>12300</v>
      </c>
      <c r="M185" s="288">
        <v>53537</v>
      </c>
      <c r="O185" s="288">
        <v>7911</v>
      </c>
      <c r="Q185" s="271">
        <v>-20000</v>
      </c>
      <c r="R185" s="271">
        <v>1558084.6</v>
      </c>
      <c r="T185" s="274">
        <v>896269.95</v>
      </c>
      <c r="U185" s="274">
        <v>86800</v>
      </c>
      <c r="V185" s="274">
        <v>283.3</v>
      </c>
      <c r="W185" s="274">
        <v>573310</v>
      </c>
      <c r="X185" s="274">
        <v>95292.99</v>
      </c>
      <c r="Y185" s="275">
        <v>940810</v>
      </c>
      <c r="AB185" s="275">
        <v>582257.41</v>
      </c>
      <c r="AC185" s="275">
        <v>116402.73</v>
      </c>
      <c r="AE185" s="103">
        <f t="shared" si="22"/>
        <v>361393.26999999996</v>
      </c>
      <c r="AF185" s="37">
        <f t="shared" si="17"/>
        <v>73748</v>
      </c>
      <c r="AG185" s="26">
        <f t="shared" si="21"/>
        <v>287645.26999999996</v>
      </c>
      <c r="AH185" s="17">
        <f t="shared" si="18"/>
        <v>1651956.24</v>
      </c>
      <c r="AI185" s="19">
        <f t="shared" si="19"/>
        <v>1639470.1400000001</v>
      </c>
      <c r="AJ185" s="32">
        <f t="shared" si="20"/>
        <v>12486.09999999986</v>
      </c>
    </row>
    <row r="186" spans="1:36" x14ac:dyDescent="0.2">
      <c r="A186" s="1" t="s">
        <v>532</v>
      </c>
      <c r="B186" s="1" t="s">
        <v>534</v>
      </c>
      <c r="C186" s="92">
        <v>3571</v>
      </c>
      <c r="D186" s="93" t="s">
        <v>1266</v>
      </c>
      <c r="E186" s="271" t="s">
        <v>2165</v>
      </c>
      <c r="F186" s="273">
        <v>586465.49</v>
      </c>
      <c r="G186" s="273">
        <v>54684.15</v>
      </c>
      <c r="H186" s="273">
        <v>27912.9</v>
      </c>
      <c r="J186" s="271">
        <v>405439.23</v>
      </c>
      <c r="K186" s="271">
        <v>258825.58</v>
      </c>
      <c r="L186" s="288">
        <v>300</v>
      </c>
      <c r="Q186" s="271">
        <v>20571.91</v>
      </c>
      <c r="R186" s="271">
        <v>1939631.19</v>
      </c>
      <c r="T186" s="274">
        <v>1624533.8</v>
      </c>
      <c r="U186" s="274">
        <v>148490</v>
      </c>
      <c r="V186" s="274">
        <v>730.31</v>
      </c>
      <c r="W186" s="274">
        <v>971430</v>
      </c>
      <c r="X186" s="274">
        <v>164766</v>
      </c>
      <c r="Y186" s="275">
        <v>1700780.96</v>
      </c>
      <c r="AB186" s="275">
        <v>666199.73</v>
      </c>
      <c r="AC186" s="275">
        <v>213966.65</v>
      </c>
      <c r="AE186" s="103">
        <f t="shared" si="22"/>
        <v>669062.54</v>
      </c>
      <c r="AF186" s="37">
        <f t="shared" si="17"/>
        <v>300</v>
      </c>
      <c r="AG186" s="26">
        <f t="shared" si="21"/>
        <v>668762.54</v>
      </c>
      <c r="AH186" s="17">
        <f t="shared" si="18"/>
        <v>2909950.1100000003</v>
      </c>
      <c r="AI186" s="19">
        <f t="shared" si="19"/>
        <v>2580947.34</v>
      </c>
      <c r="AJ186" s="32">
        <f t="shared" si="20"/>
        <v>329002.77000000048</v>
      </c>
    </row>
    <row r="187" spans="1:36" x14ac:dyDescent="0.2">
      <c r="A187" s="1" t="s">
        <v>532</v>
      </c>
      <c r="B187" s="1" t="s">
        <v>534</v>
      </c>
      <c r="C187" s="92">
        <v>6793</v>
      </c>
      <c r="D187" s="93" t="s">
        <v>1267</v>
      </c>
      <c r="E187" s="271" t="s">
        <v>2166</v>
      </c>
      <c r="F187" s="273">
        <v>826466.08</v>
      </c>
      <c r="G187" s="273">
        <v>53417.75</v>
      </c>
      <c r="H187" s="273">
        <v>197917.6</v>
      </c>
      <c r="J187" s="271">
        <v>140198.45000000001</v>
      </c>
      <c r="K187" s="271">
        <v>129075.84</v>
      </c>
      <c r="L187" s="288">
        <v>0</v>
      </c>
      <c r="M187" s="288">
        <v>2400</v>
      </c>
      <c r="R187" s="271">
        <v>2258666.42</v>
      </c>
      <c r="T187" s="274">
        <v>1990669.47</v>
      </c>
      <c r="U187" s="274">
        <v>115720</v>
      </c>
      <c r="V187" s="274">
        <v>1124.4100000000001</v>
      </c>
      <c r="W187" s="274">
        <v>1602390</v>
      </c>
      <c r="X187" s="274">
        <v>167308.01999999999</v>
      </c>
      <c r="Y187" s="275">
        <v>2534528</v>
      </c>
      <c r="AB187" s="275">
        <v>602197.46</v>
      </c>
      <c r="AC187" s="275">
        <v>201793.14</v>
      </c>
      <c r="AE187" s="103">
        <f t="shared" si="22"/>
        <v>1077801.43</v>
      </c>
      <c r="AF187" s="37">
        <f t="shared" si="17"/>
        <v>2400</v>
      </c>
      <c r="AG187" s="26">
        <f t="shared" si="21"/>
        <v>1075401.43</v>
      </c>
      <c r="AH187" s="17">
        <f t="shared" si="18"/>
        <v>3877211.9</v>
      </c>
      <c r="AI187" s="19">
        <f t="shared" si="19"/>
        <v>3338518.6</v>
      </c>
      <c r="AJ187" s="32">
        <f t="shared" si="20"/>
        <v>538693.29999999981</v>
      </c>
    </row>
    <row r="188" spans="1:36" x14ac:dyDescent="0.2">
      <c r="A188" s="1" t="s">
        <v>532</v>
      </c>
      <c r="B188" s="1" t="s">
        <v>534</v>
      </c>
      <c r="C188" s="92">
        <v>1011</v>
      </c>
      <c r="D188" s="93" t="s">
        <v>1268</v>
      </c>
      <c r="E188" s="271" t="s">
        <v>2167</v>
      </c>
      <c r="F188" s="273">
        <v>229383.22</v>
      </c>
      <c r="G188" s="273">
        <v>45974.9</v>
      </c>
      <c r="H188" s="273">
        <v>79436.47</v>
      </c>
      <c r="J188" s="271">
        <v>-41421.03</v>
      </c>
      <c r="K188" s="271">
        <v>729984.31</v>
      </c>
      <c r="L188" s="288">
        <v>14022</v>
      </c>
      <c r="M188" s="288">
        <v>40460</v>
      </c>
      <c r="Q188" s="271">
        <v>7230</v>
      </c>
      <c r="R188" s="271">
        <v>3335566.08</v>
      </c>
      <c r="T188" s="274">
        <v>665877.49</v>
      </c>
      <c r="U188" s="274">
        <v>43600</v>
      </c>
      <c r="V188" s="274">
        <v>723.02</v>
      </c>
      <c r="W188" s="274">
        <v>629435</v>
      </c>
      <c r="X188" s="274">
        <v>726677</v>
      </c>
      <c r="Y188" s="275">
        <v>824559</v>
      </c>
      <c r="AB188" s="275">
        <v>363139.43</v>
      </c>
      <c r="AC188" s="275">
        <v>149702.16</v>
      </c>
      <c r="AD188" s="275">
        <v>70.12</v>
      </c>
      <c r="AE188" s="103">
        <f t="shared" si="22"/>
        <v>354794.58999999997</v>
      </c>
      <c r="AF188" s="37">
        <f t="shared" si="17"/>
        <v>54482</v>
      </c>
      <c r="AG188" s="26">
        <f t="shared" si="21"/>
        <v>300312.58999999997</v>
      </c>
      <c r="AH188" s="17">
        <f t="shared" si="18"/>
        <v>2066312.51</v>
      </c>
      <c r="AI188" s="19">
        <f t="shared" si="19"/>
        <v>1337470.71</v>
      </c>
      <c r="AJ188" s="32">
        <f t="shared" si="20"/>
        <v>728841.8</v>
      </c>
    </row>
    <row r="189" spans="1:36" x14ac:dyDescent="0.2">
      <c r="A189" s="1" t="s">
        <v>532</v>
      </c>
      <c r="B189" s="1" t="s">
        <v>534</v>
      </c>
      <c r="C189" s="92">
        <v>3164</v>
      </c>
      <c r="D189" s="93" t="s">
        <v>1269</v>
      </c>
      <c r="E189" s="271" t="s">
        <v>2168</v>
      </c>
      <c r="F189" s="273">
        <v>603669.94999999995</v>
      </c>
      <c r="G189" s="273">
        <v>14250</v>
      </c>
      <c r="H189" s="273">
        <v>28368.81</v>
      </c>
      <c r="J189" s="271">
        <v>300589.84000000003</v>
      </c>
      <c r="K189" s="271">
        <v>88507.64</v>
      </c>
      <c r="L189" s="288">
        <v>32890</v>
      </c>
      <c r="M189" s="288">
        <v>39103.86</v>
      </c>
      <c r="O189" s="288">
        <v>0</v>
      </c>
      <c r="R189" s="271">
        <v>1980732.96</v>
      </c>
      <c r="T189" s="274">
        <v>1460938.26</v>
      </c>
      <c r="U189" s="274">
        <v>109750</v>
      </c>
      <c r="V189" s="274">
        <v>1651.56</v>
      </c>
      <c r="W189" s="274">
        <v>757645</v>
      </c>
      <c r="X189" s="274">
        <v>193985.61</v>
      </c>
      <c r="Y189" s="275">
        <v>1418455</v>
      </c>
      <c r="AB189" s="275">
        <v>603229</v>
      </c>
      <c r="AC189" s="275">
        <v>167371.07</v>
      </c>
      <c r="AE189" s="103">
        <f t="shared" si="22"/>
        <v>646288.76</v>
      </c>
      <c r="AF189" s="37">
        <f t="shared" si="17"/>
        <v>71993.86</v>
      </c>
      <c r="AG189" s="26">
        <f t="shared" si="21"/>
        <v>574294.9</v>
      </c>
      <c r="AH189" s="17">
        <f t="shared" si="18"/>
        <v>2523970.4300000002</v>
      </c>
      <c r="AI189" s="19">
        <f t="shared" si="19"/>
        <v>2189055.0699999998</v>
      </c>
      <c r="AJ189" s="32">
        <f t="shared" si="20"/>
        <v>334915.36000000034</v>
      </c>
    </row>
    <row r="190" spans="1:36" x14ac:dyDescent="0.2">
      <c r="E190" s="271" t="s">
        <v>2180</v>
      </c>
      <c r="H190" s="273">
        <v>67396.84</v>
      </c>
      <c r="K190" s="271">
        <v>187760.39</v>
      </c>
      <c r="Q190" s="271">
        <v>253135.82</v>
      </c>
      <c r="T190" s="274">
        <v>278761.15999999997</v>
      </c>
      <c r="AB190" s="275">
        <v>229267.62</v>
      </c>
      <c r="AC190" s="275">
        <v>47472.13</v>
      </c>
      <c r="AE190" s="103">
        <f t="shared" si="22"/>
        <v>67396.84</v>
      </c>
      <c r="AF190" s="37">
        <f t="shared" si="17"/>
        <v>0</v>
      </c>
      <c r="AG190" s="26">
        <f t="shared" si="21"/>
        <v>67396.84</v>
      </c>
      <c r="AH190" s="17">
        <f t="shared" si="18"/>
        <v>278761.15999999997</v>
      </c>
      <c r="AI190" s="19">
        <f t="shared" si="19"/>
        <v>276739.75</v>
      </c>
      <c r="AJ190" s="32">
        <f t="shared" si="20"/>
        <v>2021.4099999999744</v>
      </c>
    </row>
    <row r="191" spans="1:36" x14ac:dyDescent="0.2">
      <c r="E191" s="271" t="s">
        <v>2185</v>
      </c>
      <c r="F191" s="273">
        <v>474593.81</v>
      </c>
      <c r="H191" s="273">
        <v>5380.96</v>
      </c>
      <c r="J191" s="271">
        <v>1555647.56</v>
      </c>
      <c r="K191" s="271">
        <v>245782.25</v>
      </c>
      <c r="O191" s="288">
        <v>21.41</v>
      </c>
      <c r="Q191" s="271">
        <v>1543043.3</v>
      </c>
      <c r="R191" s="271">
        <v>669277.43000000005</v>
      </c>
      <c r="T191" s="274">
        <v>1051300.8</v>
      </c>
      <c r="U191" s="274">
        <v>282600</v>
      </c>
      <c r="V191" s="274">
        <v>712.41</v>
      </c>
      <c r="W191" s="274">
        <v>145040</v>
      </c>
      <c r="Y191" s="275">
        <v>593640</v>
      </c>
      <c r="Z191" s="275">
        <v>6248</v>
      </c>
      <c r="AB191" s="275">
        <v>589886.62</v>
      </c>
      <c r="AC191" s="275">
        <v>192754.15</v>
      </c>
      <c r="AE191" s="103">
        <f t="shared" si="22"/>
        <v>479974.77</v>
      </c>
      <c r="AF191" s="37">
        <f t="shared" si="17"/>
        <v>21.41</v>
      </c>
      <c r="AG191" s="26">
        <f t="shared" si="21"/>
        <v>479953.36000000004</v>
      </c>
      <c r="AH191" s="17">
        <f t="shared" si="18"/>
        <v>1479653.21</v>
      </c>
      <c r="AI191" s="19">
        <f t="shared" si="19"/>
        <v>1382528.77</v>
      </c>
      <c r="AJ191" s="32">
        <f t="shared" si="20"/>
        <v>97124.439999999944</v>
      </c>
    </row>
    <row r="192" spans="1:36" x14ac:dyDescent="0.2">
      <c r="E192" s="271" t="s">
        <v>2186</v>
      </c>
      <c r="F192" s="273">
        <v>766248.67</v>
      </c>
      <c r="G192" s="273">
        <v>84878.7</v>
      </c>
      <c r="H192" s="273">
        <v>163189.31</v>
      </c>
      <c r="K192" s="271">
        <v>28706.91</v>
      </c>
      <c r="Q192" s="271">
        <v>804508.72</v>
      </c>
      <c r="T192" s="274">
        <v>960599.51</v>
      </c>
      <c r="U192" s="274">
        <v>213810</v>
      </c>
      <c r="V192" s="274">
        <v>712.52</v>
      </c>
      <c r="Y192" s="275">
        <v>239826</v>
      </c>
      <c r="Z192" s="275">
        <v>11140</v>
      </c>
      <c r="AB192" s="275">
        <v>639920.22</v>
      </c>
      <c r="AC192" s="275">
        <v>26909.94</v>
      </c>
      <c r="AE192" s="103">
        <f t="shared" si="22"/>
        <v>1014316.6799999999</v>
      </c>
      <c r="AF192" s="37">
        <f>SUM(L192:O192)</f>
        <v>0</v>
      </c>
      <c r="AG192" s="26">
        <f t="shared" si="21"/>
        <v>1014316.6799999999</v>
      </c>
      <c r="AH192" s="17">
        <f t="shared" si="18"/>
        <v>1175122.03</v>
      </c>
      <c r="AI192" s="19">
        <f t="shared" si="19"/>
        <v>917796.15999999992</v>
      </c>
      <c r="AJ192" s="32">
        <f t="shared" si="20"/>
        <v>257325.87000000011</v>
      </c>
    </row>
    <row r="193" spans="31:35" x14ac:dyDescent="0.2">
      <c r="AE193" s="101"/>
      <c r="AG193" s="38"/>
      <c r="AH193" s="39"/>
      <c r="AI193" s="28"/>
    </row>
    <row r="194" spans="31:35" x14ac:dyDescent="0.2">
      <c r="AE194" s="101"/>
      <c r="AG194" s="38"/>
    </row>
    <row r="195" spans="31:35" x14ac:dyDescent="0.2">
      <c r="AG195" s="38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4"/>
  <sheetViews>
    <sheetView topLeftCell="AB1" zoomScale="60" zoomScaleNormal="60" workbookViewId="0">
      <selection activeCell="AF1" sqref="A1:AF1048576"/>
    </sheetView>
  </sheetViews>
  <sheetFormatPr defaultColWidth="9.125" defaultRowHeight="14.25" x14ac:dyDescent="0.2"/>
  <cols>
    <col min="1" max="1" width="49.125" style="266" bestFit="1" customWidth="1"/>
    <col min="2" max="2" width="33.125" style="123" bestFit="1" customWidth="1"/>
    <col min="3" max="3" width="32.25" style="123" bestFit="1" customWidth="1"/>
    <col min="4" max="4" width="24" style="123" bestFit="1" customWidth="1"/>
    <col min="5" max="6" width="15.875" style="266" bestFit="1" customWidth="1"/>
    <col min="7" max="7" width="21.75" style="266" bestFit="1" customWidth="1"/>
    <col min="8" max="8" width="21.625" style="266" bestFit="1" customWidth="1"/>
    <col min="9" max="9" width="18" style="287" bestFit="1" customWidth="1"/>
    <col min="10" max="10" width="20.125" style="287" bestFit="1" customWidth="1"/>
    <col min="11" max="11" width="19.625" style="287" bestFit="1" customWidth="1"/>
    <col min="12" max="12" width="21.5" style="287" bestFit="1" customWidth="1"/>
    <col min="13" max="13" width="23.625" style="266" bestFit="1" customWidth="1"/>
    <col min="14" max="14" width="27.75" style="266" bestFit="1" customWidth="1"/>
    <col min="15" max="15" width="27.875" style="266" bestFit="1" customWidth="1"/>
    <col min="16" max="16" width="15.875" style="266" bestFit="1" customWidth="1"/>
    <col min="17" max="17" width="42.5" style="100" bestFit="1" customWidth="1"/>
    <col min="18" max="18" width="27.375" style="100" bestFit="1" customWidth="1"/>
    <col min="19" max="19" width="44.125" style="100" bestFit="1" customWidth="1"/>
    <col min="20" max="20" width="44.875" style="100" bestFit="1" customWidth="1"/>
    <col min="21" max="21" width="29" style="100" bestFit="1" customWidth="1"/>
    <col min="22" max="22" width="54.5" style="100" bestFit="1" customWidth="1"/>
    <col min="23" max="23" width="31" style="100" bestFit="1" customWidth="1"/>
    <col min="24" max="24" width="15.875" style="100" bestFit="1" customWidth="1"/>
    <col min="25" max="25" width="20.375" style="124" bestFit="1" customWidth="1"/>
    <col min="26" max="26" width="26.75" style="124" bestFit="1" customWidth="1"/>
    <col min="27" max="27" width="25.125" style="124" bestFit="1" customWidth="1"/>
    <col min="28" max="28" width="42.375" style="124" bestFit="1" customWidth="1"/>
    <col min="29" max="29" width="30.875" style="124" bestFit="1" customWidth="1"/>
    <col min="30" max="30" width="22.75" style="124" bestFit="1" customWidth="1"/>
    <col min="31" max="31" width="26.75" style="124" bestFit="1" customWidth="1"/>
    <col min="32" max="32" width="39.25" style="124" bestFit="1" customWidth="1"/>
    <col min="33" max="33" width="33.125" style="266" bestFit="1" customWidth="1"/>
    <col min="34" max="16384" width="9.125" style="266"/>
  </cols>
  <sheetData>
    <row r="1" spans="1:32" x14ac:dyDescent="0.2">
      <c r="A1" s="266" t="s">
        <v>591</v>
      </c>
      <c r="B1" s="123" t="s">
        <v>1438</v>
      </c>
      <c r="C1" s="123" t="s">
        <v>1439</v>
      </c>
      <c r="D1" s="123" t="s">
        <v>1440</v>
      </c>
      <c r="E1" s="266" t="s">
        <v>1442</v>
      </c>
      <c r="F1" s="266" t="s">
        <v>1443</v>
      </c>
      <c r="G1" s="266" t="s">
        <v>1444</v>
      </c>
      <c r="H1" s="266" t="s">
        <v>1581</v>
      </c>
      <c r="I1" s="287" t="s">
        <v>1445</v>
      </c>
      <c r="J1" s="287" t="s">
        <v>1446</v>
      </c>
      <c r="K1" s="287" t="s">
        <v>1447</v>
      </c>
      <c r="L1" s="287" t="s">
        <v>1448</v>
      </c>
      <c r="M1" s="266" t="s">
        <v>1449</v>
      </c>
      <c r="N1" s="266" t="s">
        <v>1450</v>
      </c>
      <c r="O1" s="266" t="s">
        <v>1451</v>
      </c>
      <c r="P1" s="266" t="s">
        <v>1452</v>
      </c>
      <c r="Q1" s="100" t="s">
        <v>2188</v>
      </c>
      <c r="R1" s="100" t="s">
        <v>1453</v>
      </c>
      <c r="S1" s="100" t="s">
        <v>1454</v>
      </c>
      <c r="T1" s="100" t="s">
        <v>1455</v>
      </c>
      <c r="U1" s="100" t="s">
        <v>1456</v>
      </c>
      <c r="V1" s="100" t="s">
        <v>1457</v>
      </c>
      <c r="W1" s="100" t="s">
        <v>2189</v>
      </c>
      <c r="X1" s="100" t="s">
        <v>1458</v>
      </c>
      <c r="Y1" s="124" t="s">
        <v>1459</v>
      </c>
      <c r="Z1" s="124" t="s">
        <v>1460</v>
      </c>
      <c r="AA1" s="124" t="s">
        <v>1461</v>
      </c>
      <c r="AB1" s="124" t="s">
        <v>1462</v>
      </c>
      <c r="AC1" s="124" t="s">
        <v>1463</v>
      </c>
      <c r="AD1" s="124" t="s">
        <v>1464</v>
      </c>
      <c r="AE1" s="124" t="s">
        <v>1584</v>
      </c>
      <c r="AF1" s="124" t="s">
        <v>1465</v>
      </c>
    </row>
    <row r="2" spans="1:32" x14ac:dyDescent="0.2">
      <c r="A2" s="266" t="s">
        <v>592</v>
      </c>
      <c r="B2" s="123" t="s">
        <v>1466</v>
      </c>
      <c r="C2" s="123" t="s">
        <v>1467</v>
      </c>
      <c r="D2" s="123" t="s">
        <v>1468</v>
      </c>
      <c r="E2" s="266" t="s">
        <v>1470</v>
      </c>
      <c r="F2" s="266" t="s">
        <v>1471</v>
      </c>
      <c r="G2" s="266" t="s">
        <v>1472</v>
      </c>
      <c r="H2" s="266" t="s">
        <v>1587</v>
      </c>
      <c r="I2" s="287" t="s">
        <v>1473</v>
      </c>
      <c r="J2" s="287" t="s">
        <v>1474</v>
      </c>
      <c r="K2" s="287" t="s">
        <v>1475</v>
      </c>
      <c r="L2" s="287" t="s">
        <v>1476</v>
      </c>
      <c r="M2" s="266" t="s">
        <v>1477</v>
      </c>
      <c r="N2" s="266" t="s">
        <v>1478</v>
      </c>
      <c r="O2" s="266" t="s">
        <v>1479</v>
      </c>
      <c r="P2" s="266" t="s">
        <v>1480</v>
      </c>
      <c r="Q2" s="100" t="s">
        <v>2190</v>
      </c>
      <c r="R2" s="100" t="s">
        <v>1481</v>
      </c>
      <c r="S2" s="100" t="s">
        <v>1482</v>
      </c>
      <c r="T2" s="100" t="s">
        <v>1483</v>
      </c>
      <c r="U2" s="100" t="s">
        <v>1484</v>
      </c>
      <c r="V2" s="100" t="s">
        <v>1485</v>
      </c>
      <c r="W2" s="100" t="s">
        <v>2191</v>
      </c>
      <c r="X2" s="100" t="s">
        <v>1486</v>
      </c>
      <c r="Y2" s="124" t="s">
        <v>1487</v>
      </c>
      <c r="Z2" s="124" t="s">
        <v>1488</v>
      </c>
      <c r="AA2" s="124" t="s">
        <v>1489</v>
      </c>
      <c r="AB2" s="124" t="s">
        <v>1490</v>
      </c>
      <c r="AC2" s="124" t="s">
        <v>1491</v>
      </c>
      <c r="AD2" s="124" t="s">
        <v>1492</v>
      </c>
      <c r="AE2" s="124" t="s">
        <v>1590</v>
      </c>
      <c r="AF2" s="124" t="s">
        <v>1493</v>
      </c>
    </row>
    <row r="3" spans="1:32" x14ac:dyDescent="0.2">
      <c r="A3" s="266" t="s">
        <v>593</v>
      </c>
      <c r="B3" s="123">
        <v>41472371.670000002</v>
      </c>
      <c r="C3" s="123">
        <v>897599.02</v>
      </c>
      <c r="D3" s="123">
        <v>20759535.210000001</v>
      </c>
      <c r="E3" s="266">
        <v>114605048.59999999</v>
      </c>
      <c r="F3" s="266">
        <v>36503393.850000001</v>
      </c>
      <c r="G3" s="266">
        <v>2851.24</v>
      </c>
      <c r="H3" s="266">
        <v>194900</v>
      </c>
      <c r="I3" s="287">
        <v>540130</v>
      </c>
      <c r="J3" s="287">
        <v>3885862.07</v>
      </c>
      <c r="K3" s="287">
        <v>2322220</v>
      </c>
      <c r="L3" s="287">
        <v>1541424.24</v>
      </c>
      <c r="M3" s="266">
        <v>268586</v>
      </c>
      <c r="N3" s="266">
        <v>-5263719.16</v>
      </c>
      <c r="O3" s="266">
        <v>-22755198.07</v>
      </c>
      <c r="P3" s="266">
        <v>279205445.05000001</v>
      </c>
      <c r="Q3" s="100">
        <v>322</v>
      </c>
      <c r="R3" s="100">
        <v>5886.32</v>
      </c>
      <c r="S3" s="100">
        <v>109577773.39</v>
      </c>
      <c r="T3" s="100">
        <v>9897578.4600000009</v>
      </c>
      <c r="U3" s="100">
        <v>89903.38</v>
      </c>
      <c r="V3" s="100">
        <v>140308701.15000001</v>
      </c>
      <c r="W3" s="100">
        <v>2</v>
      </c>
      <c r="X3" s="100">
        <v>11080793.380000001</v>
      </c>
      <c r="Y3" s="124">
        <v>172022774.90000001</v>
      </c>
      <c r="Z3" s="124">
        <v>198176</v>
      </c>
      <c r="AA3" s="124">
        <v>426776.4</v>
      </c>
      <c r="AB3" s="124">
        <v>73706026</v>
      </c>
      <c r="AC3" s="124">
        <v>20499468.02</v>
      </c>
      <c r="AD3" s="124">
        <v>91340</v>
      </c>
      <c r="AE3" s="124">
        <v>5507.03</v>
      </c>
      <c r="AF3" s="124">
        <v>1131216.4099999999</v>
      </c>
    </row>
    <row r="4" spans="1:32" x14ac:dyDescent="0.2">
      <c r="A4" s="266" t="s">
        <v>2192</v>
      </c>
      <c r="B4" s="123">
        <v>150650.06</v>
      </c>
      <c r="C4" s="123">
        <v>0</v>
      </c>
      <c r="D4" s="123">
        <v>196117.37</v>
      </c>
      <c r="E4" s="266">
        <v>363969.51</v>
      </c>
      <c r="F4" s="266">
        <v>263716.59999999998</v>
      </c>
      <c r="J4" s="287">
        <v>20400</v>
      </c>
      <c r="O4" s="266">
        <v>-1529438.95</v>
      </c>
      <c r="P4" s="266">
        <v>2193223.69</v>
      </c>
      <c r="S4" s="100">
        <v>1014406.44</v>
      </c>
      <c r="U4" s="100">
        <v>472.69</v>
      </c>
      <c r="V4" s="100">
        <v>914200</v>
      </c>
      <c r="Y4" s="124">
        <v>1056740.8799999999</v>
      </c>
      <c r="AA4" s="124">
        <v>6894</v>
      </c>
      <c r="AB4" s="124">
        <v>496595.05</v>
      </c>
      <c r="AC4" s="124">
        <v>65446.400000000001</v>
      </c>
      <c r="AF4" s="124">
        <v>8225</v>
      </c>
    </row>
    <row r="5" spans="1:32" x14ac:dyDescent="0.2">
      <c r="A5" s="266" t="s">
        <v>2193</v>
      </c>
      <c r="B5" s="123">
        <v>332589.94</v>
      </c>
      <c r="C5" s="123">
        <v>0</v>
      </c>
      <c r="D5" s="123">
        <v>156927.69</v>
      </c>
      <c r="E5" s="266">
        <v>881934.86</v>
      </c>
      <c r="F5" s="266">
        <v>546462.16</v>
      </c>
      <c r="J5" s="287">
        <v>6000</v>
      </c>
      <c r="M5" s="266">
        <v>81000</v>
      </c>
      <c r="O5" s="266">
        <v>262163.12</v>
      </c>
      <c r="P5" s="266">
        <v>1265427.9099999999</v>
      </c>
      <c r="S5" s="100">
        <v>2176111.34</v>
      </c>
      <c r="T5" s="100">
        <v>9000</v>
      </c>
      <c r="U5" s="100">
        <v>504.42</v>
      </c>
      <c r="V5" s="100">
        <v>1337860</v>
      </c>
      <c r="Y5" s="124">
        <v>1596510</v>
      </c>
      <c r="AB5" s="124">
        <v>1525302.37</v>
      </c>
      <c r="AC5" s="124">
        <v>60905.55</v>
      </c>
    </row>
    <row r="6" spans="1:32" x14ac:dyDescent="0.2">
      <c r="A6" s="266" t="s">
        <v>2194</v>
      </c>
      <c r="B6" s="123">
        <v>496913.14</v>
      </c>
      <c r="D6" s="123">
        <v>154208.6</v>
      </c>
      <c r="E6" s="266">
        <v>934562.49</v>
      </c>
      <c r="F6" s="266">
        <v>389571.84000000003</v>
      </c>
      <c r="J6" s="287">
        <v>18300</v>
      </c>
      <c r="L6" s="287">
        <v>43.28</v>
      </c>
      <c r="O6" s="266">
        <v>-1336009.9099999999</v>
      </c>
      <c r="P6" s="266">
        <v>3482828.65</v>
      </c>
      <c r="S6" s="100">
        <v>1359132.04</v>
      </c>
      <c r="T6" s="100">
        <v>144805</v>
      </c>
      <c r="U6" s="100">
        <v>698.06</v>
      </c>
      <c r="V6" s="100">
        <v>1267160</v>
      </c>
      <c r="Y6" s="124">
        <v>1500010</v>
      </c>
      <c r="AA6" s="124">
        <v>720</v>
      </c>
      <c r="AB6" s="124">
        <v>1353733.3</v>
      </c>
      <c r="AC6" s="124">
        <v>74402.75</v>
      </c>
      <c r="AF6" s="124">
        <v>3200</v>
      </c>
    </row>
    <row r="7" spans="1:32" x14ac:dyDescent="0.2">
      <c r="A7" s="266" t="s">
        <v>2195</v>
      </c>
      <c r="B7" s="123">
        <v>241419.62</v>
      </c>
      <c r="C7" s="123">
        <v>0</v>
      </c>
      <c r="D7" s="123">
        <v>212172</v>
      </c>
      <c r="E7" s="266">
        <v>592537.86</v>
      </c>
      <c r="F7" s="266">
        <v>483896.78</v>
      </c>
      <c r="J7" s="287">
        <v>218341.63</v>
      </c>
      <c r="O7" s="266">
        <v>-2636279.2200000002</v>
      </c>
      <c r="P7" s="266">
        <v>3940312</v>
      </c>
      <c r="S7" s="100">
        <v>1508363.06</v>
      </c>
      <c r="U7" s="100">
        <v>307</v>
      </c>
      <c r="V7" s="100">
        <v>766940</v>
      </c>
      <c r="X7" s="100">
        <v>20000</v>
      </c>
      <c r="Y7" s="124">
        <v>1000650</v>
      </c>
      <c r="AB7" s="124">
        <v>1099502.1100000001</v>
      </c>
      <c r="AC7" s="124">
        <v>169625.25</v>
      </c>
      <c r="AF7" s="124">
        <v>618.85</v>
      </c>
    </row>
    <row r="8" spans="1:32" x14ac:dyDescent="0.2">
      <c r="A8" s="266" t="s">
        <v>2196</v>
      </c>
      <c r="B8" s="123">
        <v>568578.53</v>
      </c>
      <c r="C8" s="123">
        <v>0</v>
      </c>
      <c r="D8" s="123">
        <v>62114.54</v>
      </c>
      <c r="E8" s="266">
        <v>405286.86</v>
      </c>
      <c r="F8" s="266">
        <v>207081.28</v>
      </c>
      <c r="H8" s="266">
        <v>194900</v>
      </c>
      <c r="J8" s="287">
        <v>22500</v>
      </c>
      <c r="L8" s="287">
        <v>300</v>
      </c>
      <c r="O8" s="266">
        <v>-1416665.48</v>
      </c>
      <c r="P8" s="266">
        <v>2735240.51</v>
      </c>
      <c r="S8" s="100">
        <v>727218.71</v>
      </c>
      <c r="T8" s="100">
        <v>361176.73</v>
      </c>
      <c r="U8" s="100">
        <v>1281.98</v>
      </c>
      <c r="V8" s="100">
        <v>1036590</v>
      </c>
      <c r="Y8" s="124">
        <v>1126890</v>
      </c>
      <c r="AA8" s="124">
        <v>3106</v>
      </c>
      <c r="AB8" s="124">
        <v>531924.39</v>
      </c>
      <c r="AC8" s="124">
        <v>67620.850000000006</v>
      </c>
      <c r="AF8" s="124">
        <v>286000</v>
      </c>
    </row>
    <row r="9" spans="1:32" x14ac:dyDescent="0.2">
      <c r="A9" s="266" t="s">
        <v>2197</v>
      </c>
      <c r="B9" s="123">
        <v>238573.01</v>
      </c>
      <c r="C9" s="123">
        <v>0</v>
      </c>
      <c r="D9" s="123">
        <v>99128.09</v>
      </c>
      <c r="E9" s="266">
        <v>757035.11</v>
      </c>
      <c r="F9" s="266">
        <v>1101367.94</v>
      </c>
      <c r="J9" s="287">
        <v>12960</v>
      </c>
      <c r="O9" s="266">
        <v>-25488.1</v>
      </c>
      <c r="P9" s="266">
        <v>2266802.89</v>
      </c>
      <c r="S9" s="100">
        <v>728401.83</v>
      </c>
      <c r="U9" s="100">
        <v>411.21</v>
      </c>
      <c r="V9" s="100">
        <v>871070</v>
      </c>
      <c r="Y9" s="124">
        <v>956108</v>
      </c>
      <c r="AB9" s="124">
        <v>440479.78</v>
      </c>
      <c r="AC9" s="124">
        <v>122738.35</v>
      </c>
      <c r="AF9" s="124">
        <v>120684.11</v>
      </c>
    </row>
    <row r="10" spans="1:32" x14ac:dyDescent="0.2">
      <c r="A10" s="266" t="s">
        <v>2198</v>
      </c>
      <c r="B10" s="123">
        <v>299874.96999999997</v>
      </c>
      <c r="C10" s="123">
        <v>0</v>
      </c>
      <c r="D10" s="123">
        <v>190293.02</v>
      </c>
      <c r="E10" s="266">
        <v>946765.54</v>
      </c>
      <c r="F10" s="266">
        <v>706271.36</v>
      </c>
      <c r="J10" s="287">
        <v>19424</v>
      </c>
      <c r="M10" s="266">
        <v>37000</v>
      </c>
      <c r="O10" s="266">
        <v>-1347413.33</v>
      </c>
      <c r="P10" s="266">
        <v>2678016.84</v>
      </c>
      <c r="S10" s="100">
        <v>1549722.15</v>
      </c>
      <c r="U10" s="100">
        <v>670.84</v>
      </c>
      <c r="V10" s="100">
        <v>962260</v>
      </c>
      <c r="Y10" s="124">
        <v>1063165</v>
      </c>
      <c r="AB10" s="124">
        <v>593945.16</v>
      </c>
      <c r="AC10" s="124">
        <v>95369.45</v>
      </c>
    </row>
    <row r="11" spans="1:32" x14ac:dyDescent="0.2">
      <c r="A11" s="266" t="s">
        <v>2199</v>
      </c>
      <c r="B11" s="123">
        <v>149549.97</v>
      </c>
      <c r="C11" s="123">
        <v>0</v>
      </c>
      <c r="D11" s="123">
        <v>145077.93</v>
      </c>
      <c r="E11" s="266">
        <v>2131258.63</v>
      </c>
      <c r="F11" s="266">
        <v>200766.4</v>
      </c>
      <c r="J11" s="287">
        <v>6450</v>
      </c>
      <c r="L11" s="287">
        <v>25804.73</v>
      </c>
      <c r="M11" s="266">
        <v>18000</v>
      </c>
      <c r="O11" s="266">
        <v>2087829.96</v>
      </c>
      <c r="P11" s="266">
        <v>585220.22</v>
      </c>
      <c r="S11" s="100">
        <v>1038864.84</v>
      </c>
      <c r="T11" s="100">
        <v>20000</v>
      </c>
      <c r="U11" s="100">
        <v>359.73</v>
      </c>
      <c r="V11" s="100">
        <v>651590</v>
      </c>
      <c r="Y11" s="124">
        <v>910540</v>
      </c>
      <c r="AB11" s="124">
        <v>749914.1</v>
      </c>
      <c r="AC11" s="124">
        <v>105623.45</v>
      </c>
      <c r="AF11" s="124">
        <v>24925</v>
      </c>
    </row>
    <row r="12" spans="1:32" x14ac:dyDescent="0.2">
      <c r="A12" s="266" t="s">
        <v>2200</v>
      </c>
      <c r="B12" s="123">
        <v>475191.08</v>
      </c>
      <c r="C12" s="123">
        <v>0</v>
      </c>
      <c r="D12" s="123">
        <v>303396.46999999997</v>
      </c>
      <c r="E12" s="266">
        <v>525696.86</v>
      </c>
      <c r="F12" s="266">
        <v>1045656.32</v>
      </c>
      <c r="J12" s="287">
        <v>150</v>
      </c>
      <c r="M12" s="266">
        <v>55000</v>
      </c>
      <c r="O12" s="266">
        <v>282806.27</v>
      </c>
      <c r="P12" s="266">
        <v>1804328.64</v>
      </c>
      <c r="S12" s="100">
        <v>964264.08</v>
      </c>
      <c r="U12" s="100">
        <v>811.19</v>
      </c>
      <c r="V12" s="100">
        <v>1286170</v>
      </c>
      <c r="Y12" s="124">
        <v>1346170</v>
      </c>
      <c r="AA12" s="124">
        <v>7212</v>
      </c>
      <c r="AB12" s="124">
        <v>299301.59999999998</v>
      </c>
      <c r="AC12" s="124">
        <v>163025.85</v>
      </c>
      <c r="AF12" s="124">
        <v>225000</v>
      </c>
    </row>
    <row r="13" spans="1:32" x14ac:dyDescent="0.2">
      <c r="A13" s="266" t="s">
        <v>2201</v>
      </c>
      <c r="B13" s="123">
        <v>239326.29</v>
      </c>
      <c r="C13" s="123">
        <v>0</v>
      </c>
      <c r="D13" s="123">
        <v>46591.17</v>
      </c>
      <c r="E13" s="266">
        <v>194216.97</v>
      </c>
      <c r="F13" s="266">
        <v>315565.09000000003</v>
      </c>
      <c r="J13" s="287">
        <v>77238</v>
      </c>
      <c r="M13" s="266">
        <v>35000</v>
      </c>
      <c r="O13" s="266">
        <v>-148025.70000000001</v>
      </c>
      <c r="P13" s="266">
        <v>667029.63</v>
      </c>
      <c r="S13" s="100">
        <v>791374.83</v>
      </c>
      <c r="U13" s="100">
        <v>256.63</v>
      </c>
      <c r="V13" s="100">
        <v>979450</v>
      </c>
      <c r="Y13" s="124">
        <v>1238350</v>
      </c>
      <c r="AB13" s="124">
        <v>322442.71999999997</v>
      </c>
      <c r="AC13" s="124">
        <v>34589.15</v>
      </c>
    </row>
    <row r="14" spans="1:32" x14ac:dyDescent="0.2">
      <c r="A14" s="266" t="s">
        <v>2202</v>
      </c>
      <c r="B14" s="123">
        <v>111953.7</v>
      </c>
      <c r="C14" s="123">
        <v>0</v>
      </c>
      <c r="D14" s="123">
        <v>326393.03999999998</v>
      </c>
      <c r="E14" s="266">
        <v>3</v>
      </c>
      <c r="F14" s="266">
        <v>343306.5</v>
      </c>
      <c r="J14" s="287">
        <v>39824</v>
      </c>
      <c r="O14" s="266">
        <v>-208103.87</v>
      </c>
      <c r="P14" s="266">
        <v>818351.54</v>
      </c>
      <c r="S14" s="100">
        <v>1156135.01</v>
      </c>
      <c r="U14" s="100">
        <v>181.47</v>
      </c>
      <c r="V14" s="100">
        <v>563700</v>
      </c>
      <c r="X14" s="100">
        <v>400000</v>
      </c>
      <c r="Y14" s="124">
        <v>795650</v>
      </c>
      <c r="AB14" s="124">
        <v>1148174.26</v>
      </c>
      <c r="AC14" s="124">
        <v>34611.65</v>
      </c>
    </row>
    <row r="15" spans="1:32" x14ac:dyDescent="0.2">
      <c r="A15" s="266" t="s">
        <v>2203</v>
      </c>
      <c r="B15" s="123">
        <v>221142.72</v>
      </c>
      <c r="C15" s="123">
        <v>0</v>
      </c>
      <c r="D15" s="123">
        <v>162164.82</v>
      </c>
      <c r="E15" s="266">
        <v>1949904.37</v>
      </c>
      <c r="F15" s="266">
        <v>324250.68</v>
      </c>
      <c r="J15" s="287">
        <v>16150</v>
      </c>
      <c r="L15" s="287">
        <v>196.26</v>
      </c>
      <c r="O15" s="266">
        <v>-1432241.36</v>
      </c>
      <c r="P15" s="266">
        <v>3873985.05</v>
      </c>
      <c r="S15" s="100">
        <v>1061194.1599999999</v>
      </c>
      <c r="T15" s="100">
        <v>107750</v>
      </c>
      <c r="U15" s="100">
        <v>263</v>
      </c>
      <c r="V15" s="100">
        <v>1171430</v>
      </c>
      <c r="Y15" s="124">
        <v>1419308</v>
      </c>
      <c r="AA15" s="124">
        <v>10792</v>
      </c>
      <c r="AB15" s="124">
        <v>627100.37</v>
      </c>
      <c r="AC15" s="124">
        <v>73788.149999999994</v>
      </c>
    </row>
    <row r="16" spans="1:32" x14ac:dyDescent="0.2">
      <c r="A16" s="266" t="s">
        <v>2204</v>
      </c>
      <c r="B16" s="123">
        <v>48819.59</v>
      </c>
      <c r="C16" s="123">
        <v>0</v>
      </c>
      <c r="D16" s="123">
        <v>87023.81</v>
      </c>
      <c r="E16" s="266">
        <v>1548915.86</v>
      </c>
      <c r="F16" s="266">
        <v>205677.57</v>
      </c>
      <c r="J16" s="287">
        <v>22450</v>
      </c>
      <c r="O16" s="266">
        <v>-119692.8</v>
      </c>
      <c r="P16" s="266">
        <v>2037072.22</v>
      </c>
      <c r="S16" s="100">
        <v>780783.87</v>
      </c>
      <c r="U16" s="100">
        <v>155.01</v>
      </c>
      <c r="V16" s="100">
        <v>732450</v>
      </c>
      <c r="X16" s="100">
        <v>70000</v>
      </c>
      <c r="Y16" s="124">
        <v>1001258</v>
      </c>
      <c r="AB16" s="124">
        <v>482130.52</v>
      </c>
      <c r="AC16" s="124">
        <v>72360.95</v>
      </c>
      <c r="AF16" s="124">
        <v>70000</v>
      </c>
    </row>
    <row r="17" spans="1:32" x14ac:dyDescent="0.2">
      <c r="A17" s="266" t="s">
        <v>2205</v>
      </c>
      <c r="B17" s="123">
        <v>327937.44</v>
      </c>
      <c r="C17" s="123">
        <v>0</v>
      </c>
      <c r="D17" s="123">
        <v>69437.350000000006</v>
      </c>
      <c r="E17" s="266">
        <v>280330.23999999999</v>
      </c>
      <c r="F17" s="266">
        <v>516558</v>
      </c>
      <c r="J17" s="287">
        <v>7245</v>
      </c>
      <c r="O17" s="266">
        <v>-174280.82</v>
      </c>
      <c r="P17" s="266">
        <v>2706524.69</v>
      </c>
      <c r="S17" s="100">
        <v>690067.14</v>
      </c>
      <c r="T17" s="100">
        <v>73350</v>
      </c>
      <c r="U17" s="100">
        <v>556.82000000000005</v>
      </c>
      <c r="V17" s="100">
        <v>826160</v>
      </c>
      <c r="Y17" s="124">
        <v>929767</v>
      </c>
      <c r="AA17" s="124">
        <v>1120</v>
      </c>
      <c r="AB17" s="124">
        <v>1926558.85</v>
      </c>
      <c r="AC17" s="124">
        <v>74571.95</v>
      </c>
    </row>
    <row r="18" spans="1:32" x14ac:dyDescent="0.2">
      <c r="A18" s="266" t="s">
        <v>2206</v>
      </c>
      <c r="B18" s="123">
        <v>154259.39000000001</v>
      </c>
      <c r="C18" s="123">
        <v>44600</v>
      </c>
      <c r="D18" s="123">
        <v>43390.15</v>
      </c>
      <c r="E18" s="266">
        <v>83665.039999999994</v>
      </c>
      <c r="F18" s="266">
        <v>234749.75</v>
      </c>
      <c r="J18" s="287">
        <v>11800</v>
      </c>
      <c r="O18" s="266">
        <v>128166.69</v>
      </c>
      <c r="P18" s="266">
        <v>865508.28</v>
      </c>
      <c r="S18" s="100">
        <v>1470075.82</v>
      </c>
      <c r="U18" s="100">
        <v>270.82</v>
      </c>
      <c r="V18" s="100">
        <v>1150710</v>
      </c>
      <c r="Y18" s="124">
        <v>1226710</v>
      </c>
      <c r="AA18" s="124">
        <v>2000</v>
      </c>
      <c r="AB18" s="124">
        <v>1747428.68</v>
      </c>
      <c r="AC18" s="124">
        <v>91635.55</v>
      </c>
    </row>
    <row r="19" spans="1:32" x14ac:dyDescent="0.2">
      <c r="A19" s="266" t="s">
        <v>2207</v>
      </c>
      <c r="B19" s="123">
        <v>201836.26</v>
      </c>
      <c r="C19" s="123">
        <v>0</v>
      </c>
      <c r="D19" s="123">
        <v>43247.34</v>
      </c>
      <c r="E19" s="266">
        <v>48150.15</v>
      </c>
      <c r="F19" s="266">
        <v>162293.49</v>
      </c>
      <c r="J19" s="287">
        <v>11300</v>
      </c>
      <c r="O19" s="266">
        <v>-2879858</v>
      </c>
      <c r="P19" s="266">
        <v>2831701.19</v>
      </c>
      <c r="S19" s="100">
        <v>1432120.31</v>
      </c>
      <c r="U19" s="100">
        <v>357.59</v>
      </c>
      <c r="V19" s="100">
        <v>408460</v>
      </c>
      <c r="Y19" s="124">
        <v>635279.5</v>
      </c>
      <c r="Z19" s="124">
        <v>2500</v>
      </c>
      <c r="AA19" s="124">
        <v>960</v>
      </c>
      <c r="AB19" s="124">
        <v>645486.9</v>
      </c>
      <c r="AC19" s="124">
        <v>52614.95</v>
      </c>
    </row>
    <row r="20" spans="1:32" x14ac:dyDescent="0.2">
      <c r="A20" s="266" t="s">
        <v>2208</v>
      </c>
      <c r="B20" s="123">
        <v>459488.33</v>
      </c>
      <c r="C20" s="123">
        <v>0</v>
      </c>
      <c r="D20" s="123">
        <v>215242.95</v>
      </c>
      <c r="E20" s="266">
        <v>2580676.91</v>
      </c>
      <c r="F20" s="266">
        <v>442220.59</v>
      </c>
      <c r="J20" s="287">
        <v>11800</v>
      </c>
      <c r="L20" s="287">
        <v>1000</v>
      </c>
      <c r="O20" s="266">
        <v>-1934955.9</v>
      </c>
      <c r="P20" s="266">
        <v>5546813.3099999996</v>
      </c>
      <c r="S20" s="100">
        <v>952909.05</v>
      </c>
      <c r="U20" s="100">
        <v>907.13</v>
      </c>
      <c r="V20" s="100">
        <v>659350</v>
      </c>
      <c r="Y20" s="124">
        <v>777510</v>
      </c>
      <c r="AA20" s="124">
        <v>41726</v>
      </c>
      <c r="AB20" s="124">
        <v>623602.16</v>
      </c>
      <c r="AC20" s="124">
        <v>91529.65</v>
      </c>
      <c r="AF20" s="124">
        <v>1400</v>
      </c>
    </row>
    <row r="21" spans="1:32" x14ac:dyDescent="0.2">
      <c r="A21" s="266" t="s">
        <v>2209</v>
      </c>
      <c r="B21" s="123">
        <v>339285.69</v>
      </c>
      <c r="C21" s="123">
        <v>0</v>
      </c>
      <c r="D21" s="123">
        <v>120169.82</v>
      </c>
      <c r="E21" s="266">
        <v>2559300.7999999998</v>
      </c>
      <c r="F21" s="266">
        <v>1244248.27</v>
      </c>
      <c r="J21" s="287">
        <v>14150</v>
      </c>
      <c r="M21" s="266">
        <v>33000</v>
      </c>
      <c r="O21" s="266">
        <v>2638502.58</v>
      </c>
      <c r="P21" s="266">
        <v>1606327.04</v>
      </c>
      <c r="S21" s="100">
        <v>2769899.54</v>
      </c>
      <c r="T21" s="100">
        <v>3000</v>
      </c>
      <c r="U21" s="100">
        <v>346.19</v>
      </c>
      <c r="V21" s="100">
        <v>1588622</v>
      </c>
      <c r="Y21" s="124">
        <v>2082805</v>
      </c>
      <c r="AA21" s="124">
        <v>2720</v>
      </c>
      <c r="AB21" s="124">
        <v>2126800.9700000002</v>
      </c>
      <c r="AC21" s="124">
        <v>111483.8</v>
      </c>
    </row>
    <row r="22" spans="1:32" x14ac:dyDescent="0.2">
      <c r="A22" s="266" t="s">
        <v>2210</v>
      </c>
      <c r="B22" s="123">
        <v>378195.81</v>
      </c>
      <c r="C22" s="123">
        <v>0</v>
      </c>
      <c r="D22" s="123">
        <v>87616.06</v>
      </c>
      <c r="E22" s="266">
        <v>1935369.17</v>
      </c>
      <c r="F22" s="266">
        <v>510978.17</v>
      </c>
      <c r="J22" s="287">
        <v>11300</v>
      </c>
      <c r="L22" s="287">
        <v>698</v>
      </c>
      <c r="O22" s="266">
        <v>1523738.49</v>
      </c>
      <c r="P22" s="266">
        <v>1373222.93</v>
      </c>
      <c r="S22" s="100">
        <v>875099.89</v>
      </c>
      <c r="U22" s="100">
        <v>728.99</v>
      </c>
      <c r="V22" s="100">
        <v>1161670</v>
      </c>
      <c r="Y22" s="124">
        <v>1261582</v>
      </c>
      <c r="Z22" s="124">
        <v>11000</v>
      </c>
      <c r="AA22" s="124">
        <v>19720</v>
      </c>
      <c r="AB22" s="124">
        <v>589102.64</v>
      </c>
      <c r="AC22" s="124">
        <v>132952.45000000001</v>
      </c>
    </row>
    <row r="23" spans="1:32" x14ac:dyDescent="0.2">
      <c r="A23" s="266" t="s">
        <v>2211</v>
      </c>
      <c r="B23" s="123">
        <v>568335.14</v>
      </c>
      <c r="C23" s="123">
        <v>12000</v>
      </c>
      <c r="D23" s="123">
        <v>155552.43</v>
      </c>
      <c r="E23" s="266">
        <v>2549567.54</v>
      </c>
      <c r="F23" s="266">
        <v>213342.85</v>
      </c>
      <c r="J23" s="287">
        <v>37241</v>
      </c>
      <c r="O23" s="266">
        <v>3082603.73</v>
      </c>
      <c r="P23" s="266">
        <v>466379.49</v>
      </c>
      <c r="S23" s="100">
        <v>611807.93999999994</v>
      </c>
      <c r="T23" s="100">
        <v>117555</v>
      </c>
      <c r="U23" s="100">
        <v>1041.47</v>
      </c>
      <c r="V23" s="100">
        <v>456160</v>
      </c>
      <c r="X23" s="100">
        <v>119000</v>
      </c>
      <c r="Y23" s="124">
        <v>710320</v>
      </c>
      <c r="AB23" s="124">
        <v>538503.37</v>
      </c>
      <c r="AC23" s="124">
        <v>91091.3</v>
      </c>
    </row>
    <row r="24" spans="1:32" x14ac:dyDescent="0.2">
      <c r="A24" s="266" t="s">
        <v>2212</v>
      </c>
      <c r="B24" s="123">
        <v>44243.77</v>
      </c>
      <c r="C24" s="123">
        <v>56000</v>
      </c>
      <c r="D24" s="123">
        <v>140876.22</v>
      </c>
      <c r="E24" s="266">
        <v>325572.96999999997</v>
      </c>
      <c r="F24" s="266">
        <v>385610.55</v>
      </c>
      <c r="J24" s="287">
        <v>11440</v>
      </c>
      <c r="O24" s="266">
        <v>-448549.25</v>
      </c>
      <c r="P24" s="266">
        <v>1804328.64</v>
      </c>
      <c r="S24" s="100">
        <v>717968.43</v>
      </c>
      <c r="T24" s="100">
        <v>365800</v>
      </c>
      <c r="U24" s="100">
        <v>265.18</v>
      </c>
      <c r="V24" s="100">
        <v>754518</v>
      </c>
      <c r="Y24" s="124">
        <v>853711</v>
      </c>
      <c r="AA24" s="124">
        <v>1500</v>
      </c>
      <c r="AB24" s="124">
        <v>1282063.44</v>
      </c>
      <c r="AC24" s="124">
        <v>53823.05</v>
      </c>
      <c r="AF24" s="124">
        <v>3200</v>
      </c>
    </row>
    <row r="25" spans="1:32" x14ac:dyDescent="0.2">
      <c r="A25" s="266" t="s">
        <v>2213</v>
      </c>
      <c r="B25" s="123">
        <v>236069.48</v>
      </c>
      <c r="C25" s="123">
        <v>10160</v>
      </c>
      <c r="D25" s="123">
        <v>385465.22</v>
      </c>
      <c r="E25" s="266">
        <v>457244.98</v>
      </c>
      <c r="F25" s="266">
        <v>93716.98</v>
      </c>
      <c r="J25" s="287">
        <v>26411.19</v>
      </c>
      <c r="O25" s="266">
        <v>-630879.27</v>
      </c>
      <c r="P25" s="266">
        <v>1601555.91</v>
      </c>
      <c r="S25" s="100">
        <v>1967637.2</v>
      </c>
      <c r="T25" s="100">
        <v>500</v>
      </c>
      <c r="U25" s="100">
        <v>452.98</v>
      </c>
      <c r="V25" s="100">
        <v>774900</v>
      </c>
      <c r="Y25" s="124">
        <v>1143716</v>
      </c>
      <c r="AA25" s="124">
        <v>4300</v>
      </c>
      <c r="AB25" s="124">
        <v>1291717.45</v>
      </c>
      <c r="AC25" s="124">
        <v>90934.9</v>
      </c>
      <c r="AF25" s="124">
        <v>1</v>
      </c>
    </row>
    <row r="26" spans="1:32" x14ac:dyDescent="0.2">
      <c r="A26" s="266" t="s">
        <v>2214</v>
      </c>
      <c r="B26" s="123">
        <v>247369.25</v>
      </c>
      <c r="C26" s="123">
        <v>0</v>
      </c>
      <c r="D26" s="123">
        <v>215228.11</v>
      </c>
      <c r="E26" s="266">
        <v>128700.22</v>
      </c>
      <c r="F26" s="266">
        <v>233928.39</v>
      </c>
      <c r="J26" s="287">
        <v>17400</v>
      </c>
      <c r="O26" s="266">
        <v>-449481.79</v>
      </c>
      <c r="P26" s="266">
        <v>1188537.31</v>
      </c>
      <c r="S26" s="100">
        <v>915694.99</v>
      </c>
      <c r="U26" s="100">
        <v>353.8</v>
      </c>
      <c r="V26" s="100">
        <v>846070</v>
      </c>
      <c r="Y26" s="124">
        <v>1108020</v>
      </c>
      <c r="AA26" s="124">
        <v>9660</v>
      </c>
      <c r="AB26" s="124">
        <v>496879.69</v>
      </c>
      <c r="AC26" s="124">
        <v>51103.65</v>
      </c>
    </row>
    <row r="27" spans="1:32" x14ac:dyDescent="0.2">
      <c r="A27" s="266" t="s">
        <v>2331</v>
      </c>
      <c r="B27" s="123">
        <v>200220.82</v>
      </c>
      <c r="C27" s="123">
        <v>0</v>
      </c>
      <c r="D27" s="123">
        <v>153497.20000000001</v>
      </c>
      <c r="E27" s="266">
        <v>687756.56</v>
      </c>
      <c r="F27" s="266">
        <v>321184.63</v>
      </c>
      <c r="J27" s="287">
        <v>20154</v>
      </c>
      <c r="L27" s="287">
        <v>415572.97</v>
      </c>
      <c r="O27" s="266">
        <v>-1963265.48</v>
      </c>
      <c r="P27" s="266">
        <v>3378480.39</v>
      </c>
      <c r="S27" s="100">
        <v>297724.83</v>
      </c>
      <c r="U27" s="100">
        <v>323.11</v>
      </c>
      <c r="V27" s="100">
        <v>828960</v>
      </c>
      <c r="Y27" s="124">
        <v>1008960</v>
      </c>
      <c r="AB27" s="124">
        <v>433460.31</v>
      </c>
      <c r="AC27" s="124">
        <v>164731.29999999999</v>
      </c>
    </row>
    <row r="28" spans="1:32" x14ac:dyDescent="0.2">
      <c r="A28" s="266" t="s">
        <v>2336</v>
      </c>
      <c r="B28" s="123">
        <v>260442.23999999999</v>
      </c>
      <c r="C28" s="123">
        <v>0</v>
      </c>
      <c r="D28" s="123">
        <v>161004.18</v>
      </c>
      <c r="E28" s="266">
        <v>3515596.2</v>
      </c>
      <c r="F28" s="266">
        <v>248792.91</v>
      </c>
      <c r="J28" s="287">
        <v>22122</v>
      </c>
      <c r="O28" s="266">
        <v>-622551.92000000004</v>
      </c>
      <c r="P28" s="266">
        <v>4652638.84</v>
      </c>
      <c r="S28" s="100">
        <v>706389.83</v>
      </c>
      <c r="T28" s="100">
        <v>126850</v>
      </c>
      <c r="U28" s="100">
        <v>622.07000000000005</v>
      </c>
      <c r="V28" s="100">
        <v>315390</v>
      </c>
      <c r="Y28" s="124">
        <v>414242</v>
      </c>
      <c r="AA28" s="124">
        <v>7312</v>
      </c>
      <c r="AB28" s="124">
        <v>498189.64</v>
      </c>
      <c r="AC28" s="124">
        <v>81718.649999999994</v>
      </c>
    </row>
    <row r="29" spans="1:32" x14ac:dyDescent="0.2">
      <c r="A29" s="266" t="s">
        <v>2215</v>
      </c>
      <c r="B29" s="123">
        <v>117295.17</v>
      </c>
      <c r="C29" s="123">
        <v>100000</v>
      </c>
      <c r="D29" s="123">
        <v>8405.51</v>
      </c>
      <c r="E29" s="266">
        <v>2392740.77</v>
      </c>
      <c r="F29" s="266">
        <v>240282.56</v>
      </c>
      <c r="J29" s="287">
        <v>5460</v>
      </c>
      <c r="O29" s="266">
        <v>-1057125.8</v>
      </c>
      <c r="P29" s="266">
        <v>3908830.71</v>
      </c>
      <c r="S29" s="100">
        <v>281232.33</v>
      </c>
      <c r="U29" s="100">
        <v>194.97</v>
      </c>
      <c r="V29" s="100">
        <v>1238240</v>
      </c>
      <c r="X29" s="100">
        <v>1431906.87</v>
      </c>
      <c r="Y29" s="124">
        <v>1736404</v>
      </c>
      <c r="AA29" s="124">
        <v>7600</v>
      </c>
      <c r="AB29" s="124">
        <v>995019.27</v>
      </c>
      <c r="AC29" s="124">
        <v>182181.8</v>
      </c>
      <c r="AD29" s="124">
        <v>1100</v>
      </c>
    </row>
    <row r="30" spans="1:32" x14ac:dyDescent="0.2">
      <c r="A30" s="266" t="s">
        <v>2216</v>
      </c>
      <c r="B30" s="123">
        <v>60824.69</v>
      </c>
      <c r="C30" s="123">
        <v>115332.25</v>
      </c>
      <c r="D30" s="123">
        <v>122392.67</v>
      </c>
      <c r="E30" s="266">
        <v>1002648</v>
      </c>
      <c r="F30" s="266">
        <v>326853</v>
      </c>
      <c r="L30" s="287">
        <v>566957.99</v>
      </c>
      <c r="O30" s="266">
        <v>-2673952.41</v>
      </c>
      <c r="P30" s="266">
        <v>3967213.3</v>
      </c>
      <c r="R30" s="100">
        <v>431.69</v>
      </c>
      <c r="S30" s="100">
        <v>800790.37</v>
      </c>
      <c r="V30" s="100">
        <v>1101400</v>
      </c>
      <c r="X30" s="100">
        <v>100000</v>
      </c>
      <c r="Y30" s="124">
        <v>1409090</v>
      </c>
      <c r="AA30" s="124">
        <v>19908</v>
      </c>
      <c r="AB30" s="124">
        <v>660354.32999999996</v>
      </c>
      <c r="AC30" s="124">
        <v>129560</v>
      </c>
      <c r="AD30" s="124">
        <v>5000</v>
      </c>
    </row>
    <row r="31" spans="1:32" x14ac:dyDescent="0.2">
      <c r="A31" s="266" t="s">
        <v>2217</v>
      </c>
      <c r="B31" s="123">
        <v>321507.94</v>
      </c>
      <c r="C31" s="123">
        <v>0</v>
      </c>
      <c r="D31" s="123">
        <v>40723.629999999997</v>
      </c>
      <c r="E31" s="266">
        <v>53629.16</v>
      </c>
      <c r="F31" s="266">
        <v>377896.75</v>
      </c>
      <c r="O31" s="266">
        <v>-933234.62</v>
      </c>
      <c r="P31" s="266">
        <v>1728640.99</v>
      </c>
      <c r="S31" s="100">
        <v>698947.31</v>
      </c>
      <c r="U31" s="100">
        <v>585.17999999999995</v>
      </c>
      <c r="V31" s="100">
        <v>942470</v>
      </c>
      <c r="Y31" s="124">
        <v>1037160</v>
      </c>
      <c r="AA31" s="124">
        <v>14324</v>
      </c>
      <c r="AB31" s="124">
        <v>342283.82</v>
      </c>
      <c r="AC31" s="124">
        <v>155815.21</v>
      </c>
      <c r="AD31" s="124">
        <v>55000</v>
      </c>
      <c r="AF31" s="124">
        <v>33894.35</v>
      </c>
    </row>
    <row r="32" spans="1:32" x14ac:dyDescent="0.2">
      <c r="A32" s="74" t="s">
        <v>1298</v>
      </c>
    </row>
    <row r="33" spans="1:32" x14ac:dyDescent="0.2">
      <c r="A33" s="266" t="s">
        <v>2218</v>
      </c>
      <c r="B33" s="123">
        <v>370923.27</v>
      </c>
      <c r="C33" s="123">
        <v>0</v>
      </c>
      <c r="D33" s="123">
        <v>145578.94</v>
      </c>
      <c r="E33" s="266">
        <v>11358887</v>
      </c>
      <c r="F33" s="266">
        <v>374890.38</v>
      </c>
      <c r="L33" s="287">
        <v>334.26</v>
      </c>
      <c r="O33" s="266">
        <v>4131494.75</v>
      </c>
      <c r="P33" s="266">
        <v>8039383.1299999999</v>
      </c>
      <c r="S33" s="100">
        <v>897409.35</v>
      </c>
      <c r="T33" s="100">
        <v>54140</v>
      </c>
      <c r="U33" s="100">
        <v>472.88</v>
      </c>
      <c r="V33" s="100">
        <v>735040</v>
      </c>
      <c r="X33" s="100">
        <v>339940</v>
      </c>
      <c r="Y33" s="124">
        <v>1202416</v>
      </c>
      <c r="AA33" s="124">
        <v>11169</v>
      </c>
      <c r="AB33" s="124">
        <v>539190.03</v>
      </c>
      <c r="AC33" s="124">
        <v>155186.07999999999</v>
      </c>
      <c r="AF33" s="124">
        <v>9739.67</v>
      </c>
    </row>
    <row r="34" spans="1:32" x14ac:dyDescent="0.2">
      <c r="A34" s="266" t="s">
        <v>2219</v>
      </c>
      <c r="B34" s="123">
        <v>269584.03999999998</v>
      </c>
      <c r="C34" s="123">
        <v>0</v>
      </c>
      <c r="D34" s="123">
        <v>124659.81</v>
      </c>
      <c r="E34" s="266">
        <v>2138705.08</v>
      </c>
      <c r="F34" s="266">
        <v>202959.85</v>
      </c>
      <c r="O34" s="266">
        <v>493932.08</v>
      </c>
      <c r="P34" s="266">
        <v>2109112.34</v>
      </c>
      <c r="Q34" s="100">
        <v>322</v>
      </c>
      <c r="S34" s="100">
        <v>871465.09</v>
      </c>
      <c r="U34" s="100">
        <v>894.29</v>
      </c>
      <c r="V34" s="100">
        <v>806990</v>
      </c>
      <c r="X34" s="100">
        <v>243600</v>
      </c>
      <c r="Y34" s="124">
        <v>1211832</v>
      </c>
      <c r="Z34" s="124">
        <v>1614</v>
      </c>
      <c r="AB34" s="124">
        <v>389202.58</v>
      </c>
      <c r="AC34" s="124">
        <v>160903.57999999999</v>
      </c>
      <c r="AF34" s="124">
        <v>7884.86</v>
      </c>
    </row>
    <row r="35" spans="1:32" x14ac:dyDescent="0.2">
      <c r="A35" s="266" t="s">
        <v>2220</v>
      </c>
      <c r="B35" s="123">
        <v>223236.41</v>
      </c>
      <c r="C35" s="123">
        <v>0</v>
      </c>
      <c r="D35" s="123">
        <v>64970.25</v>
      </c>
      <c r="E35" s="266">
        <v>2290603.75</v>
      </c>
      <c r="F35" s="266">
        <v>231155.04</v>
      </c>
      <c r="L35" s="287">
        <v>0</v>
      </c>
      <c r="O35" s="266">
        <v>783834.26</v>
      </c>
      <c r="P35" s="266">
        <v>2000000</v>
      </c>
      <c r="S35" s="100">
        <v>699066.97</v>
      </c>
      <c r="U35" s="100">
        <v>391.99</v>
      </c>
      <c r="X35" s="100">
        <v>154270</v>
      </c>
      <c r="Y35" s="124">
        <v>218200</v>
      </c>
      <c r="AB35" s="124">
        <v>382328.19</v>
      </c>
      <c r="AC35" s="124">
        <v>155207.6</v>
      </c>
      <c r="AF35" s="124">
        <v>55500</v>
      </c>
    </row>
    <row r="36" spans="1:32" x14ac:dyDescent="0.2">
      <c r="A36" s="266" t="s">
        <v>2221</v>
      </c>
      <c r="B36" s="123">
        <v>198035.62</v>
      </c>
      <c r="C36" s="123">
        <v>0</v>
      </c>
      <c r="D36" s="123">
        <v>10607.42</v>
      </c>
      <c r="E36" s="266">
        <v>1310437.8</v>
      </c>
      <c r="F36" s="266">
        <v>198622.87</v>
      </c>
      <c r="O36" s="266">
        <v>-353366.24</v>
      </c>
      <c r="P36" s="266">
        <v>2067007.72</v>
      </c>
      <c r="S36" s="100">
        <v>676075.37</v>
      </c>
      <c r="U36" s="100">
        <v>485.45</v>
      </c>
      <c r="Y36" s="124">
        <v>152280</v>
      </c>
      <c r="AA36" s="124">
        <v>5822</v>
      </c>
      <c r="AB36" s="124">
        <v>395250.39</v>
      </c>
      <c r="AC36" s="124">
        <v>113064.2</v>
      </c>
      <c r="AD36" s="124">
        <v>240</v>
      </c>
    </row>
    <row r="37" spans="1:32" x14ac:dyDescent="0.2">
      <c r="A37" s="266" t="s">
        <v>2222</v>
      </c>
      <c r="B37" s="123">
        <v>130340.16</v>
      </c>
      <c r="C37" s="123">
        <v>0</v>
      </c>
      <c r="D37" s="123">
        <v>80728.11</v>
      </c>
      <c r="E37" s="266">
        <v>562245.94999999995</v>
      </c>
      <c r="F37" s="266">
        <v>1022870.57</v>
      </c>
      <c r="O37" s="266">
        <v>-790995.15</v>
      </c>
      <c r="P37" s="266">
        <v>2721924.84</v>
      </c>
      <c r="S37" s="100">
        <v>634637.18999999994</v>
      </c>
      <c r="V37" s="100">
        <v>956160</v>
      </c>
      <c r="X37" s="100">
        <v>298720</v>
      </c>
      <c r="Y37" s="124">
        <v>1329607</v>
      </c>
      <c r="AA37" s="124">
        <v>19380</v>
      </c>
      <c r="AB37" s="124">
        <v>507268.54</v>
      </c>
      <c r="AC37" s="124">
        <v>169447.55</v>
      </c>
    </row>
    <row r="38" spans="1:32" x14ac:dyDescent="0.2">
      <c r="A38" s="266" t="s">
        <v>2223</v>
      </c>
      <c r="B38" s="123">
        <v>289091.78000000003</v>
      </c>
      <c r="C38" s="123">
        <v>0</v>
      </c>
      <c r="D38" s="123">
        <v>55206.02</v>
      </c>
      <c r="E38" s="266">
        <v>3</v>
      </c>
      <c r="F38" s="266">
        <v>-5744.53</v>
      </c>
      <c r="J38" s="287">
        <v>56700</v>
      </c>
      <c r="L38" s="287">
        <v>94</v>
      </c>
      <c r="O38" s="266">
        <v>-1594</v>
      </c>
      <c r="P38" s="266">
        <v>1153430.04</v>
      </c>
      <c r="S38" s="100">
        <v>439315.44</v>
      </c>
      <c r="T38" s="100">
        <v>107100</v>
      </c>
      <c r="U38" s="100">
        <v>565.01</v>
      </c>
      <c r="V38" s="100">
        <v>837680</v>
      </c>
      <c r="Y38" s="124">
        <v>1062980</v>
      </c>
      <c r="AB38" s="124">
        <v>510735.12</v>
      </c>
      <c r="AC38" s="124">
        <v>64909.77</v>
      </c>
      <c r="AF38" s="124">
        <v>5593.64</v>
      </c>
    </row>
    <row r="39" spans="1:32" x14ac:dyDescent="0.2">
      <c r="A39" s="266" t="s">
        <v>2224</v>
      </c>
      <c r="B39" s="123">
        <v>298082.45</v>
      </c>
      <c r="C39" s="123">
        <v>0</v>
      </c>
      <c r="D39" s="123">
        <v>154647.15</v>
      </c>
      <c r="E39" s="266">
        <v>-367039.85</v>
      </c>
      <c r="F39" s="266">
        <v>144008.85999999999</v>
      </c>
      <c r="J39" s="287">
        <v>208925</v>
      </c>
      <c r="L39" s="287">
        <v>356.75</v>
      </c>
      <c r="N39" s="266">
        <v>-2304521.69</v>
      </c>
      <c r="O39" s="266">
        <v>-291259</v>
      </c>
      <c r="P39" s="266">
        <v>2737074.7</v>
      </c>
      <c r="S39" s="100">
        <v>548790.57999999996</v>
      </c>
      <c r="T39" s="100">
        <v>171462</v>
      </c>
      <c r="U39" s="100">
        <v>238.98</v>
      </c>
      <c r="V39" s="100">
        <v>854560</v>
      </c>
      <c r="X39" s="100">
        <v>40000</v>
      </c>
      <c r="Y39" s="124">
        <v>1014160</v>
      </c>
      <c r="AB39" s="124">
        <v>374126.88</v>
      </c>
      <c r="AC39" s="124">
        <v>122980.16</v>
      </c>
      <c r="AF39" s="124">
        <v>3343.24</v>
      </c>
    </row>
    <row r="40" spans="1:32" x14ac:dyDescent="0.2">
      <c r="A40" s="266" t="s">
        <v>2225</v>
      </c>
      <c r="B40" s="123">
        <v>502717.77</v>
      </c>
      <c r="C40" s="123">
        <v>0</v>
      </c>
      <c r="D40" s="123">
        <v>114933.03</v>
      </c>
      <c r="E40" s="266">
        <v>203138.8</v>
      </c>
      <c r="F40" s="266">
        <v>163366.76999999999</v>
      </c>
      <c r="J40" s="287">
        <v>6300</v>
      </c>
      <c r="L40" s="287">
        <v>0</v>
      </c>
      <c r="O40" s="266">
        <v>443599.66</v>
      </c>
      <c r="P40" s="266">
        <v>1656318.18</v>
      </c>
      <c r="S40" s="100">
        <v>412595.66</v>
      </c>
      <c r="T40" s="100">
        <v>43490</v>
      </c>
      <c r="U40" s="100">
        <v>1862.09</v>
      </c>
      <c r="V40" s="100">
        <v>922890</v>
      </c>
      <c r="Y40" s="124">
        <v>1014630</v>
      </c>
      <c r="AB40" s="124">
        <v>202572.83</v>
      </c>
      <c r="AC40" s="124">
        <v>109681.03</v>
      </c>
      <c r="AF40" s="124">
        <v>64.180000000000007</v>
      </c>
    </row>
    <row r="41" spans="1:32" x14ac:dyDescent="0.2">
      <c r="A41" s="266" t="s">
        <v>2226</v>
      </c>
      <c r="B41" s="123">
        <v>80811.100000000006</v>
      </c>
      <c r="C41" s="123">
        <v>0</v>
      </c>
      <c r="D41" s="123">
        <v>131165.66</v>
      </c>
      <c r="E41" s="266">
        <v>150367.64000000001</v>
      </c>
      <c r="F41" s="266">
        <v>-15790.82</v>
      </c>
      <c r="J41" s="287">
        <v>556564</v>
      </c>
      <c r="L41" s="287">
        <v>166.35</v>
      </c>
      <c r="O41" s="266">
        <v>3744.1</v>
      </c>
      <c r="P41" s="266">
        <v>1118559.83</v>
      </c>
      <c r="S41" s="100">
        <v>432609.24</v>
      </c>
      <c r="T41" s="100">
        <v>52990</v>
      </c>
      <c r="V41" s="100">
        <v>1288120</v>
      </c>
      <c r="X41" s="100">
        <v>40000</v>
      </c>
      <c r="Y41" s="124">
        <v>1523995</v>
      </c>
      <c r="AB41" s="124">
        <v>420780.14</v>
      </c>
      <c r="AC41" s="124">
        <v>127544.75</v>
      </c>
      <c r="AF41" s="124">
        <v>8726.15</v>
      </c>
    </row>
    <row r="42" spans="1:32" x14ac:dyDescent="0.2">
      <c r="A42" s="266" t="s">
        <v>2227</v>
      </c>
      <c r="B42" s="123">
        <v>128609.47</v>
      </c>
      <c r="C42" s="123">
        <v>0</v>
      </c>
      <c r="D42" s="123">
        <v>771318.45</v>
      </c>
      <c r="E42" s="266">
        <v>-629687.74</v>
      </c>
      <c r="F42" s="266">
        <v>-85985.87</v>
      </c>
      <c r="I42" s="287">
        <v>150000</v>
      </c>
      <c r="J42" s="287">
        <v>34990</v>
      </c>
      <c r="P42" s="266">
        <v>1381244.13</v>
      </c>
      <c r="S42" s="100">
        <v>487180.78</v>
      </c>
      <c r="T42" s="100">
        <v>77760</v>
      </c>
      <c r="U42" s="100">
        <v>220.03</v>
      </c>
      <c r="V42" s="100">
        <v>984170</v>
      </c>
      <c r="Y42" s="124">
        <v>1171250</v>
      </c>
      <c r="AA42" s="124">
        <v>3920</v>
      </c>
      <c r="AB42" s="124">
        <v>268400.74</v>
      </c>
      <c r="AC42" s="124">
        <v>319148.45</v>
      </c>
      <c r="AF42" s="124">
        <v>618.37</v>
      </c>
    </row>
    <row r="43" spans="1:32" x14ac:dyDescent="0.2">
      <c r="A43" s="266" t="s">
        <v>2228</v>
      </c>
      <c r="B43" s="123">
        <v>234782.39</v>
      </c>
      <c r="C43" s="123">
        <v>0</v>
      </c>
      <c r="D43" s="123">
        <v>836722.38</v>
      </c>
      <c r="E43" s="266">
        <v>345359.74</v>
      </c>
      <c r="F43" s="266">
        <v>-90533.91</v>
      </c>
      <c r="J43" s="287">
        <v>144138</v>
      </c>
      <c r="L43" s="287">
        <v>400</v>
      </c>
      <c r="O43" s="266">
        <v>-400</v>
      </c>
      <c r="P43" s="266">
        <v>1240631.49</v>
      </c>
      <c r="S43" s="100">
        <v>483126.8</v>
      </c>
      <c r="T43" s="100">
        <v>63400</v>
      </c>
      <c r="U43" s="100">
        <v>486.16</v>
      </c>
      <c r="V43" s="100">
        <v>1203760</v>
      </c>
      <c r="Y43" s="124">
        <v>1385460</v>
      </c>
      <c r="AB43" s="124">
        <v>254382.75</v>
      </c>
      <c r="AC43" s="124">
        <v>239371.83</v>
      </c>
      <c r="AF43" s="124">
        <v>1665.41</v>
      </c>
    </row>
    <row r="44" spans="1:32" x14ac:dyDescent="0.2">
      <c r="A44" s="266" t="s">
        <v>2229</v>
      </c>
      <c r="B44" s="123">
        <v>312977.13</v>
      </c>
      <c r="C44" s="123">
        <v>100000</v>
      </c>
      <c r="D44" s="123">
        <v>474150.5</v>
      </c>
      <c r="E44" s="266">
        <v>29519.43</v>
      </c>
      <c r="F44" s="266">
        <v>56143.19</v>
      </c>
      <c r="I44" s="287">
        <v>100000</v>
      </c>
      <c r="J44" s="287">
        <v>254100</v>
      </c>
      <c r="L44" s="287">
        <v>0</v>
      </c>
      <c r="O44" s="266">
        <v>-740039.27</v>
      </c>
      <c r="P44" s="266">
        <v>2770050.54</v>
      </c>
      <c r="S44" s="100">
        <v>436002.77</v>
      </c>
      <c r="T44" s="100">
        <v>224510</v>
      </c>
      <c r="U44" s="100">
        <v>455.51</v>
      </c>
      <c r="Y44" s="124">
        <v>170460</v>
      </c>
      <c r="AB44" s="124">
        <v>368657.73</v>
      </c>
      <c r="AC44" s="124">
        <v>20355.75</v>
      </c>
      <c r="AF44" s="124">
        <v>442.72</v>
      </c>
    </row>
    <row r="45" spans="1:32" x14ac:dyDescent="0.2">
      <c r="A45" s="266" t="s">
        <v>2230</v>
      </c>
      <c r="B45" s="123">
        <v>372899.31</v>
      </c>
      <c r="C45" s="123">
        <v>0</v>
      </c>
      <c r="D45" s="123">
        <v>31746.45</v>
      </c>
      <c r="E45" s="266">
        <v>45097.31</v>
      </c>
      <c r="F45" s="266">
        <v>216056.59</v>
      </c>
      <c r="J45" s="287">
        <v>8540</v>
      </c>
      <c r="L45" s="287">
        <v>648.36</v>
      </c>
      <c r="N45" s="266">
        <v>16660.38</v>
      </c>
      <c r="O45" s="266">
        <v>136627.70000000001</v>
      </c>
      <c r="P45" s="266">
        <v>2356118.79</v>
      </c>
      <c r="S45" s="100">
        <v>549540.74</v>
      </c>
      <c r="U45" s="100">
        <v>687.81</v>
      </c>
      <c r="V45" s="100">
        <v>1147160</v>
      </c>
      <c r="Y45" s="124">
        <v>1242092</v>
      </c>
      <c r="AA45" s="124">
        <v>5480</v>
      </c>
      <c r="AB45" s="124">
        <v>366301.31</v>
      </c>
      <c r="AC45" s="124">
        <v>45675.96</v>
      </c>
      <c r="AF45" s="124">
        <v>817.24</v>
      </c>
    </row>
    <row r="46" spans="1:32" x14ac:dyDescent="0.2">
      <c r="A46" s="266" t="s">
        <v>2231</v>
      </c>
      <c r="B46" s="123">
        <v>198703.88</v>
      </c>
      <c r="C46" s="123">
        <v>7000</v>
      </c>
      <c r="D46" s="123">
        <v>135252.76999999999</v>
      </c>
      <c r="E46" s="266">
        <v>223690.5</v>
      </c>
      <c r="F46" s="266">
        <v>251609.5</v>
      </c>
      <c r="J46" s="287">
        <v>77580</v>
      </c>
      <c r="K46" s="287">
        <v>2759</v>
      </c>
      <c r="L46" s="287">
        <v>350</v>
      </c>
      <c r="N46" s="266">
        <v>-341908.85</v>
      </c>
      <c r="O46" s="266">
        <v>105525.12</v>
      </c>
      <c r="P46" s="266">
        <v>1990390.15</v>
      </c>
      <c r="S46" s="100">
        <v>564313.57999999996</v>
      </c>
      <c r="T46" s="100">
        <v>90680</v>
      </c>
      <c r="U46" s="100">
        <v>214.68</v>
      </c>
      <c r="V46" s="100">
        <v>849700</v>
      </c>
      <c r="X46" s="100">
        <v>40000</v>
      </c>
      <c r="Y46" s="124">
        <v>941700</v>
      </c>
      <c r="Z46" s="124">
        <v>4640</v>
      </c>
      <c r="AB46" s="124">
        <v>377280.39</v>
      </c>
      <c r="AC46" s="124">
        <v>129476.09</v>
      </c>
      <c r="AF46" s="124">
        <v>55.39</v>
      </c>
    </row>
    <row r="47" spans="1:32" x14ac:dyDescent="0.2">
      <c r="A47" s="266" t="s">
        <v>2232</v>
      </c>
      <c r="B47" s="123">
        <v>180913.99</v>
      </c>
      <c r="C47" s="123">
        <v>0</v>
      </c>
      <c r="D47" s="123">
        <v>37092.160000000003</v>
      </c>
      <c r="E47" s="266">
        <v>275449.49</v>
      </c>
      <c r="F47" s="266">
        <v>31502.14</v>
      </c>
      <c r="I47" s="287">
        <v>100000</v>
      </c>
      <c r="J47" s="287">
        <v>51180</v>
      </c>
      <c r="L47" s="287">
        <v>264.7</v>
      </c>
      <c r="O47" s="266">
        <v>3000</v>
      </c>
      <c r="P47" s="266">
        <v>498635.02</v>
      </c>
      <c r="S47" s="100">
        <v>346372.58</v>
      </c>
      <c r="T47" s="100">
        <v>50550</v>
      </c>
      <c r="U47" s="100">
        <v>152.71</v>
      </c>
      <c r="V47" s="100">
        <v>719360</v>
      </c>
      <c r="X47" s="100">
        <v>40000</v>
      </c>
      <c r="Y47" s="124">
        <v>850560</v>
      </c>
      <c r="AB47" s="124">
        <v>231995.05</v>
      </c>
      <c r="AC47" s="124">
        <v>35117.53</v>
      </c>
      <c r="AF47" s="124">
        <v>535.24</v>
      </c>
    </row>
    <row r="48" spans="1:32" x14ac:dyDescent="0.2">
      <c r="A48" s="266" t="s">
        <v>2233</v>
      </c>
      <c r="B48" s="123">
        <v>180613.77</v>
      </c>
      <c r="C48" s="123">
        <v>0</v>
      </c>
      <c r="D48" s="123">
        <v>184836.59</v>
      </c>
      <c r="E48" s="266">
        <v>3</v>
      </c>
      <c r="F48" s="266">
        <v>47628</v>
      </c>
      <c r="J48" s="287">
        <v>65488</v>
      </c>
      <c r="N48" s="266">
        <v>-11452.2</v>
      </c>
      <c r="P48" s="266">
        <v>452082.82</v>
      </c>
      <c r="S48" s="100">
        <v>474175.57</v>
      </c>
      <c r="T48" s="100">
        <v>47670</v>
      </c>
      <c r="U48" s="100">
        <v>212.44</v>
      </c>
      <c r="V48" s="100">
        <v>545970</v>
      </c>
      <c r="Y48" s="124">
        <v>719370</v>
      </c>
      <c r="AB48" s="124">
        <v>248580.54</v>
      </c>
      <c r="AC48" s="124">
        <v>20976.46</v>
      </c>
      <c r="AF48" s="124">
        <v>7067.01</v>
      </c>
    </row>
    <row r="49" spans="1:32" x14ac:dyDescent="0.2">
      <c r="A49" s="266" t="s">
        <v>2234</v>
      </c>
      <c r="B49" s="123">
        <v>412353.24</v>
      </c>
      <c r="C49" s="123">
        <v>0</v>
      </c>
      <c r="D49" s="123">
        <v>50411.3</v>
      </c>
      <c r="E49" s="266">
        <v>2715257.88</v>
      </c>
      <c r="F49" s="266">
        <v>180518.51</v>
      </c>
      <c r="J49" s="287">
        <v>123930</v>
      </c>
      <c r="O49" s="266">
        <v>-159492.1</v>
      </c>
      <c r="P49" s="266">
        <v>5378772.1500000004</v>
      </c>
      <c r="S49" s="100">
        <v>499130.34</v>
      </c>
      <c r="T49" s="100">
        <v>54725</v>
      </c>
      <c r="U49" s="100">
        <v>1690.33</v>
      </c>
      <c r="V49" s="100">
        <v>861640</v>
      </c>
      <c r="Y49" s="124">
        <v>949740</v>
      </c>
      <c r="AB49" s="124">
        <v>342381.07</v>
      </c>
      <c r="AC49" s="124">
        <v>188912.61</v>
      </c>
      <c r="AF49" s="124">
        <v>6987.82</v>
      </c>
    </row>
    <row r="50" spans="1:32" x14ac:dyDescent="0.2">
      <c r="A50" s="266" t="s">
        <v>2235</v>
      </c>
      <c r="B50" s="123">
        <v>298459.95</v>
      </c>
      <c r="C50" s="123">
        <v>0</v>
      </c>
      <c r="D50" s="123">
        <v>656140.16</v>
      </c>
      <c r="E50" s="266">
        <v>-124813.45</v>
      </c>
      <c r="F50" s="266">
        <v>-156563.35999999999</v>
      </c>
      <c r="J50" s="287">
        <v>106540</v>
      </c>
      <c r="M50" s="266">
        <v>4586</v>
      </c>
      <c r="P50" s="266">
        <v>1780248.13</v>
      </c>
      <c r="S50" s="100">
        <v>487741.57</v>
      </c>
      <c r="T50" s="100">
        <v>70398</v>
      </c>
      <c r="U50" s="100">
        <v>370.37</v>
      </c>
      <c r="V50" s="100">
        <v>1043870</v>
      </c>
      <c r="Y50" s="124">
        <v>1220588.23</v>
      </c>
      <c r="AB50" s="124">
        <v>343145.5</v>
      </c>
      <c r="AC50" s="124">
        <v>185299.71</v>
      </c>
      <c r="AF50" s="124">
        <v>150.78</v>
      </c>
    </row>
    <row r="51" spans="1:32" x14ac:dyDescent="0.2">
      <c r="A51" s="266" t="s">
        <v>2236</v>
      </c>
      <c r="B51" s="123">
        <v>459893.75</v>
      </c>
      <c r="C51" s="123">
        <v>60000</v>
      </c>
      <c r="D51" s="123">
        <v>336987.83</v>
      </c>
      <c r="E51" s="266">
        <v>846856.72</v>
      </c>
      <c r="F51" s="266">
        <v>276922.14</v>
      </c>
      <c r="O51" s="266">
        <v>197487.27</v>
      </c>
      <c r="P51" s="266">
        <v>2690789.95</v>
      </c>
      <c r="S51" s="100">
        <v>455439.78</v>
      </c>
      <c r="T51" s="100">
        <v>57195</v>
      </c>
      <c r="U51" s="100">
        <v>803</v>
      </c>
      <c r="V51" s="100">
        <v>844060</v>
      </c>
      <c r="X51" s="100">
        <v>197760</v>
      </c>
      <c r="Y51" s="124">
        <v>1056276</v>
      </c>
      <c r="AB51" s="124">
        <v>216941.26</v>
      </c>
      <c r="AC51" s="124">
        <v>7070</v>
      </c>
      <c r="AF51" s="124">
        <v>25445.439999999999</v>
      </c>
    </row>
    <row r="52" spans="1:32" x14ac:dyDescent="0.2">
      <c r="A52" s="266" t="s">
        <v>2237</v>
      </c>
      <c r="B52" s="123">
        <v>408865.22</v>
      </c>
      <c r="C52" s="123">
        <v>0</v>
      </c>
      <c r="D52" s="123">
        <v>41690</v>
      </c>
      <c r="E52" s="266">
        <v>517787.45</v>
      </c>
      <c r="F52" s="266">
        <v>-17697.5</v>
      </c>
      <c r="L52" s="287">
        <v>1981</v>
      </c>
      <c r="O52" s="266">
        <v>112</v>
      </c>
      <c r="P52" s="266">
        <v>2057308.95</v>
      </c>
      <c r="S52" s="100">
        <v>427777.56</v>
      </c>
      <c r="U52" s="100">
        <v>711.93</v>
      </c>
      <c r="X52" s="100">
        <v>1078.48</v>
      </c>
      <c r="Y52" s="124">
        <v>77746</v>
      </c>
      <c r="AB52" s="124">
        <v>211008.98</v>
      </c>
      <c r="AC52" s="124">
        <v>90795.67</v>
      </c>
      <c r="AF52" s="124">
        <v>87.11</v>
      </c>
    </row>
    <row r="53" spans="1:32" x14ac:dyDescent="0.2">
      <c r="A53" s="266" t="s">
        <v>2238</v>
      </c>
      <c r="B53" s="123">
        <v>38025.93</v>
      </c>
      <c r="C53" s="123">
        <v>0</v>
      </c>
      <c r="D53" s="123">
        <v>181465.79</v>
      </c>
      <c r="E53" s="266">
        <v>123930.74</v>
      </c>
      <c r="F53" s="266">
        <v>193563.98</v>
      </c>
      <c r="L53" s="287">
        <v>14.39</v>
      </c>
      <c r="P53" s="266">
        <v>1988049.06</v>
      </c>
      <c r="S53" s="100">
        <v>470811.56</v>
      </c>
      <c r="U53" s="100">
        <v>191.84</v>
      </c>
      <c r="V53" s="100">
        <v>743760</v>
      </c>
      <c r="X53" s="100">
        <v>40000</v>
      </c>
      <c r="Y53" s="124">
        <v>914402</v>
      </c>
      <c r="AB53" s="124">
        <v>451636.91</v>
      </c>
      <c r="AC53" s="124">
        <v>31952.83</v>
      </c>
      <c r="AF53" s="124">
        <v>1013.05</v>
      </c>
    </row>
    <row r="54" spans="1:32" x14ac:dyDescent="0.2">
      <c r="A54" s="266" t="s">
        <v>2239</v>
      </c>
      <c r="B54" s="123">
        <v>122426.01</v>
      </c>
      <c r="C54" s="123">
        <v>0</v>
      </c>
      <c r="D54" s="123">
        <v>109443.54</v>
      </c>
      <c r="E54" s="266">
        <v>6537.17</v>
      </c>
      <c r="F54" s="266">
        <v>193695.2</v>
      </c>
      <c r="J54" s="287">
        <v>170045</v>
      </c>
      <c r="L54" s="287">
        <v>830</v>
      </c>
      <c r="N54" s="266">
        <v>249356.91</v>
      </c>
      <c r="O54" s="266">
        <v>-509277.18</v>
      </c>
      <c r="P54" s="266">
        <v>1911374.52</v>
      </c>
      <c r="S54" s="100">
        <v>391573.1</v>
      </c>
      <c r="T54" s="100">
        <v>64300</v>
      </c>
      <c r="U54" s="100">
        <v>67.19</v>
      </c>
      <c r="V54" s="100">
        <v>680950</v>
      </c>
      <c r="X54" s="100">
        <v>100000</v>
      </c>
      <c r="Y54" s="124">
        <v>859390</v>
      </c>
      <c r="AA54" s="124">
        <v>2000</v>
      </c>
      <c r="AB54" s="124">
        <v>180802.63</v>
      </c>
      <c r="AC54" s="124">
        <v>75822.960000000006</v>
      </c>
      <c r="AF54" s="124">
        <v>97.81</v>
      </c>
    </row>
    <row r="55" spans="1:32" x14ac:dyDescent="0.2">
      <c r="A55" s="266" t="s">
        <v>2240</v>
      </c>
      <c r="B55" s="123">
        <v>352256.83</v>
      </c>
      <c r="C55" s="123">
        <v>500.56</v>
      </c>
      <c r="D55" s="123">
        <v>22244.58</v>
      </c>
      <c r="E55" s="266">
        <v>123244.96</v>
      </c>
      <c r="F55" s="266">
        <v>103051.43</v>
      </c>
      <c r="J55" s="287">
        <v>33905</v>
      </c>
      <c r="L55" s="287">
        <v>260</v>
      </c>
      <c r="O55" s="266">
        <v>-999092.6</v>
      </c>
      <c r="P55" s="266">
        <v>1946410.43</v>
      </c>
      <c r="S55" s="100">
        <v>366164.4</v>
      </c>
      <c r="T55" s="100">
        <v>69000</v>
      </c>
      <c r="U55" s="100">
        <v>1032.19</v>
      </c>
      <c r="V55" s="100">
        <v>1371172</v>
      </c>
      <c r="X55" s="100">
        <v>158900</v>
      </c>
      <c r="Y55" s="124">
        <v>1542322</v>
      </c>
      <c r="Z55" s="124">
        <v>2500</v>
      </c>
      <c r="AA55" s="124">
        <v>4640</v>
      </c>
      <c r="AB55" s="124">
        <v>633864.62</v>
      </c>
      <c r="AC55" s="124">
        <v>68648.44</v>
      </c>
    </row>
    <row r="56" spans="1:32" x14ac:dyDescent="0.2">
      <c r="A56" s="266" t="s">
        <v>2241</v>
      </c>
      <c r="B56" s="123">
        <v>172963.93</v>
      </c>
      <c r="C56" s="123">
        <v>5870</v>
      </c>
      <c r="D56" s="123">
        <v>24594.6</v>
      </c>
      <c r="E56" s="266">
        <v>612410.84</v>
      </c>
      <c r="F56" s="266">
        <v>192750.89</v>
      </c>
      <c r="J56" s="287">
        <v>22821.67</v>
      </c>
      <c r="O56" s="266">
        <v>158971.45000000001</v>
      </c>
      <c r="P56" s="266">
        <v>1372237.86</v>
      </c>
      <c r="S56" s="100">
        <v>168022.82</v>
      </c>
      <c r="T56" s="100">
        <v>50000</v>
      </c>
      <c r="U56" s="100">
        <v>503.87</v>
      </c>
      <c r="V56" s="100">
        <v>530313</v>
      </c>
      <c r="X56" s="100">
        <v>99900</v>
      </c>
      <c r="Y56" s="124">
        <v>638913</v>
      </c>
      <c r="Z56" s="124">
        <v>2640</v>
      </c>
      <c r="AA56" s="124">
        <v>8415</v>
      </c>
      <c r="AB56" s="124">
        <v>318037.59999999998</v>
      </c>
      <c r="AC56" s="124">
        <v>410904.81</v>
      </c>
    </row>
    <row r="57" spans="1:32" x14ac:dyDescent="0.2">
      <c r="A57" s="266" t="s">
        <v>2242</v>
      </c>
      <c r="B57" s="123">
        <v>343625.79</v>
      </c>
      <c r="C57" s="123">
        <v>0</v>
      </c>
      <c r="D57" s="123">
        <v>11573.49</v>
      </c>
      <c r="E57" s="266">
        <v>24156.94</v>
      </c>
      <c r="F57" s="266">
        <v>64057.52</v>
      </c>
      <c r="I57" s="287">
        <v>3000</v>
      </c>
      <c r="J57" s="287">
        <v>26205</v>
      </c>
      <c r="L57" s="287">
        <v>28.04</v>
      </c>
      <c r="O57" s="266">
        <v>-447743.49</v>
      </c>
      <c r="P57" s="266">
        <v>1028783.07</v>
      </c>
      <c r="S57" s="100">
        <v>300768.65000000002</v>
      </c>
      <c r="T57" s="100">
        <v>65000</v>
      </c>
      <c r="U57" s="100">
        <v>792.96</v>
      </c>
      <c r="V57" s="100">
        <v>448333.2</v>
      </c>
      <c r="X57" s="100">
        <v>73500</v>
      </c>
      <c r="Y57" s="124">
        <v>597883.19999999995</v>
      </c>
      <c r="AB57" s="124">
        <v>406748.19</v>
      </c>
      <c r="AC57" s="124">
        <v>39134.300000000003</v>
      </c>
    </row>
    <row r="58" spans="1:32" x14ac:dyDescent="0.2">
      <c r="A58" s="266" t="s">
        <v>2243</v>
      </c>
      <c r="B58" s="123">
        <v>509514.27</v>
      </c>
      <c r="C58" s="123">
        <v>3534.24</v>
      </c>
      <c r="D58" s="123">
        <v>25044.91</v>
      </c>
      <c r="E58" s="266">
        <v>78802.33</v>
      </c>
      <c r="F58" s="266">
        <v>80865.279999999999</v>
      </c>
      <c r="I58" s="287">
        <v>2000</v>
      </c>
      <c r="J58" s="287">
        <v>32828.589999999997</v>
      </c>
      <c r="O58" s="266">
        <v>228385.29</v>
      </c>
      <c r="P58" s="266">
        <v>566631.65</v>
      </c>
      <c r="S58" s="100">
        <v>354669.51</v>
      </c>
      <c r="T58" s="100">
        <v>125000</v>
      </c>
      <c r="U58" s="100">
        <v>1006</v>
      </c>
      <c r="V58" s="100">
        <v>865878.5</v>
      </c>
      <c r="X58" s="100">
        <v>103900</v>
      </c>
      <c r="Y58" s="124">
        <v>1049028.5</v>
      </c>
      <c r="AA58" s="124">
        <v>2760</v>
      </c>
      <c r="AB58" s="124">
        <v>394261.29</v>
      </c>
      <c r="AC58" s="124">
        <v>25606.720000000001</v>
      </c>
    </row>
    <row r="59" spans="1:32" x14ac:dyDescent="0.2">
      <c r="A59" s="266" t="s">
        <v>2244</v>
      </c>
      <c r="B59" s="123">
        <v>48756.65</v>
      </c>
      <c r="C59" s="123">
        <v>8771.2199999999993</v>
      </c>
      <c r="D59" s="123">
        <v>15247.2</v>
      </c>
      <c r="E59" s="266">
        <v>357957.92</v>
      </c>
      <c r="F59" s="266">
        <v>75932.44</v>
      </c>
      <c r="J59" s="287">
        <v>29590</v>
      </c>
      <c r="L59" s="287">
        <v>0</v>
      </c>
      <c r="O59" s="266">
        <v>-1084581.55</v>
      </c>
      <c r="P59" s="266">
        <v>1787234.17</v>
      </c>
      <c r="R59" s="100">
        <v>339.51</v>
      </c>
      <c r="S59" s="100">
        <v>298403.46999999997</v>
      </c>
      <c r="T59" s="100">
        <v>145500</v>
      </c>
      <c r="U59" s="100">
        <v>227.04</v>
      </c>
      <c r="V59" s="100">
        <v>451243.56</v>
      </c>
      <c r="X59" s="100">
        <v>104100</v>
      </c>
      <c r="Y59" s="124">
        <v>588788.56000000006</v>
      </c>
      <c r="AB59" s="124">
        <v>275943.71000000002</v>
      </c>
      <c r="AC59" s="124">
        <v>168209.5</v>
      </c>
    </row>
    <row r="60" spans="1:32" x14ac:dyDescent="0.2">
      <c r="A60" s="266" t="s">
        <v>2245</v>
      </c>
      <c r="B60" s="123">
        <v>185183.27</v>
      </c>
      <c r="C60" s="123">
        <v>1205.0999999999999</v>
      </c>
      <c r="D60" s="123">
        <v>47759.02</v>
      </c>
      <c r="E60" s="266">
        <v>2234949.0299999998</v>
      </c>
      <c r="F60" s="266">
        <v>34839.5</v>
      </c>
      <c r="J60" s="287">
        <v>30290</v>
      </c>
      <c r="L60" s="287">
        <v>7</v>
      </c>
      <c r="O60" s="266">
        <v>-1156053.03</v>
      </c>
      <c r="P60" s="266">
        <v>3909726.18</v>
      </c>
      <c r="S60" s="100">
        <v>359716.92</v>
      </c>
      <c r="T60" s="100">
        <v>195410</v>
      </c>
      <c r="U60" s="100">
        <v>496.7</v>
      </c>
      <c r="V60" s="100">
        <v>1000421.6</v>
      </c>
      <c r="X60" s="100">
        <v>105900</v>
      </c>
      <c r="Y60" s="124">
        <v>1190566.6000000001</v>
      </c>
      <c r="AB60" s="124">
        <v>472019.78</v>
      </c>
      <c r="AC60" s="124">
        <v>150148.07</v>
      </c>
    </row>
    <row r="61" spans="1:32" x14ac:dyDescent="0.2">
      <c r="A61" s="266" t="s">
        <v>2246</v>
      </c>
      <c r="B61" s="123">
        <v>201725.62</v>
      </c>
      <c r="C61" s="123">
        <v>5872</v>
      </c>
      <c r="D61" s="123">
        <v>71855.75</v>
      </c>
      <c r="E61" s="266">
        <v>200842.63</v>
      </c>
      <c r="F61" s="266">
        <v>894370.01</v>
      </c>
      <c r="I61" s="287">
        <v>2000</v>
      </c>
      <c r="J61" s="287">
        <v>32946</v>
      </c>
      <c r="L61" s="287">
        <v>18.690000000000001</v>
      </c>
      <c r="O61" s="266">
        <v>-1480620.43</v>
      </c>
      <c r="P61" s="266">
        <v>2469567.41</v>
      </c>
      <c r="S61" s="100">
        <v>1023270.48</v>
      </c>
      <c r="T61" s="100">
        <v>77230</v>
      </c>
      <c r="U61" s="100">
        <v>1349.69</v>
      </c>
      <c r="V61" s="100">
        <v>964674</v>
      </c>
      <c r="X61" s="100">
        <v>120650</v>
      </c>
      <c r="Y61" s="124">
        <v>1136769</v>
      </c>
      <c r="AB61" s="124">
        <v>486206.07</v>
      </c>
      <c r="AC61" s="124">
        <v>169959.76</v>
      </c>
    </row>
    <row r="62" spans="1:32" x14ac:dyDescent="0.2">
      <c r="A62" s="266" t="s">
        <v>2329</v>
      </c>
      <c r="B62" s="123">
        <v>229313.78</v>
      </c>
      <c r="C62" s="123">
        <v>7490.35</v>
      </c>
      <c r="D62" s="123">
        <v>61751.23</v>
      </c>
      <c r="E62" s="266">
        <v>375720.34</v>
      </c>
      <c r="F62" s="266">
        <v>237994.58</v>
      </c>
      <c r="I62" s="287">
        <v>3000</v>
      </c>
      <c r="J62" s="287">
        <v>23300</v>
      </c>
      <c r="L62" s="287">
        <v>28.04</v>
      </c>
      <c r="N62" s="266">
        <v>-257756.54</v>
      </c>
      <c r="O62" s="266">
        <v>-631579.38</v>
      </c>
      <c r="P62" s="266">
        <v>2114448.44</v>
      </c>
      <c r="S62" s="100">
        <v>361945.74</v>
      </c>
      <c r="T62" s="100">
        <v>190900</v>
      </c>
      <c r="U62" s="100">
        <v>693.88</v>
      </c>
      <c r="V62" s="100">
        <v>714185</v>
      </c>
      <c r="X62" s="100">
        <v>103700</v>
      </c>
      <c r="Y62" s="124">
        <v>827885</v>
      </c>
      <c r="AB62" s="124">
        <v>587040.98</v>
      </c>
      <c r="AC62" s="124">
        <v>155791.92000000001</v>
      </c>
    </row>
    <row r="63" spans="1:32" x14ac:dyDescent="0.2">
      <c r="A63" s="266" t="s">
        <v>2332</v>
      </c>
      <c r="B63" s="123">
        <v>159915.98000000001</v>
      </c>
      <c r="C63" s="123">
        <v>0</v>
      </c>
      <c r="D63" s="123">
        <v>28513.62</v>
      </c>
      <c r="E63" s="266">
        <v>1820788.74</v>
      </c>
      <c r="F63" s="266">
        <v>49382.58</v>
      </c>
      <c r="J63" s="287">
        <v>30590</v>
      </c>
      <c r="L63" s="287">
        <v>0</v>
      </c>
      <c r="O63" s="266">
        <v>-626187.4</v>
      </c>
      <c r="P63" s="266">
        <v>2791483.6</v>
      </c>
      <c r="S63" s="100">
        <v>321668</v>
      </c>
      <c r="T63" s="100">
        <v>172750</v>
      </c>
      <c r="U63" s="100">
        <v>264.86</v>
      </c>
      <c r="V63" s="100">
        <v>1077366.56</v>
      </c>
      <c r="X63" s="100">
        <v>103800</v>
      </c>
      <c r="Y63" s="124">
        <v>1265211.56</v>
      </c>
      <c r="AA63" s="124">
        <v>3360</v>
      </c>
      <c r="AB63" s="124">
        <v>411158.69</v>
      </c>
      <c r="AC63" s="124">
        <v>123707.45</v>
      </c>
    </row>
    <row r="64" spans="1:32" x14ac:dyDescent="0.2">
      <c r="A64" s="266" t="s">
        <v>2247</v>
      </c>
      <c r="B64" s="123">
        <v>452089.39</v>
      </c>
      <c r="C64" s="123">
        <v>0</v>
      </c>
      <c r="D64" s="123">
        <v>176757.21</v>
      </c>
      <c r="E64" s="266">
        <v>374972.75</v>
      </c>
      <c r="F64" s="266">
        <v>40478.910000000003</v>
      </c>
      <c r="J64" s="287">
        <v>52300</v>
      </c>
      <c r="K64" s="287">
        <v>100075</v>
      </c>
      <c r="O64" s="266">
        <v>95736.74</v>
      </c>
      <c r="P64" s="266">
        <v>1683662.57</v>
      </c>
      <c r="S64" s="100">
        <v>567935.73</v>
      </c>
      <c r="U64" s="100">
        <v>556.11</v>
      </c>
      <c r="V64" s="100">
        <v>1605864.4</v>
      </c>
      <c r="X64" s="100">
        <v>198520</v>
      </c>
      <c r="Y64" s="124">
        <v>1871364.4</v>
      </c>
      <c r="AB64" s="124">
        <v>333024.02</v>
      </c>
      <c r="AC64" s="124">
        <v>89044.6</v>
      </c>
    </row>
    <row r="65" spans="1:32" x14ac:dyDescent="0.2">
      <c r="A65" s="266" t="s">
        <v>2248</v>
      </c>
      <c r="B65" s="123">
        <v>503761.66</v>
      </c>
      <c r="C65" s="123">
        <v>0</v>
      </c>
      <c r="D65" s="123">
        <v>116861.98</v>
      </c>
      <c r="E65" s="266">
        <v>42235.45</v>
      </c>
      <c r="F65" s="266">
        <v>303565.31</v>
      </c>
      <c r="J65" s="287">
        <v>6300</v>
      </c>
      <c r="K65" s="287">
        <v>51450</v>
      </c>
      <c r="L65" s="287">
        <v>0</v>
      </c>
      <c r="O65" s="266">
        <v>-415360.16</v>
      </c>
      <c r="P65" s="266">
        <v>1188971.67</v>
      </c>
      <c r="S65" s="100">
        <v>853087.4</v>
      </c>
      <c r="U65" s="100">
        <v>699.55</v>
      </c>
      <c r="V65" s="100">
        <v>444720</v>
      </c>
      <c r="Y65" s="124">
        <v>699920</v>
      </c>
      <c r="AB65" s="124">
        <v>346363.58</v>
      </c>
      <c r="AC65" s="124">
        <v>103779.48</v>
      </c>
    </row>
    <row r="66" spans="1:32" x14ac:dyDescent="0.2">
      <c r="A66" s="266" t="s">
        <v>2249</v>
      </c>
      <c r="B66" s="123">
        <v>615130.49</v>
      </c>
      <c r="C66" s="123">
        <v>0</v>
      </c>
      <c r="D66" s="123">
        <v>78076.84</v>
      </c>
      <c r="E66" s="266">
        <v>694454.84</v>
      </c>
      <c r="F66" s="266">
        <v>252811.98</v>
      </c>
      <c r="J66" s="287">
        <v>18186</v>
      </c>
      <c r="O66" s="266">
        <v>1039334.12</v>
      </c>
      <c r="P66" s="266">
        <v>2121250.9300000002</v>
      </c>
      <c r="R66" s="100">
        <v>2.5</v>
      </c>
      <c r="S66" s="100">
        <v>677470.11</v>
      </c>
      <c r="U66" s="100">
        <v>1242.47</v>
      </c>
      <c r="V66" s="100">
        <v>800641</v>
      </c>
      <c r="X66" s="100">
        <v>195580</v>
      </c>
      <c r="Y66" s="124">
        <v>1143217</v>
      </c>
      <c r="AA66" s="124">
        <v>3860</v>
      </c>
      <c r="AB66" s="124">
        <v>392177.43</v>
      </c>
      <c r="AC66" s="124">
        <v>361141.4</v>
      </c>
      <c r="AF66" s="124">
        <v>1219.8</v>
      </c>
    </row>
    <row r="67" spans="1:32" x14ac:dyDescent="0.2">
      <c r="A67" s="266" t="s">
        <v>2250</v>
      </c>
      <c r="B67" s="123">
        <v>175179.24</v>
      </c>
      <c r="C67" s="123">
        <v>0</v>
      </c>
      <c r="D67" s="123">
        <v>191145.11</v>
      </c>
      <c r="E67" s="266">
        <v>28904.11</v>
      </c>
      <c r="F67" s="266">
        <v>-4843.12</v>
      </c>
      <c r="I67" s="287">
        <v>60430</v>
      </c>
      <c r="J67" s="287">
        <v>22620</v>
      </c>
      <c r="K67" s="287">
        <v>76150</v>
      </c>
      <c r="L67" s="287">
        <v>305.73</v>
      </c>
      <c r="O67" s="266">
        <v>-794672.92</v>
      </c>
      <c r="P67" s="266">
        <v>1374864.38</v>
      </c>
      <c r="S67" s="100">
        <v>828408.86</v>
      </c>
      <c r="V67" s="100">
        <v>1315418.01</v>
      </c>
      <c r="X67" s="100">
        <v>2000</v>
      </c>
      <c r="Y67" s="124">
        <v>1750018.01</v>
      </c>
      <c r="Z67" s="124">
        <v>59510</v>
      </c>
      <c r="AB67" s="124">
        <v>330708.21999999997</v>
      </c>
      <c r="AC67" s="124">
        <v>108438.54</v>
      </c>
    </row>
    <row r="68" spans="1:32" x14ac:dyDescent="0.2">
      <c r="A68" s="266" t="s">
        <v>2251</v>
      </c>
      <c r="B68" s="123">
        <v>621545.62</v>
      </c>
      <c r="C68" s="123">
        <v>0</v>
      </c>
      <c r="D68" s="123">
        <v>30108.33</v>
      </c>
      <c r="E68" s="266">
        <v>77341.2</v>
      </c>
      <c r="F68" s="266">
        <v>1466268.78</v>
      </c>
      <c r="J68" s="287">
        <v>12300</v>
      </c>
      <c r="K68" s="287">
        <v>139500</v>
      </c>
      <c r="L68" s="287">
        <v>0</v>
      </c>
      <c r="O68" s="266">
        <v>386884.69</v>
      </c>
      <c r="P68" s="266">
        <v>2680574.06</v>
      </c>
      <c r="S68" s="100">
        <v>2003718.82</v>
      </c>
      <c r="U68" s="100">
        <v>2714.54</v>
      </c>
      <c r="V68" s="100">
        <v>2174468.7000000002</v>
      </c>
      <c r="X68" s="100">
        <v>43500</v>
      </c>
      <c r="Y68" s="124">
        <v>2483891.7000000002</v>
      </c>
      <c r="AB68" s="124">
        <v>490769.35</v>
      </c>
      <c r="AC68" s="124">
        <v>279613.46000000002</v>
      </c>
    </row>
    <row r="69" spans="1:32" x14ac:dyDescent="0.2">
      <c r="A69" s="266" t="s">
        <v>2252</v>
      </c>
      <c r="B69" s="123">
        <v>626513.6</v>
      </c>
      <c r="C69" s="123">
        <v>5000</v>
      </c>
      <c r="D69" s="123">
        <v>161959.31</v>
      </c>
      <c r="E69" s="266">
        <v>218360.41</v>
      </c>
      <c r="F69" s="266">
        <v>79319.39</v>
      </c>
      <c r="J69" s="287">
        <v>15800</v>
      </c>
      <c r="L69" s="287">
        <v>2440.48</v>
      </c>
      <c r="M69" s="266">
        <v>5000</v>
      </c>
      <c r="O69" s="266">
        <v>-24.82</v>
      </c>
      <c r="P69" s="266">
        <v>2191965</v>
      </c>
      <c r="S69" s="100">
        <v>743341.29</v>
      </c>
      <c r="T69" s="100">
        <v>26780</v>
      </c>
      <c r="U69" s="100">
        <v>1223.56</v>
      </c>
      <c r="V69" s="100">
        <v>831030</v>
      </c>
      <c r="Y69" s="124">
        <v>1175140</v>
      </c>
      <c r="Z69" s="124">
        <v>2266</v>
      </c>
      <c r="AB69" s="124">
        <v>266646.09000000003</v>
      </c>
      <c r="AC69" s="124">
        <v>111146.8</v>
      </c>
    </row>
    <row r="70" spans="1:32" x14ac:dyDescent="0.2">
      <c r="A70" s="266" t="s">
        <v>2253</v>
      </c>
      <c r="B70" s="123">
        <v>599796.30000000005</v>
      </c>
      <c r="C70" s="123">
        <v>27000</v>
      </c>
      <c r="D70" s="123">
        <v>41657.82</v>
      </c>
      <c r="E70" s="266">
        <v>43934.95</v>
      </c>
      <c r="F70" s="266">
        <v>294756.46000000002</v>
      </c>
      <c r="J70" s="287">
        <v>0</v>
      </c>
      <c r="L70" s="287">
        <v>414</v>
      </c>
      <c r="P70" s="266">
        <v>1302561.3500000001</v>
      </c>
      <c r="R70" s="100">
        <v>46.68</v>
      </c>
      <c r="S70" s="100">
        <v>711852.99</v>
      </c>
      <c r="T70" s="100">
        <v>6307.73</v>
      </c>
      <c r="U70" s="100">
        <v>1238.5999999999999</v>
      </c>
      <c r="V70" s="100">
        <v>1120190.5</v>
      </c>
      <c r="X70" s="100">
        <v>196308</v>
      </c>
      <c r="Y70" s="124">
        <v>1389470.5</v>
      </c>
      <c r="Z70" s="124">
        <v>6000</v>
      </c>
      <c r="AB70" s="124">
        <v>542173.76</v>
      </c>
      <c r="AC70" s="124">
        <v>142351.25</v>
      </c>
      <c r="AF70" s="124">
        <v>1027.49</v>
      </c>
    </row>
    <row r="71" spans="1:32" x14ac:dyDescent="0.2">
      <c r="A71" s="266" t="s">
        <v>2254</v>
      </c>
      <c r="B71" s="123">
        <v>484330.85</v>
      </c>
      <c r="C71" s="123">
        <v>0</v>
      </c>
      <c r="D71" s="123">
        <v>88867.3</v>
      </c>
      <c r="E71" s="266">
        <v>471442.66</v>
      </c>
      <c r="F71" s="266">
        <v>110954.36</v>
      </c>
      <c r="J71" s="287">
        <v>6300</v>
      </c>
      <c r="K71" s="287">
        <v>150000</v>
      </c>
      <c r="O71" s="266">
        <v>83399.98</v>
      </c>
      <c r="P71" s="266">
        <v>1726865.73</v>
      </c>
      <c r="S71" s="100">
        <v>1118689.56</v>
      </c>
      <c r="U71" s="100">
        <v>1310.94</v>
      </c>
      <c r="V71" s="100">
        <v>1014590.6</v>
      </c>
      <c r="X71" s="100">
        <v>132900</v>
      </c>
      <c r="Y71" s="124">
        <v>1458890.6</v>
      </c>
      <c r="AB71" s="124">
        <v>677483.88</v>
      </c>
      <c r="AC71" s="124">
        <v>141473.15</v>
      </c>
    </row>
    <row r="72" spans="1:32" x14ac:dyDescent="0.2">
      <c r="A72" s="266" t="s">
        <v>2255</v>
      </c>
      <c r="B72" s="123">
        <v>608654.39</v>
      </c>
      <c r="C72" s="123">
        <v>0</v>
      </c>
      <c r="D72" s="123">
        <v>121086.71</v>
      </c>
      <c r="E72" s="266">
        <v>371780.4</v>
      </c>
      <c r="F72" s="266">
        <v>172260.45</v>
      </c>
      <c r="J72" s="287">
        <v>0</v>
      </c>
      <c r="K72" s="287">
        <v>186450</v>
      </c>
      <c r="O72" s="266">
        <v>188704.4</v>
      </c>
      <c r="P72" s="266">
        <v>1340923.19</v>
      </c>
      <c r="R72" s="100">
        <v>1099.23</v>
      </c>
      <c r="S72" s="100">
        <v>853973.61</v>
      </c>
      <c r="T72" s="100">
        <v>15600</v>
      </c>
      <c r="U72" s="100">
        <v>982.74</v>
      </c>
      <c r="V72" s="100">
        <v>1474766.4</v>
      </c>
      <c r="X72" s="100">
        <v>27500</v>
      </c>
      <c r="Y72" s="124">
        <v>1892566.4</v>
      </c>
      <c r="Z72" s="124">
        <v>840</v>
      </c>
      <c r="AB72" s="124">
        <v>394980.5</v>
      </c>
      <c r="AC72" s="124">
        <v>145168.07</v>
      </c>
    </row>
    <row r="73" spans="1:32" x14ac:dyDescent="0.2">
      <c r="A73" s="266" t="s">
        <v>2256</v>
      </c>
      <c r="B73" s="123">
        <v>512077.87</v>
      </c>
      <c r="C73" s="123">
        <v>0</v>
      </c>
      <c r="D73" s="123">
        <v>73852.09</v>
      </c>
      <c r="E73" s="266">
        <v>883047.58</v>
      </c>
      <c r="F73" s="266">
        <v>201822.91</v>
      </c>
      <c r="J73" s="287">
        <v>134745</v>
      </c>
      <c r="K73" s="287">
        <v>151210</v>
      </c>
      <c r="L73" s="287">
        <v>934.55</v>
      </c>
      <c r="P73" s="266">
        <v>1529202.14</v>
      </c>
      <c r="S73" s="100">
        <v>721423.92</v>
      </c>
      <c r="U73" s="100">
        <v>1861.78</v>
      </c>
      <c r="V73" s="100">
        <v>1229233</v>
      </c>
      <c r="Y73" s="124">
        <v>1610195</v>
      </c>
      <c r="AB73" s="124">
        <v>447091.44</v>
      </c>
      <c r="AC73" s="124">
        <v>212760.11</v>
      </c>
    </row>
    <row r="74" spans="1:32" x14ac:dyDescent="0.2">
      <c r="A74" s="266" t="s">
        <v>2257</v>
      </c>
      <c r="B74" s="123">
        <v>659899.88</v>
      </c>
      <c r="C74" s="123">
        <v>0</v>
      </c>
      <c r="D74" s="123">
        <v>67337.53</v>
      </c>
      <c r="E74" s="266">
        <v>991601.39</v>
      </c>
      <c r="F74" s="266">
        <v>326445.53000000003</v>
      </c>
      <c r="J74" s="287">
        <v>0</v>
      </c>
      <c r="K74" s="287">
        <v>33400</v>
      </c>
      <c r="P74" s="266">
        <v>464694.52</v>
      </c>
      <c r="S74" s="100">
        <v>708443.16</v>
      </c>
      <c r="T74" s="100">
        <v>87950</v>
      </c>
      <c r="U74" s="100">
        <v>1071.24</v>
      </c>
      <c r="V74" s="100">
        <v>1103009.8</v>
      </c>
      <c r="Y74" s="124">
        <v>1123609.8</v>
      </c>
      <c r="AB74" s="124">
        <v>296714.67</v>
      </c>
      <c r="AC74" s="124">
        <v>145341.10999999999</v>
      </c>
    </row>
    <row r="75" spans="1:32" x14ac:dyDescent="0.2">
      <c r="A75" s="266" t="s">
        <v>2258</v>
      </c>
      <c r="B75" s="123">
        <v>330643.62</v>
      </c>
      <c r="C75" s="123">
        <v>0</v>
      </c>
      <c r="D75" s="123">
        <v>59543.33</v>
      </c>
      <c r="E75" s="266">
        <v>1308890.4099999999</v>
      </c>
      <c r="F75" s="266">
        <v>189100.62</v>
      </c>
      <c r="J75" s="287">
        <v>8682.99</v>
      </c>
      <c r="K75" s="287">
        <v>8080</v>
      </c>
      <c r="L75" s="287">
        <v>1031</v>
      </c>
      <c r="O75" s="266">
        <v>417.92</v>
      </c>
      <c r="P75" s="266">
        <v>961521.58</v>
      </c>
      <c r="S75" s="100">
        <v>1032046.2</v>
      </c>
      <c r="T75" s="100">
        <v>121400</v>
      </c>
      <c r="U75" s="100">
        <v>1170.0899999999999</v>
      </c>
      <c r="V75" s="100">
        <v>905473.2</v>
      </c>
      <c r="X75" s="100">
        <v>21000</v>
      </c>
      <c r="Y75" s="124">
        <v>1391463.2</v>
      </c>
      <c r="AB75" s="124">
        <v>427762.22</v>
      </c>
      <c r="AC75" s="124">
        <v>291280.28999999998</v>
      </c>
    </row>
    <row r="76" spans="1:32" x14ac:dyDescent="0.2">
      <c r="A76" s="266" t="s">
        <v>2259</v>
      </c>
      <c r="B76" s="123">
        <v>596824.93000000005</v>
      </c>
      <c r="C76" s="123">
        <v>0</v>
      </c>
      <c r="D76" s="123">
        <v>119189.1</v>
      </c>
      <c r="E76" s="266">
        <v>1573017.89</v>
      </c>
      <c r="F76" s="266">
        <v>335945.89</v>
      </c>
      <c r="I76" s="287">
        <v>5500</v>
      </c>
      <c r="J76" s="287">
        <v>6300</v>
      </c>
      <c r="L76" s="287">
        <v>336.45</v>
      </c>
      <c r="O76" s="266">
        <v>89937.18</v>
      </c>
      <c r="P76" s="266">
        <v>2317512.06</v>
      </c>
      <c r="S76" s="100">
        <v>916847.06</v>
      </c>
      <c r="U76" s="100">
        <v>960.32</v>
      </c>
      <c r="V76" s="100">
        <v>723364.2</v>
      </c>
      <c r="X76" s="100">
        <v>15000</v>
      </c>
      <c r="Y76" s="124">
        <v>1087264.2</v>
      </c>
      <c r="AB76" s="124">
        <v>338325.31</v>
      </c>
      <c r="AC76" s="124">
        <v>123912.56</v>
      </c>
    </row>
    <row r="77" spans="1:32" x14ac:dyDescent="0.2">
      <c r="A77" s="266" t="s">
        <v>2260</v>
      </c>
      <c r="B77" s="123">
        <v>559259.56999999995</v>
      </c>
      <c r="C77" s="123">
        <v>0</v>
      </c>
      <c r="D77" s="123">
        <v>63570.5</v>
      </c>
      <c r="E77" s="266">
        <v>581838.86</v>
      </c>
      <c r="F77" s="266">
        <v>262432.28000000003</v>
      </c>
      <c r="J77" s="287">
        <v>13351</v>
      </c>
      <c r="K77" s="287">
        <v>310860</v>
      </c>
      <c r="L77" s="287">
        <v>166300</v>
      </c>
      <c r="O77" s="266">
        <v>-285309.84999999998</v>
      </c>
      <c r="P77" s="266">
        <v>2233839.69</v>
      </c>
      <c r="S77" s="100">
        <v>1230949.71</v>
      </c>
      <c r="U77" s="100">
        <v>698.47</v>
      </c>
      <c r="V77" s="100">
        <v>1082588</v>
      </c>
      <c r="X77" s="100">
        <v>159500</v>
      </c>
      <c r="Y77" s="124">
        <v>1485068</v>
      </c>
      <c r="AB77" s="124">
        <v>512079.07</v>
      </c>
      <c r="AC77" s="124">
        <v>151689.37</v>
      </c>
    </row>
    <row r="78" spans="1:32" x14ac:dyDescent="0.2">
      <c r="A78" s="266" t="s">
        <v>2330</v>
      </c>
      <c r="B78" s="123">
        <v>672218.22</v>
      </c>
      <c r="C78" s="123">
        <v>0</v>
      </c>
      <c r="D78" s="123">
        <v>101399.95</v>
      </c>
      <c r="E78" s="266">
        <v>364967.2</v>
      </c>
      <c r="F78" s="266">
        <v>505218.43</v>
      </c>
      <c r="L78" s="287">
        <v>1532.73</v>
      </c>
      <c r="O78" s="266">
        <v>43711</v>
      </c>
      <c r="P78" s="266">
        <v>2560558.21</v>
      </c>
      <c r="S78" s="100">
        <v>728589.48</v>
      </c>
      <c r="T78" s="100">
        <v>61075</v>
      </c>
      <c r="U78" s="100">
        <v>1095.75</v>
      </c>
      <c r="V78" s="100">
        <v>673994.2</v>
      </c>
      <c r="Y78" s="124">
        <v>930794.2</v>
      </c>
      <c r="AB78" s="124">
        <v>455728.13</v>
      </c>
      <c r="AC78" s="124">
        <v>106243.81</v>
      </c>
      <c r="AF78" s="124">
        <v>17.41</v>
      </c>
    </row>
    <row r="79" spans="1:32" x14ac:dyDescent="0.2">
      <c r="A79" s="266" t="s">
        <v>2261</v>
      </c>
      <c r="B79" s="123">
        <v>293760.96999999997</v>
      </c>
      <c r="C79" s="123">
        <v>0</v>
      </c>
      <c r="D79" s="123">
        <v>39999.910000000003</v>
      </c>
      <c r="E79" s="266">
        <v>341619.21</v>
      </c>
      <c r="F79" s="266">
        <v>644465.99</v>
      </c>
      <c r="J79" s="287">
        <v>4691.71</v>
      </c>
      <c r="N79" s="266">
        <v>-58902.06</v>
      </c>
      <c r="O79" s="266">
        <v>-819871.2</v>
      </c>
      <c r="P79" s="266">
        <v>2103024.29</v>
      </c>
      <c r="S79" s="100">
        <v>644932.72</v>
      </c>
      <c r="U79" s="100">
        <v>312.95</v>
      </c>
      <c r="V79" s="100">
        <v>1528150</v>
      </c>
      <c r="Y79" s="124">
        <v>1462051</v>
      </c>
      <c r="AA79" s="124">
        <v>17192</v>
      </c>
      <c r="AB79" s="124">
        <v>407299.32</v>
      </c>
      <c r="AC79" s="124">
        <v>178604.07</v>
      </c>
      <c r="AF79" s="124">
        <v>303.94</v>
      </c>
    </row>
    <row r="80" spans="1:32" x14ac:dyDescent="0.2">
      <c r="A80" s="266" t="s">
        <v>2262</v>
      </c>
      <c r="B80" s="123">
        <v>188341.41</v>
      </c>
      <c r="C80" s="123">
        <v>0</v>
      </c>
      <c r="D80" s="123">
        <v>44140.18</v>
      </c>
      <c r="E80" s="266">
        <v>261173.01</v>
      </c>
      <c r="F80" s="266">
        <v>84576.02</v>
      </c>
      <c r="J80" s="287">
        <v>15100</v>
      </c>
      <c r="K80" s="287">
        <v>84300</v>
      </c>
      <c r="N80" s="266">
        <v>-696928.37</v>
      </c>
      <c r="O80" s="266">
        <v>67948.179999999993</v>
      </c>
      <c r="P80" s="266">
        <v>1431387.54</v>
      </c>
      <c r="S80" s="100">
        <v>442483.96</v>
      </c>
      <c r="U80" s="100">
        <v>523.4</v>
      </c>
      <c r="V80" s="100">
        <v>1156280</v>
      </c>
      <c r="Y80" s="124">
        <v>1290920</v>
      </c>
      <c r="AB80" s="124">
        <v>418345.43</v>
      </c>
      <c r="AC80" s="124">
        <v>198366.39</v>
      </c>
      <c r="AF80" s="124">
        <v>3272.27</v>
      </c>
    </row>
    <row r="81" spans="1:32" x14ac:dyDescent="0.2">
      <c r="A81" s="266" t="s">
        <v>2263</v>
      </c>
      <c r="B81" s="123">
        <v>517189.9</v>
      </c>
      <c r="C81" s="123">
        <v>0</v>
      </c>
      <c r="D81" s="123">
        <v>17037.87</v>
      </c>
      <c r="E81" s="266">
        <v>491574.72</v>
      </c>
      <c r="F81" s="266">
        <v>779916.12</v>
      </c>
      <c r="J81" s="287">
        <v>78939.38</v>
      </c>
      <c r="L81" s="287">
        <v>2408.96</v>
      </c>
      <c r="N81" s="266">
        <v>-172699.86</v>
      </c>
      <c r="O81" s="266">
        <v>-115063.15</v>
      </c>
      <c r="P81" s="266">
        <v>2015625.01</v>
      </c>
      <c r="R81" s="100">
        <v>159.84</v>
      </c>
      <c r="S81" s="100">
        <v>803374.72</v>
      </c>
      <c r="T81" s="100">
        <v>600</v>
      </c>
      <c r="U81" s="100">
        <v>143.62</v>
      </c>
      <c r="V81" s="100">
        <v>1487900</v>
      </c>
      <c r="X81" s="100">
        <v>130400</v>
      </c>
      <c r="Y81" s="124">
        <v>1881710</v>
      </c>
      <c r="AA81" s="124">
        <v>17096</v>
      </c>
      <c r="AB81" s="124">
        <v>334474.21999999997</v>
      </c>
      <c r="AC81" s="124">
        <v>184920.8</v>
      </c>
      <c r="AF81" s="124">
        <v>3547.89</v>
      </c>
    </row>
    <row r="82" spans="1:32" x14ac:dyDescent="0.2">
      <c r="A82" s="266" t="s">
        <v>2264</v>
      </c>
      <c r="B82" s="123">
        <v>222486.16</v>
      </c>
      <c r="C82" s="123">
        <v>0</v>
      </c>
      <c r="D82" s="123">
        <v>48127.14</v>
      </c>
      <c r="E82" s="266">
        <v>459216.57</v>
      </c>
      <c r="F82" s="266">
        <v>318725.78999999998</v>
      </c>
      <c r="J82" s="287">
        <v>7500</v>
      </c>
      <c r="K82" s="287">
        <v>117034</v>
      </c>
      <c r="L82" s="287">
        <v>318.08999999999997</v>
      </c>
      <c r="O82" s="266">
        <v>-180177.09</v>
      </c>
      <c r="P82" s="266">
        <v>1211911.4099999999</v>
      </c>
      <c r="S82" s="100">
        <v>769371.78</v>
      </c>
      <c r="U82" s="100">
        <v>572.78</v>
      </c>
      <c r="V82" s="100">
        <v>1379180</v>
      </c>
      <c r="Y82" s="124">
        <v>1673840</v>
      </c>
      <c r="AA82" s="124">
        <v>1200</v>
      </c>
      <c r="AB82" s="124">
        <v>401971.59</v>
      </c>
      <c r="AC82" s="124">
        <v>165707.72</v>
      </c>
      <c r="AF82" s="124">
        <v>3000</v>
      </c>
    </row>
    <row r="83" spans="1:32" x14ac:dyDescent="0.2">
      <c r="A83" s="266" t="s">
        <v>2265</v>
      </c>
      <c r="B83" s="123">
        <v>308619.43</v>
      </c>
      <c r="C83" s="123">
        <v>0</v>
      </c>
      <c r="D83" s="123">
        <v>4034.78</v>
      </c>
      <c r="E83" s="266">
        <v>689450.63</v>
      </c>
      <c r="F83" s="266">
        <v>136655.93</v>
      </c>
      <c r="N83" s="266">
        <v>-236855.16</v>
      </c>
      <c r="O83" s="266">
        <v>-355341.05</v>
      </c>
      <c r="P83" s="266">
        <v>1745362.84</v>
      </c>
      <c r="S83" s="100">
        <v>575775.03</v>
      </c>
      <c r="T83" s="100">
        <v>351860</v>
      </c>
      <c r="U83" s="100">
        <v>784.65</v>
      </c>
      <c r="V83" s="100">
        <v>1690500</v>
      </c>
      <c r="X83" s="100">
        <v>910</v>
      </c>
      <c r="Y83" s="124">
        <v>1892100</v>
      </c>
      <c r="AA83" s="124">
        <v>8749</v>
      </c>
      <c r="AB83" s="124">
        <v>583359.23</v>
      </c>
      <c r="AC83" s="124">
        <v>145766.22</v>
      </c>
    </row>
    <row r="84" spans="1:32" x14ac:dyDescent="0.2">
      <c r="A84" s="266" t="s">
        <v>2266</v>
      </c>
      <c r="B84" s="123">
        <v>339200.19</v>
      </c>
      <c r="C84" s="123">
        <v>0</v>
      </c>
      <c r="D84" s="123">
        <v>29630.06</v>
      </c>
      <c r="E84" s="266">
        <v>988699.52</v>
      </c>
      <c r="F84" s="266">
        <v>376955.97</v>
      </c>
      <c r="J84" s="287">
        <v>14897.33</v>
      </c>
      <c r="K84" s="287">
        <v>61915</v>
      </c>
      <c r="N84" s="266">
        <v>-348891.95</v>
      </c>
      <c r="P84" s="266">
        <v>1929262.58</v>
      </c>
      <c r="S84" s="100">
        <v>688965.67</v>
      </c>
      <c r="T84" s="100">
        <v>73250</v>
      </c>
      <c r="U84" s="100">
        <v>519.35</v>
      </c>
      <c r="V84" s="100">
        <v>1253240</v>
      </c>
      <c r="X84" s="100">
        <v>177176</v>
      </c>
      <c r="Y84" s="124">
        <v>1503920</v>
      </c>
      <c r="AA84" s="124">
        <v>11447</v>
      </c>
      <c r="AB84" s="124">
        <v>399963.24</v>
      </c>
      <c r="AC84" s="124">
        <v>185215.23</v>
      </c>
      <c r="AF84" s="124">
        <v>4209.7700000000004</v>
      </c>
    </row>
    <row r="85" spans="1:32" x14ac:dyDescent="0.2">
      <c r="A85" s="266" t="s">
        <v>2267</v>
      </c>
      <c r="B85" s="123">
        <v>342268.49</v>
      </c>
      <c r="C85" s="123">
        <v>0</v>
      </c>
      <c r="D85" s="123">
        <v>43920.33</v>
      </c>
      <c r="E85" s="266">
        <v>375202.73</v>
      </c>
      <c r="F85" s="266">
        <v>260277.79</v>
      </c>
      <c r="N85" s="266">
        <v>-404779.84</v>
      </c>
      <c r="O85" s="266">
        <v>638.03</v>
      </c>
      <c r="P85" s="266">
        <v>1851699.47</v>
      </c>
      <c r="S85" s="100">
        <v>576577.06000000006</v>
      </c>
      <c r="T85" s="100">
        <v>54000</v>
      </c>
      <c r="U85" s="100">
        <v>4454.28</v>
      </c>
      <c r="V85" s="100">
        <v>1201600</v>
      </c>
      <c r="Y85" s="124">
        <v>1591290</v>
      </c>
      <c r="AA85" s="124">
        <v>13120</v>
      </c>
      <c r="AB85" s="124">
        <v>463299.88</v>
      </c>
      <c r="AC85" s="124">
        <v>182352.36</v>
      </c>
      <c r="AF85" s="124">
        <v>3572.42</v>
      </c>
    </row>
    <row r="86" spans="1:32" x14ac:dyDescent="0.2">
      <c r="A86" s="266" t="s">
        <v>2268</v>
      </c>
      <c r="B86" s="123">
        <v>322580.75</v>
      </c>
      <c r="C86" s="123">
        <v>0</v>
      </c>
      <c r="D86" s="123">
        <v>34193.54</v>
      </c>
      <c r="E86" s="266">
        <v>608979.27</v>
      </c>
      <c r="F86" s="266">
        <v>154945.66</v>
      </c>
      <c r="O86" s="266">
        <v>-327045.09000000003</v>
      </c>
      <c r="P86" s="266">
        <v>1211766.1200000001</v>
      </c>
      <c r="S86" s="100">
        <v>577941.9</v>
      </c>
      <c r="T86" s="100">
        <v>154940</v>
      </c>
      <c r="U86" s="100">
        <v>824.68</v>
      </c>
      <c r="V86" s="100">
        <v>1105480</v>
      </c>
      <c r="X86" s="100">
        <v>254380</v>
      </c>
      <c r="Y86" s="124">
        <v>1557205</v>
      </c>
      <c r="AA86" s="124">
        <v>4800</v>
      </c>
      <c r="AB86" s="124">
        <v>229384.12</v>
      </c>
      <c r="AC86" s="124">
        <v>35238.14</v>
      </c>
      <c r="AF86" s="124">
        <v>3291.13</v>
      </c>
    </row>
    <row r="87" spans="1:32" x14ac:dyDescent="0.2">
      <c r="A87" s="266" t="s">
        <v>2269</v>
      </c>
      <c r="B87" s="123">
        <v>397130.09</v>
      </c>
      <c r="C87" s="123">
        <v>0</v>
      </c>
      <c r="D87" s="123">
        <v>48047.98</v>
      </c>
      <c r="E87" s="266">
        <v>75446.98</v>
      </c>
      <c r="F87" s="266">
        <v>580185.91</v>
      </c>
      <c r="J87" s="287">
        <v>1000</v>
      </c>
      <c r="K87" s="287">
        <v>130622</v>
      </c>
      <c r="L87" s="287">
        <v>2965.03</v>
      </c>
      <c r="N87" s="266">
        <v>240790.16</v>
      </c>
      <c r="O87" s="266">
        <v>-32572.99</v>
      </c>
      <c r="P87" s="266">
        <v>907622.82</v>
      </c>
      <c r="S87" s="100">
        <v>759770.31</v>
      </c>
      <c r="T87" s="100">
        <v>35925</v>
      </c>
      <c r="U87" s="100">
        <v>2686.08</v>
      </c>
      <c r="V87" s="100">
        <v>1524690</v>
      </c>
      <c r="Y87" s="124">
        <v>1711290</v>
      </c>
      <c r="Z87" s="124">
        <v>44916</v>
      </c>
      <c r="AA87" s="124">
        <v>2184</v>
      </c>
      <c r="AB87" s="124">
        <v>607570.93999999994</v>
      </c>
      <c r="AC87" s="124">
        <v>98040.43</v>
      </c>
      <c r="AF87" s="124">
        <v>3436.08</v>
      </c>
    </row>
    <row r="88" spans="1:32" x14ac:dyDescent="0.2">
      <c r="A88" s="266" t="s">
        <v>2337</v>
      </c>
      <c r="B88" s="123">
        <v>172698.17</v>
      </c>
      <c r="C88" s="123">
        <v>0</v>
      </c>
      <c r="D88" s="123">
        <v>12815.83</v>
      </c>
      <c r="E88" s="266">
        <v>741086.3</v>
      </c>
      <c r="F88" s="266">
        <v>109989.89</v>
      </c>
      <c r="J88" s="287">
        <v>22106.94</v>
      </c>
      <c r="K88" s="287">
        <v>108740</v>
      </c>
      <c r="N88" s="266">
        <v>-566780.43000000005</v>
      </c>
      <c r="O88" s="266">
        <v>-10764.92</v>
      </c>
      <c r="P88" s="266">
        <v>1583723.57</v>
      </c>
      <c r="S88" s="100">
        <v>513223.48</v>
      </c>
      <c r="T88" s="100">
        <v>16708</v>
      </c>
      <c r="U88" s="100">
        <v>292.18</v>
      </c>
      <c r="V88" s="100">
        <v>1497760</v>
      </c>
      <c r="Y88" s="124">
        <v>1707260</v>
      </c>
      <c r="AA88" s="124">
        <v>30006</v>
      </c>
      <c r="AB88" s="124">
        <v>205958.51</v>
      </c>
      <c r="AC88" s="124">
        <v>172134.8</v>
      </c>
      <c r="AE88" s="124">
        <v>5507.03</v>
      </c>
      <c r="AF88" s="124">
        <v>3334.29</v>
      </c>
    </row>
    <row r="89" spans="1:32" x14ac:dyDescent="0.2">
      <c r="A89" s="266" t="s">
        <v>2270</v>
      </c>
      <c r="B89" s="123">
        <v>260316.13</v>
      </c>
      <c r="C89" s="123">
        <v>0</v>
      </c>
      <c r="D89" s="123">
        <v>275811.65999999997</v>
      </c>
      <c r="E89" s="266">
        <v>206785.51</v>
      </c>
      <c r="F89" s="266">
        <v>8</v>
      </c>
      <c r="J89" s="287">
        <v>6300</v>
      </c>
      <c r="O89" s="266">
        <v>16686.54</v>
      </c>
      <c r="P89" s="266">
        <v>378263.7</v>
      </c>
      <c r="S89" s="100">
        <v>796626</v>
      </c>
      <c r="T89" s="100">
        <v>256400</v>
      </c>
      <c r="U89" s="100">
        <v>666.86</v>
      </c>
      <c r="Y89" s="124">
        <v>178933</v>
      </c>
      <c r="AA89" s="124">
        <v>1928</v>
      </c>
      <c r="AB89" s="124">
        <v>383624.7</v>
      </c>
      <c r="AC89" s="124">
        <v>79732.100000000006</v>
      </c>
    </row>
    <row r="90" spans="1:32" x14ac:dyDescent="0.2">
      <c r="A90" s="266" t="s">
        <v>2271</v>
      </c>
      <c r="B90" s="123">
        <v>270101.84999999998</v>
      </c>
      <c r="C90" s="123">
        <v>0</v>
      </c>
      <c r="D90" s="123">
        <v>9999.4500000000007</v>
      </c>
      <c r="E90" s="266">
        <v>297534.18</v>
      </c>
      <c r="F90" s="266">
        <v>102445.42</v>
      </c>
      <c r="I90" s="287">
        <v>6000</v>
      </c>
      <c r="J90" s="287">
        <v>13100</v>
      </c>
      <c r="O90" s="266">
        <v>1178.08</v>
      </c>
      <c r="P90" s="266">
        <v>646850.12</v>
      </c>
      <c r="S90" s="100">
        <v>483560.79</v>
      </c>
      <c r="T90" s="100">
        <v>97167</v>
      </c>
      <c r="U90" s="100">
        <v>669.35</v>
      </c>
      <c r="V90" s="100">
        <v>360212</v>
      </c>
      <c r="Y90" s="124">
        <v>460012</v>
      </c>
      <c r="AB90" s="124">
        <v>232981.31</v>
      </c>
      <c r="AC90" s="124">
        <v>160366.13</v>
      </c>
    </row>
    <row r="91" spans="1:32" x14ac:dyDescent="0.2">
      <c r="A91" s="266" t="s">
        <v>2272</v>
      </c>
      <c r="B91" s="123">
        <v>101225.07</v>
      </c>
      <c r="C91" s="123">
        <v>24000</v>
      </c>
      <c r="D91" s="123">
        <v>80290.67</v>
      </c>
      <c r="E91" s="266">
        <v>2932629.15</v>
      </c>
      <c r="F91" s="266">
        <v>227957.99</v>
      </c>
      <c r="I91" s="287">
        <v>5000</v>
      </c>
      <c r="J91" s="287">
        <v>6300</v>
      </c>
      <c r="P91" s="266">
        <v>3382854.97</v>
      </c>
      <c r="S91" s="100">
        <v>809202.12</v>
      </c>
      <c r="T91" s="100">
        <v>113200</v>
      </c>
      <c r="U91" s="100">
        <v>487.57</v>
      </c>
      <c r="V91" s="100">
        <v>1302814</v>
      </c>
      <c r="X91" s="100">
        <v>132300</v>
      </c>
      <c r="Y91" s="124">
        <v>1585214</v>
      </c>
      <c r="AB91" s="124">
        <v>356968.84</v>
      </c>
      <c r="AC91" s="124">
        <v>288273.94</v>
      </c>
    </row>
    <row r="92" spans="1:32" x14ac:dyDescent="0.2">
      <c r="A92" s="266" t="s">
        <v>2273</v>
      </c>
      <c r="B92" s="123">
        <v>275935.7</v>
      </c>
      <c r="C92" s="123">
        <v>0</v>
      </c>
      <c r="D92" s="123">
        <v>143745.42000000001</v>
      </c>
      <c r="E92" s="266">
        <v>458188.65</v>
      </c>
      <c r="F92" s="266">
        <v>203565.19</v>
      </c>
      <c r="I92" s="287">
        <v>5100</v>
      </c>
      <c r="J92" s="287">
        <v>5790</v>
      </c>
      <c r="O92" s="266">
        <v>5661.82</v>
      </c>
      <c r="P92" s="266">
        <v>1045747.78</v>
      </c>
      <c r="S92" s="100">
        <v>625135.91</v>
      </c>
      <c r="T92" s="100">
        <v>35800</v>
      </c>
      <c r="U92" s="100">
        <v>1420.78</v>
      </c>
      <c r="V92" s="100">
        <v>915254.7</v>
      </c>
      <c r="Y92" s="124">
        <v>1007754.7</v>
      </c>
      <c r="AB92" s="124">
        <v>354161.44</v>
      </c>
      <c r="AC92" s="124">
        <v>120981.89</v>
      </c>
    </row>
    <row r="93" spans="1:32" x14ac:dyDescent="0.2">
      <c r="A93" s="266" t="s">
        <v>2274</v>
      </c>
      <c r="B93" s="123">
        <v>84869.73</v>
      </c>
      <c r="C93" s="123">
        <v>21500</v>
      </c>
      <c r="D93" s="123">
        <v>91872.09</v>
      </c>
      <c r="E93" s="266">
        <v>41693.599999999999</v>
      </c>
      <c r="F93" s="266">
        <v>146637.48000000001</v>
      </c>
      <c r="J93" s="287">
        <v>2100</v>
      </c>
      <c r="K93" s="287">
        <v>62700</v>
      </c>
      <c r="P93" s="266">
        <v>320699.84999999998</v>
      </c>
      <c r="S93" s="100">
        <v>633341.48</v>
      </c>
      <c r="U93" s="100">
        <v>634.20000000000005</v>
      </c>
      <c r="V93" s="100">
        <v>1247730.3999999999</v>
      </c>
      <c r="Y93" s="124">
        <v>1450963.4</v>
      </c>
      <c r="AB93" s="124">
        <v>288640.27</v>
      </c>
      <c r="AC93" s="124">
        <v>47322.36</v>
      </c>
    </row>
    <row r="94" spans="1:32" x14ac:dyDescent="0.2">
      <c r="A94" s="266" t="s">
        <v>2275</v>
      </c>
      <c r="B94" s="123">
        <v>241023.19</v>
      </c>
      <c r="C94" s="123">
        <v>0</v>
      </c>
      <c r="D94" s="123">
        <v>13270.95</v>
      </c>
      <c r="E94" s="266">
        <v>689501.2</v>
      </c>
      <c r="F94" s="266">
        <v>-1919.92</v>
      </c>
      <c r="O94" s="266">
        <v>2408.91</v>
      </c>
      <c r="P94" s="266">
        <v>784633.1</v>
      </c>
      <c r="S94" s="100">
        <v>464626.3</v>
      </c>
      <c r="T94" s="100">
        <v>75115</v>
      </c>
      <c r="U94" s="100">
        <v>743.56</v>
      </c>
      <c r="V94" s="100">
        <v>630270</v>
      </c>
      <c r="X94" s="100">
        <v>147294</v>
      </c>
      <c r="Y94" s="124">
        <v>833130</v>
      </c>
      <c r="AB94" s="124">
        <v>164510.91</v>
      </c>
      <c r="AC94" s="124">
        <v>115950.54</v>
      </c>
    </row>
    <row r="95" spans="1:32" x14ac:dyDescent="0.2">
      <c r="A95" s="266" t="s">
        <v>2276</v>
      </c>
      <c r="B95" s="123">
        <v>393021.03</v>
      </c>
      <c r="C95" s="123">
        <v>0</v>
      </c>
      <c r="D95" s="123">
        <v>77156.740000000005</v>
      </c>
      <c r="E95" s="266">
        <v>161280.20000000001</v>
      </c>
      <c r="F95" s="266">
        <v>477711.81</v>
      </c>
      <c r="I95" s="287">
        <v>6000</v>
      </c>
      <c r="J95" s="287">
        <v>20750</v>
      </c>
      <c r="P95" s="266">
        <v>573056.03</v>
      </c>
      <c r="R95" s="100">
        <v>2506.9</v>
      </c>
      <c r="S95" s="100">
        <v>1177382.3700000001</v>
      </c>
      <c r="T95" s="100">
        <v>89310</v>
      </c>
      <c r="V95" s="100">
        <v>1337400</v>
      </c>
      <c r="X95" s="100">
        <v>143262</v>
      </c>
      <c r="Y95" s="124">
        <v>1463300</v>
      </c>
      <c r="AB95" s="124">
        <v>610368.93999999994</v>
      </c>
      <c r="AC95" s="124">
        <v>129531.58</v>
      </c>
    </row>
    <row r="96" spans="1:32" x14ac:dyDescent="0.2">
      <c r="A96" s="266" t="s">
        <v>2277</v>
      </c>
      <c r="B96" s="123">
        <v>145190.56</v>
      </c>
      <c r="C96" s="123">
        <v>8400</v>
      </c>
      <c r="D96" s="123">
        <v>164545.31</v>
      </c>
      <c r="E96" s="266">
        <v>1643577.26</v>
      </c>
      <c r="F96" s="266">
        <v>154277.99</v>
      </c>
      <c r="I96" s="287">
        <v>6000</v>
      </c>
      <c r="J96" s="287">
        <v>6300</v>
      </c>
      <c r="O96" s="266">
        <v>2118.79</v>
      </c>
      <c r="P96" s="266">
        <v>1997218.5</v>
      </c>
      <c r="S96" s="100">
        <v>530148.52</v>
      </c>
      <c r="T96" s="100">
        <v>30150</v>
      </c>
      <c r="U96" s="100">
        <v>1440.5</v>
      </c>
      <c r="V96" s="100">
        <v>895570</v>
      </c>
      <c r="X96" s="100">
        <v>161532</v>
      </c>
      <c r="Y96" s="124">
        <v>1125270</v>
      </c>
      <c r="AB96" s="124">
        <v>212852.21</v>
      </c>
      <c r="AC96" s="124">
        <v>161658.98000000001</v>
      </c>
    </row>
    <row r="97" spans="1:32" x14ac:dyDescent="0.2">
      <c r="A97" s="266" t="s">
        <v>2278</v>
      </c>
      <c r="B97" s="123">
        <v>136621.32</v>
      </c>
      <c r="C97" s="123">
        <v>16800</v>
      </c>
      <c r="D97" s="123">
        <v>10081.76</v>
      </c>
      <c r="E97" s="266">
        <v>218049.89</v>
      </c>
      <c r="F97" s="266">
        <v>150508.01</v>
      </c>
      <c r="I97" s="287">
        <v>5800</v>
      </c>
      <c r="J97" s="287">
        <v>3300</v>
      </c>
      <c r="O97" s="266">
        <v>4633.1899999999996</v>
      </c>
      <c r="P97" s="266">
        <v>569833.9</v>
      </c>
      <c r="S97" s="100">
        <v>577717.43999999994</v>
      </c>
      <c r="T97" s="100">
        <v>62010</v>
      </c>
      <c r="U97" s="100">
        <v>662.34</v>
      </c>
      <c r="V97" s="100">
        <v>1262991.1000000001</v>
      </c>
      <c r="X97" s="100">
        <v>132300</v>
      </c>
      <c r="Y97" s="124">
        <v>1535337.1</v>
      </c>
      <c r="AB97" s="124">
        <v>408142.52</v>
      </c>
      <c r="AC97" s="124">
        <v>57444.37</v>
      </c>
    </row>
    <row r="98" spans="1:32" x14ac:dyDescent="0.2">
      <c r="A98" s="266" t="s">
        <v>2279</v>
      </c>
      <c r="B98" s="123">
        <v>265418.48</v>
      </c>
      <c r="C98" s="123">
        <v>0</v>
      </c>
      <c r="D98" s="123">
        <v>45010.21</v>
      </c>
      <c r="E98" s="266">
        <v>60020.76</v>
      </c>
      <c r="F98" s="266">
        <v>532864.71</v>
      </c>
      <c r="I98" s="287">
        <v>5800</v>
      </c>
      <c r="J98" s="287">
        <v>5222.28</v>
      </c>
      <c r="L98" s="287">
        <v>99</v>
      </c>
      <c r="O98" s="266">
        <v>13216</v>
      </c>
      <c r="P98" s="266">
        <v>528870.26</v>
      </c>
      <c r="S98" s="100">
        <v>703162.78</v>
      </c>
      <c r="T98" s="100">
        <v>442200</v>
      </c>
      <c r="U98" s="100">
        <v>596.88</v>
      </c>
      <c r="V98" s="100">
        <v>1136750</v>
      </c>
      <c r="X98" s="100">
        <v>70000</v>
      </c>
      <c r="Y98" s="124">
        <v>1395374</v>
      </c>
      <c r="AB98" s="124">
        <v>326123.03999999998</v>
      </c>
    </row>
    <row r="99" spans="1:32" x14ac:dyDescent="0.2">
      <c r="A99" s="266" t="s">
        <v>2280</v>
      </c>
      <c r="B99" s="123">
        <v>224198.81</v>
      </c>
      <c r="C99" s="123">
        <v>0</v>
      </c>
      <c r="D99" s="123">
        <v>227314.67</v>
      </c>
      <c r="E99" s="266">
        <v>23904.39</v>
      </c>
      <c r="F99" s="266">
        <v>157293.5</v>
      </c>
      <c r="I99" s="287">
        <v>5500</v>
      </c>
      <c r="J99" s="287">
        <v>6300</v>
      </c>
      <c r="O99" s="266">
        <v>4096.88</v>
      </c>
      <c r="P99" s="266">
        <v>713142.2</v>
      </c>
      <c r="S99" s="100">
        <v>1028867.69</v>
      </c>
      <c r="U99" s="100">
        <v>993.65</v>
      </c>
      <c r="V99" s="100">
        <v>1175767</v>
      </c>
      <c r="W99" s="100">
        <v>2</v>
      </c>
      <c r="X99" s="100">
        <v>132300</v>
      </c>
      <c r="Y99" s="124">
        <v>1493908</v>
      </c>
      <c r="AB99" s="124">
        <v>660420</v>
      </c>
      <c r="AC99" s="124">
        <v>100297.05</v>
      </c>
    </row>
    <row r="100" spans="1:32" x14ac:dyDescent="0.2">
      <c r="A100" s="266" t="s">
        <v>2281</v>
      </c>
      <c r="B100" s="123">
        <v>222657.99</v>
      </c>
      <c r="C100" s="123">
        <v>0</v>
      </c>
      <c r="D100" s="123">
        <v>28776.36</v>
      </c>
      <c r="E100" s="266">
        <v>378731.85</v>
      </c>
      <c r="F100" s="266">
        <v>196546.19</v>
      </c>
      <c r="I100" s="287">
        <v>6000</v>
      </c>
      <c r="J100" s="287">
        <v>22080</v>
      </c>
      <c r="O100" s="266">
        <v>8923.52</v>
      </c>
      <c r="P100" s="266">
        <v>673323.61</v>
      </c>
      <c r="S100" s="100">
        <v>851570.26</v>
      </c>
      <c r="U100" s="100">
        <v>820.68</v>
      </c>
      <c r="V100" s="100">
        <v>1162430</v>
      </c>
      <c r="Y100" s="124">
        <v>1353830</v>
      </c>
      <c r="AB100" s="124">
        <v>197123.96</v>
      </c>
      <c r="AC100" s="124">
        <v>139564.72</v>
      </c>
    </row>
    <row r="101" spans="1:32" x14ac:dyDescent="0.2">
      <c r="A101" s="266" t="s">
        <v>2282</v>
      </c>
      <c r="B101" s="123">
        <v>257636.35</v>
      </c>
      <c r="C101" s="123">
        <v>0</v>
      </c>
      <c r="D101" s="123">
        <v>660041.86</v>
      </c>
      <c r="E101" s="266">
        <v>3</v>
      </c>
      <c r="F101" s="266">
        <v>333323.40999999997</v>
      </c>
      <c r="I101" s="287">
        <v>5500</v>
      </c>
      <c r="J101" s="287">
        <v>6300</v>
      </c>
      <c r="O101" s="266">
        <v>680.33</v>
      </c>
      <c r="P101" s="266">
        <v>1404582.07</v>
      </c>
      <c r="R101" s="100">
        <v>1164.3</v>
      </c>
      <c r="S101" s="100">
        <v>683584.91</v>
      </c>
      <c r="T101" s="100">
        <v>29000</v>
      </c>
      <c r="V101" s="100">
        <v>1232810</v>
      </c>
      <c r="Y101" s="124">
        <v>1307528</v>
      </c>
      <c r="AB101" s="124">
        <v>617344.92000000004</v>
      </c>
      <c r="AC101" s="124">
        <v>52241.07</v>
      </c>
    </row>
    <row r="102" spans="1:32" x14ac:dyDescent="0.2">
      <c r="A102" s="266" t="s">
        <v>2283</v>
      </c>
      <c r="B102" s="123">
        <v>267672.12</v>
      </c>
      <c r="C102" s="123">
        <v>0</v>
      </c>
      <c r="D102" s="123">
        <v>62669.72</v>
      </c>
      <c r="E102" s="266">
        <v>328333.53000000003</v>
      </c>
      <c r="F102" s="266">
        <v>158989.67000000001</v>
      </c>
      <c r="J102" s="287">
        <v>4130</v>
      </c>
      <c r="N102" s="266">
        <v>-368974.66</v>
      </c>
      <c r="O102" s="266">
        <v>222353.05</v>
      </c>
      <c r="P102" s="266">
        <v>852142.64</v>
      </c>
      <c r="S102" s="100">
        <v>623796.93999999994</v>
      </c>
      <c r="T102" s="100">
        <v>180660</v>
      </c>
      <c r="U102" s="100">
        <v>1219.68</v>
      </c>
      <c r="V102" s="100">
        <v>1389720</v>
      </c>
      <c r="Y102" s="124">
        <v>1583538</v>
      </c>
      <c r="AB102" s="124">
        <v>369060.66</v>
      </c>
      <c r="AC102" s="124">
        <v>72383.149999999994</v>
      </c>
    </row>
    <row r="103" spans="1:32" x14ac:dyDescent="0.2">
      <c r="A103" s="266" t="s">
        <v>2286</v>
      </c>
      <c r="B103" s="123">
        <v>256085.84</v>
      </c>
      <c r="C103" s="123">
        <v>0</v>
      </c>
      <c r="D103" s="123">
        <v>127994.17</v>
      </c>
      <c r="E103" s="266">
        <v>84441.49</v>
      </c>
      <c r="F103" s="266">
        <v>-52188.21</v>
      </c>
      <c r="I103" s="287">
        <v>5500</v>
      </c>
      <c r="J103" s="287">
        <v>14890</v>
      </c>
      <c r="O103" s="266">
        <v>22861.49</v>
      </c>
      <c r="P103" s="266">
        <v>474645.55</v>
      </c>
      <c r="S103" s="100">
        <v>700044</v>
      </c>
      <c r="U103" s="100">
        <v>1806.93</v>
      </c>
      <c r="V103" s="100">
        <v>1373940.4</v>
      </c>
      <c r="Y103" s="124">
        <v>1459840.4</v>
      </c>
      <c r="AB103" s="124">
        <v>246779.78</v>
      </c>
      <c r="AC103" s="124">
        <v>173561.9</v>
      </c>
    </row>
    <row r="104" spans="1:32" x14ac:dyDescent="0.2">
      <c r="A104" s="266" t="s">
        <v>2287</v>
      </c>
      <c r="B104" s="123">
        <v>139180.79999999999</v>
      </c>
      <c r="C104" s="123">
        <v>15000</v>
      </c>
      <c r="D104" s="123">
        <v>69822.47</v>
      </c>
      <c r="E104" s="266">
        <v>207008.81</v>
      </c>
      <c r="F104" s="266">
        <v>245490.76</v>
      </c>
      <c r="I104" s="287">
        <v>5000</v>
      </c>
      <c r="J104" s="287">
        <v>3000</v>
      </c>
      <c r="O104" s="266">
        <v>7886.1</v>
      </c>
      <c r="P104" s="266">
        <v>1172968.6100000001</v>
      </c>
      <c r="S104" s="100">
        <v>637068.97</v>
      </c>
      <c r="T104" s="100">
        <v>27000</v>
      </c>
      <c r="U104" s="100">
        <v>1054.3</v>
      </c>
      <c r="V104" s="100">
        <v>1058150</v>
      </c>
      <c r="X104" s="100">
        <v>132300</v>
      </c>
      <c r="Y104" s="124">
        <v>1342734</v>
      </c>
      <c r="AB104" s="124">
        <v>346645.36</v>
      </c>
      <c r="AC104" s="124">
        <v>219477.28</v>
      </c>
      <c r="AF104" s="124">
        <v>772</v>
      </c>
    </row>
    <row r="105" spans="1:32" x14ac:dyDescent="0.2">
      <c r="A105" s="266" t="s">
        <v>2333</v>
      </c>
      <c r="B105" s="123">
        <v>287890.83</v>
      </c>
      <c r="C105" s="123">
        <v>0</v>
      </c>
      <c r="D105" s="123">
        <v>60370.559999999998</v>
      </c>
      <c r="E105" s="266">
        <v>431942.02</v>
      </c>
      <c r="F105" s="266">
        <v>50212.23</v>
      </c>
      <c r="I105" s="287">
        <v>5700</v>
      </c>
      <c r="J105" s="287">
        <v>3300</v>
      </c>
      <c r="O105" s="266">
        <v>141287.72</v>
      </c>
      <c r="P105" s="266">
        <v>764463.81</v>
      </c>
      <c r="S105" s="100">
        <v>533259.6</v>
      </c>
      <c r="T105" s="100">
        <v>29550</v>
      </c>
      <c r="U105" s="100">
        <v>1044.1600000000001</v>
      </c>
      <c r="V105" s="100">
        <v>1397690</v>
      </c>
      <c r="X105" s="100">
        <v>201096</v>
      </c>
      <c r="Y105" s="124">
        <v>1633571</v>
      </c>
      <c r="AB105" s="124">
        <v>311976.49</v>
      </c>
      <c r="AC105" s="124">
        <v>170870.63</v>
      </c>
    </row>
    <row r="106" spans="1:32" x14ac:dyDescent="0.2">
      <c r="A106" s="266" t="s">
        <v>2334</v>
      </c>
      <c r="B106" s="123">
        <v>214305.35</v>
      </c>
      <c r="C106" s="123">
        <v>0</v>
      </c>
      <c r="D106" s="123">
        <v>61813.58</v>
      </c>
      <c r="E106" s="266">
        <v>1211104.75</v>
      </c>
      <c r="F106" s="266">
        <v>144980.93</v>
      </c>
      <c r="I106" s="287">
        <v>6000</v>
      </c>
      <c r="J106" s="287">
        <v>20710</v>
      </c>
      <c r="O106" s="266">
        <v>18846.7</v>
      </c>
      <c r="P106" s="266">
        <v>1440238.21</v>
      </c>
      <c r="S106" s="100">
        <v>598771.94999999995</v>
      </c>
      <c r="T106" s="100">
        <v>48318</v>
      </c>
      <c r="U106" s="100">
        <v>616.04</v>
      </c>
      <c r="V106" s="100">
        <v>1106143</v>
      </c>
      <c r="Y106" s="124">
        <v>1272773</v>
      </c>
      <c r="AB106" s="124">
        <v>191305.85</v>
      </c>
      <c r="AC106" s="124">
        <v>130564.44</v>
      </c>
    </row>
    <row r="107" spans="1:32" x14ac:dyDescent="0.2">
      <c r="A107" s="266" t="s">
        <v>2339</v>
      </c>
      <c r="B107" s="123">
        <v>540355.88</v>
      </c>
      <c r="C107" s="123">
        <v>0</v>
      </c>
      <c r="D107" s="123">
        <v>91693.77</v>
      </c>
      <c r="E107" s="266">
        <v>2293006.86</v>
      </c>
      <c r="F107" s="266">
        <v>105740.23</v>
      </c>
      <c r="I107" s="287">
        <v>5300</v>
      </c>
      <c r="J107" s="287">
        <v>5850</v>
      </c>
      <c r="P107" s="266">
        <v>2616413.23</v>
      </c>
      <c r="S107" s="100">
        <v>644217.38</v>
      </c>
      <c r="T107" s="100">
        <v>28065</v>
      </c>
      <c r="U107" s="100">
        <v>1497.69</v>
      </c>
      <c r="V107" s="100">
        <v>863180</v>
      </c>
      <c r="X107" s="100">
        <v>358974</v>
      </c>
      <c r="Y107" s="124">
        <v>1163300</v>
      </c>
      <c r="AB107" s="124">
        <v>267970.56</v>
      </c>
    </row>
    <row r="108" spans="1:32" x14ac:dyDescent="0.2">
      <c r="A108" s="266" t="s">
        <v>2289</v>
      </c>
      <c r="B108" s="123">
        <v>183561.32</v>
      </c>
      <c r="C108" s="123">
        <v>4485</v>
      </c>
      <c r="D108" s="123">
        <v>49060.29</v>
      </c>
      <c r="E108" s="266">
        <v>140019.9</v>
      </c>
      <c r="F108" s="266">
        <v>80652</v>
      </c>
      <c r="J108" s="287">
        <v>18600</v>
      </c>
      <c r="O108" s="266">
        <v>-140.84</v>
      </c>
      <c r="P108" s="266">
        <v>2310952.34</v>
      </c>
      <c r="S108" s="100">
        <v>521863.05</v>
      </c>
      <c r="T108" s="100">
        <v>25000</v>
      </c>
      <c r="U108" s="100">
        <v>464.5</v>
      </c>
      <c r="V108" s="100">
        <v>952990</v>
      </c>
      <c r="X108" s="100">
        <v>387800</v>
      </c>
      <c r="Y108" s="124">
        <v>1211850</v>
      </c>
      <c r="AB108" s="124">
        <v>623045.88</v>
      </c>
      <c r="AC108" s="124">
        <v>164577.82999999999</v>
      </c>
    </row>
    <row r="109" spans="1:32" x14ac:dyDescent="0.2">
      <c r="A109" s="266" t="s">
        <v>2290</v>
      </c>
      <c r="B109" s="123">
        <v>592900.72</v>
      </c>
      <c r="C109" s="123">
        <v>0</v>
      </c>
      <c r="D109" s="123">
        <v>65637.31</v>
      </c>
      <c r="E109" s="266">
        <v>1554649.84</v>
      </c>
      <c r="F109" s="266">
        <v>108553.18</v>
      </c>
      <c r="J109" s="287">
        <v>15400</v>
      </c>
      <c r="O109" s="266">
        <v>-880.73</v>
      </c>
      <c r="P109" s="266">
        <v>1228203.58</v>
      </c>
      <c r="S109" s="100">
        <v>678357.93</v>
      </c>
      <c r="T109" s="100">
        <v>110000</v>
      </c>
      <c r="U109" s="100">
        <v>1077.73</v>
      </c>
      <c r="V109" s="100">
        <v>823460</v>
      </c>
      <c r="X109" s="100">
        <v>75600</v>
      </c>
      <c r="Y109" s="124">
        <v>1062974</v>
      </c>
      <c r="AB109" s="124">
        <v>469081.01</v>
      </c>
      <c r="AC109" s="124">
        <v>121255.69</v>
      </c>
    </row>
    <row r="110" spans="1:32" x14ac:dyDescent="0.2">
      <c r="A110" s="266" t="s">
        <v>2291</v>
      </c>
      <c r="B110" s="123">
        <v>212143.23</v>
      </c>
      <c r="C110" s="123">
        <v>886.77</v>
      </c>
      <c r="D110" s="123">
        <v>106778.8</v>
      </c>
      <c r="E110" s="266">
        <v>1513303.53</v>
      </c>
      <c r="F110" s="266">
        <v>75508.97</v>
      </c>
      <c r="J110" s="287">
        <v>41530</v>
      </c>
      <c r="O110" s="266">
        <v>-64.819999999999993</v>
      </c>
      <c r="P110" s="266">
        <v>1322855.6000000001</v>
      </c>
      <c r="S110" s="100">
        <v>827154.9</v>
      </c>
      <c r="T110" s="100">
        <v>100000</v>
      </c>
      <c r="U110" s="100">
        <v>169.59</v>
      </c>
      <c r="V110" s="100">
        <v>1091270</v>
      </c>
      <c r="X110" s="100">
        <v>104400</v>
      </c>
      <c r="Y110" s="124">
        <v>1380261</v>
      </c>
      <c r="AA110" s="124">
        <v>11027</v>
      </c>
      <c r="AB110" s="124">
        <v>540328.93000000005</v>
      </c>
      <c r="AC110" s="124">
        <v>117964.19</v>
      </c>
    </row>
    <row r="111" spans="1:32" x14ac:dyDescent="0.2">
      <c r="A111" s="266" t="s">
        <v>2292</v>
      </c>
      <c r="B111" s="123">
        <v>75081.34</v>
      </c>
      <c r="C111" s="123">
        <v>3931.3</v>
      </c>
      <c r="D111" s="123">
        <v>90414.73</v>
      </c>
      <c r="E111" s="266">
        <v>1458468.48</v>
      </c>
      <c r="F111" s="266">
        <v>374679.92</v>
      </c>
      <c r="J111" s="287">
        <v>22436.91</v>
      </c>
      <c r="O111" s="266">
        <v>-365.86</v>
      </c>
      <c r="P111" s="266">
        <v>2235714.37</v>
      </c>
      <c r="S111" s="100">
        <v>829331</v>
      </c>
      <c r="T111" s="100">
        <v>100000</v>
      </c>
      <c r="U111" s="100">
        <v>214.77</v>
      </c>
      <c r="V111" s="100">
        <v>1017351.3</v>
      </c>
      <c r="X111" s="100">
        <v>169200</v>
      </c>
      <c r="Y111" s="124">
        <v>1247751.3</v>
      </c>
      <c r="AB111" s="124">
        <v>566482.24</v>
      </c>
      <c r="AC111" s="124">
        <v>318567.57</v>
      </c>
    </row>
    <row r="112" spans="1:32" x14ac:dyDescent="0.2">
      <c r="A112" s="266" t="s">
        <v>2293</v>
      </c>
      <c r="B112" s="123">
        <v>187210.52</v>
      </c>
      <c r="C112" s="123">
        <v>0</v>
      </c>
      <c r="D112" s="123">
        <v>18332.400000000001</v>
      </c>
      <c r="E112" s="266">
        <v>345314.55</v>
      </c>
      <c r="F112" s="266">
        <v>209933.8</v>
      </c>
      <c r="J112" s="287">
        <v>7800</v>
      </c>
      <c r="L112" s="287">
        <v>0</v>
      </c>
      <c r="O112" s="266">
        <v>-700</v>
      </c>
      <c r="P112" s="266">
        <v>1762414.5</v>
      </c>
      <c r="S112" s="100">
        <v>723472.81</v>
      </c>
      <c r="U112" s="100">
        <v>307.72000000000003</v>
      </c>
      <c r="V112" s="100">
        <v>762203.4</v>
      </c>
      <c r="X112" s="100">
        <v>78600</v>
      </c>
      <c r="Y112" s="124">
        <v>985379.4</v>
      </c>
      <c r="AB112" s="124">
        <v>472729.16</v>
      </c>
      <c r="AC112" s="124">
        <v>121494.13</v>
      </c>
    </row>
    <row r="113" spans="1:32" x14ac:dyDescent="0.2">
      <c r="A113" s="266" t="s">
        <v>2294</v>
      </c>
      <c r="B113" s="123">
        <v>273324.40999999997</v>
      </c>
      <c r="C113" s="123">
        <v>3330.5</v>
      </c>
      <c r="D113" s="123">
        <v>15117.52</v>
      </c>
      <c r="E113" s="266">
        <v>2243404.61</v>
      </c>
      <c r="F113" s="266">
        <v>239851.88</v>
      </c>
      <c r="G113" s="266">
        <v>1</v>
      </c>
      <c r="J113" s="287">
        <v>14200</v>
      </c>
      <c r="L113" s="287">
        <v>1293.47</v>
      </c>
      <c r="O113" s="266">
        <v>-222</v>
      </c>
      <c r="P113" s="266">
        <v>513834.47</v>
      </c>
      <c r="S113" s="100">
        <v>515691.36</v>
      </c>
      <c r="T113" s="100">
        <v>52340</v>
      </c>
      <c r="U113" s="100">
        <v>670.76</v>
      </c>
      <c r="V113" s="100">
        <v>745952.8</v>
      </c>
      <c r="X113" s="100">
        <v>89400</v>
      </c>
      <c r="Y113" s="124">
        <v>982552.8</v>
      </c>
      <c r="AB113" s="124">
        <v>301931.52000000002</v>
      </c>
      <c r="AC113" s="124">
        <v>159759.04999999999</v>
      </c>
    </row>
    <row r="114" spans="1:32" x14ac:dyDescent="0.2">
      <c r="A114" s="266" t="s">
        <v>2295</v>
      </c>
      <c r="B114" s="123">
        <v>163223.29999999999</v>
      </c>
      <c r="C114" s="123">
        <v>4387.8100000000004</v>
      </c>
      <c r="D114" s="123">
        <v>33858.11</v>
      </c>
      <c r="E114" s="266">
        <v>890614.57</v>
      </c>
      <c r="F114" s="266">
        <v>169023.38</v>
      </c>
      <c r="J114" s="287">
        <v>19400</v>
      </c>
      <c r="O114" s="266">
        <v>-90.14</v>
      </c>
      <c r="P114" s="266">
        <v>3774792.24</v>
      </c>
      <c r="S114" s="100">
        <v>822528.42</v>
      </c>
      <c r="T114" s="100">
        <v>180750</v>
      </c>
      <c r="U114" s="100">
        <v>165.55</v>
      </c>
      <c r="V114" s="100">
        <v>950025.8</v>
      </c>
      <c r="X114" s="100">
        <v>236900</v>
      </c>
      <c r="Y114" s="124">
        <v>1283325.8</v>
      </c>
      <c r="Z114" s="124">
        <v>3000</v>
      </c>
      <c r="AA114" s="124">
        <v>3085</v>
      </c>
      <c r="AB114" s="124">
        <v>765607.79</v>
      </c>
      <c r="AC114" s="124">
        <v>185496.08</v>
      </c>
    </row>
    <row r="115" spans="1:32" x14ac:dyDescent="0.2">
      <c r="A115" s="266" t="s">
        <v>2296</v>
      </c>
      <c r="B115" s="123">
        <v>341894.48</v>
      </c>
      <c r="C115" s="123">
        <v>0</v>
      </c>
      <c r="D115" s="123">
        <v>51794.85</v>
      </c>
      <c r="E115" s="266">
        <v>463291.81</v>
      </c>
      <c r="F115" s="266">
        <v>446547.08</v>
      </c>
      <c r="J115" s="287">
        <v>22000</v>
      </c>
      <c r="O115" s="266">
        <v>-207.48</v>
      </c>
      <c r="P115" s="266">
        <v>1908283.93</v>
      </c>
      <c r="S115" s="100">
        <v>655832.23</v>
      </c>
      <c r="T115" s="100">
        <v>132800</v>
      </c>
      <c r="U115" s="100">
        <v>555.19000000000005</v>
      </c>
      <c r="V115" s="100">
        <v>794941.7</v>
      </c>
      <c r="X115" s="100">
        <v>39300</v>
      </c>
      <c r="Y115" s="124">
        <v>1007041.7</v>
      </c>
      <c r="AB115" s="124">
        <v>425125.95</v>
      </c>
      <c r="AC115" s="124">
        <v>191403.74</v>
      </c>
    </row>
    <row r="116" spans="1:32" x14ac:dyDescent="0.2">
      <c r="A116" s="266" t="s">
        <v>2297</v>
      </c>
      <c r="B116" s="123">
        <v>165522.59</v>
      </c>
      <c r="C116" s="123">
        <v>1393</v>
      </c>
      <c r="D116" s="123">
        <v>59553.39</v>
      </c>
      <c r="E116" s="266">
        <v>1190448.49</v>
      </c>
      <c r="F116" s="266">
        <v>346710.44</v>
      </c>
      <c r="J116" s="287">
        <v>14885</v>
      </c>
      <c r="O116" s="266">
        <v>-450</v>
      </c>
      <c r="P116" s="266">
        <v>1980426.11</v>
      </c>
      <c r="S116" s="100">
        <v>636774.81999999995</v>
      </c>
      <c r="T116" s="100">
        <v>157200</v>
      </c>
      <c r="U116" s="100">
        <v>363.03</v>
      </c>
      <c r="V116" s="100">
        <v>677188.2</v>
      </c>
      <c r="X116" s="100">
        <v>78750</v>
      </c>
      <c r="Y116" s="124">
        <v>832438.2</v>
      </c>
      <c r="AB116" s="124">
        <v>516826.17</v>
      </c>
      <c r="AC116" s="124">
        <v>165274.64000000001</v>
      </c>
    </row>
    <row r="117" spans="1:32" x14ac:dyDescent="0.2">
      <c r="A117" s="266" t="s">
        <v>2298</v>
      </c>
      <c r="B117" s="123">
        <v>210046.25</v>
      </c>
      <c r="C117" s="123">
        <v>6087.72</v>
      </c>
      <c r="D117" s="123">
        <v>22318.62</v>
      </c>
      <c r="E117" s="266">
        <v>300560.98</v>
      </c>
      <c r="F117" s="266">
        <v>374289.75</v>
      </c>
      <c r="J117" s="287">
        <v>22900</v>
      </c>
      <c r="O117" s="266">
        <v>336.75</v>
      </c>
      <c r="P117" s="266">
        <v>2133398.12</v>
      </c>
      <c r="S117" s="100">
        <v>906786.46</v>
      </c>
      <c r="T117" s="100">
        <v>20000</v>
      </c>
      <c r="U117" s="100">
        <v>272.37</v>
      </c>
      <c r="V117" s="100">
        <v>1590667.6</v>
      </c>
      <c r="X117" s="100">
        <v>60400</v>
      </c>
      <c r="Y117" s="124">
        <v>1852167.6</v>
      </c>
      <c r="AB117" s="124">
        <v>455681.1</v>
      </c>
      <c r="AC117" s="124">
        <v>166862.32</v>
      </c>
    </row>
    <row r="118" spans="1:32" x14ac:dyDescent="0.2">
      <c r="A118" s="266" t="s">
        <v>2299</v>
      </c>
      <c r="B118" s="123">
        <v>237866.32</v>
      </c>
      <c r="C118" s="123">
        <v>0</v>
      </c>
      <c r="D118" s="123">
        <v>45107.95</v>
      </c>
      <c r="E118" s="266">
        <v>5</v>
      </c>
      <c r="F118" s="266">
        <v>126090.53</v>
      </c>
      <c r="J118" s="287">
        <v>22700</v>
      </c>
      <c r="O118" s="266">
        <v>-698.06</v>
      </c>
      <c r="P118" s="266">
        <v>1945240.49</v>
      </c>
      <c r="S118" s="100">
        <v>784350.56</v>
      </c>
      <c r="T118" s="100">
        <v>161650</v>
      </c>
      <c r="U118" s="100">
        <v>225.29</v>
      </c>
      <c r="V118" s="100">
        <v>749870.8</v>
      </c>
      <c r="X118" s="100">
        <v>101200</v>
      </c>
      <c r="Y118" s="124">
        <v>1043970.8</v>
      </c>
      <c r="AA118" s="124">
        <v>820</v>
      </c>
      <c r="AB118" s="124">
        <v>438352.46</v>
      </c>
      <c r="AC118" s="124">
        <v>799647.79</v>
      </c>
    </row>
    <row r="119" spans="1:32" x14ac:dyDescent="0.2">
      <c r="A119" s="266" t="s">
        <v>2300</v>
      </c>
      <c r="B119" s="123">
        <v>73676.02</v>
      </c>
      <c r="C119" s="123">
        <v>0</v>
      </c>
      <c r="D119" s="123">
        <v>102362.78</v>
      </c>
      <c r="E119" s="266">
        <v>506914.92</v>
      </c>
      <c r="F119" s="266">
        <v>211395.13</v>
      </c>
      <c r="J119" s="287">
        <v>34700</v>
      </c>
      <c r="O119" s="266">
        <v>9215.35</v>
      </c>
      <c r="P119" s="266">
        <v>2404357.2799999998</v>
      </c>
      <c r="S119" s="100">
        <v>799737.78</v>
      </c>
      <c r="T119" s="100">
        <v>70985</v>
      </c>
      <c r="U119" s="100">
        <v>189.58</v>
      </c>
      <c r="V119" s="100">
        <v>769830</v>
      </c>
      <c r="X119" s="100">
        <v>96930</v>
      </c>
      <c r="Y119" s="124">
        <v>1025305.29</v>
      </c>
      <c r="AA119" s="124">
        <v>11247</v>
      </c>
      <c r="AB119" s="124">
        <v>411021.65</v>
      </c>
      <c r="AC119" s="124">
        <v>130095.96</v>
      </c>
    </row>
    <row r="120" spans="1:32" x14ac:dyDescent="0.2">
      <c r="A120" s="266" t="s">
        <v>2301</v>
      </c>
      <c r="B120" s="123">
        <v>266328.03000000003</v>
      </c>
      <c r="C120" s="123">
        <v>0</v>
      </c>
      <c r="D120" s="123">
        <v>36111.35</v>
      </c>
      <c r="E120" s="266">
        <v>131576.70000000001</v>
      </c>
      <c r="F120" s="266">
        <v>159538.46</v>
      </c>
      <c r="O120" s="266">
        <v>-5654.74</v>
      </c>
      <c r="P120" s="266">
        <v>3154007.83</v>
      </c>
      <c r="S120" s="100">
        <v>709344.2</v>
      </c>
      <c r="T120" s="100">
        <v>112550</v>
      </c>
      <c r="U120" s="100">
        <v>622.36</v>
      </c>
      <c r="V120" s="100">
        <v>878550</v>
      </c>
      <c r="X120" s="100">
        <v>72600</v>
      </c>
      <c r="Y120" s="124">
        <v>1113750</v>
      </c>
      <c r="Z120" s="124">
        <v>3000</v>
      </c>
      <c r="AB120" s="124">
        <v>579501.26</v>
      </c>
      <c r="AC120" s="124">
        <v>111110.76</v>
      </c>
    </row>
    <row r="121" spans="1:32" x14ac:dyDescent="0.2">
      <c r="A121" s="266" t="s">
        <v>2302</v>
      </c>
      <c r="B121" s="123">
        <v>137847.82</v>
      </c>
      <c r="C121" s="123">
        <v>0</v>
      </c>
      <c r="D121" s="123">
        <v>54417.55</v>
      </c>
      <c r="E121" s="266">
        <v>857185.94</v>
      </c>
      <c r="F121" s="266">
        <v>300481.77</v>
      </c>
      <c r="J121" s="287">
        <v>14925</v>
      </c>
      <c r="K121" s="287">
        <v>82750</v>
      </c>
      <c r="N121" s="266">
        <v>-75</v>
      </c>
      <c r="O121" s="266">
        <v>92760</v>
      </c>
      <c r="P121" s="266">
        <v>2272032.2400000002</v>
      </c>
      <c r="S121" s="100">
        <v>937228.98</v>
      </c>
      <c r="U121" s="100">
        <v>310.93</v>
      </c>
      <c r="V121" s="100">
        <v>854216</v>
      </c>
      <c r="X121" s="100">
        <v>36000</v>
      </c>
      <c r="Y121" s="124">
        <v>959716</v>
      </c>
      <c r="Z121" s="124">
        <v>14160</v>
      </c>
      <c r="AB121" s="124">
        <v>621403.56999999995</v>
      </c>
      <c r="AC121" s="124">
        <v>145407.94</v>
      </c>
    </row>
    <row r="122" spans="1:32" x14ac:dyDescent="0.2">
      <c r="A122" s="266" t="s">
        <v>2303</v>
      </c>
      <c r="B122" s="123">
        <v>230427.86</v>
      </c>
      <c r="C122" s="123">
        <v>0</v>
      </c>
      <c r="D122" s="123">
        <v>253558.77</v>
      </c>
      <c r="E122" s="266">
        <v>428790.09</v>
      </c>
      <c r="F122" s="266">
        <v>103708.32</v>
      </c>
      <c r="J122" s="287">
        <v>13904.14</v>
      </c>
      <c r="O122" s="266">
        <v>1117.21</v>
      </c>
      <c r="P122" s="266">
        <v>1679735.01</v>
      </c>
      <c r="S122" s="100">
        <v>546103.46</v>
      </c>
      <c r="T122" s="100">
        <v>74160</v>
      </c>
      <c r="U122" s="100">
        <v>413.05</v>
      </c>
      <c r="V122" s="100">
        <v>417490</v>
      </c>
      <c r="Y122" s="124">
        <v>590870</v>
      </c>
      <c r="AB122" s="124">
        <v>323353.76</v>
      </c>
      <c r="AC122" s="124">
        <v>107530.17</v>
      </c>
    </row>
    <row r="123" spans="1:32" x14ac:dyDescent="0.2">
      <c r="A123" s="266" t="s">
        <v>2304</v>
      </c>
      <c r="B123" s="123">
        <v>278496.86</v>
      </c>
      <c r="C123" s="123">
        <v>0</v>
      </c>
      <c r="D123" s="123">
        <v>51170.57</v>
      </c>
      <c r="E123" s="266">
        <v>143578.92000000001</v>
      </c>
      <c r="F123" s="266">
        <v>151166.54999999999</v>
      </c>
      <c r="J123" s="287">
        <v>20400</v>
      </c>
      <c r="O123" s="266">
        <v>-96.36</v>
      </c>
      <c r="P123" s="266">
        <v>1611506.92</v>
      </c>
      <c r="S123" s="100">
        <v>602410.69999999995</v>
      </c>
      <c r="U123" s="100">
        <v>646.23</v>
      </c>
      <c r="V123" s="100">
        <v>979680</v>
      </c>
      <c r="X123" s="100">
        <v>112100</v>
      </c>
      <c r="Y123" s="124">
        <v>1142592.2</v>
      </c>
      <c r="AB123" s="124">
        <v>463586.69</v>
      </c>
      <c r="AC123" s="124">
        <v>95080.58</v>
      </c>
    </row>
    <row r="124" spans="1:32" x14ac:dyDescent="0.2">
      <c r="A124" s="266" t="s">
        <v>2305</v>
      </c>
      <c r="B124" s="123">
        <v>184565.33</v>
      </c>
      <c r="C124" s="123">
        <v>4571.99</v>
      </c>
      <c r="D124" s="123">
        <v>36686.9</v>
      </c>
      <c r="E124" s="266">
        <v>31536.34</v>
      </c>
      <c r="F124" s="266">
        <v>437959.43</v>
      </c>
      <c r="J124" s="287">
        <v>22200</v>
      </c>
      <c r="P124" s="266">
        <v>667875.67000000004</v>
      </c>
      <c r="S124" s="100">
        <v>667087.79</v>
      </c>
      <c r="T124" s="100">
        <v>72910</v>
      </c>
      <c r="U124" s="100">
        <v>301.87</v>
      </c>
      <c r="V124" s="100">
        <v>658445.12</v>
      </c>
      <c r="X124" s="100">
        <v>93100</v>
      </c>
      <c r="Y124" s="124">
        <v>888522.12</v>
      </c>
      <c r="AA124" s="124">
        <v>360</v>
      </c>
      <c r="AB124" s="124">
        <v>455970.59</v>
      </c>
      <c r="AC124" s="124">
        <v>60975.83</v>
      </c>
    </row>
    <row r="125" spans="1:32" x14ac:dyDescent="0.2">
      <c r="A125" s="266" t="s">
        <v>2306</v>
      </c>
      <c r="B125" s="123">
        <v>89964.98</v>
      </c>
      <c r="C125" s="123">
        <v>1739.21</v>
      </c>
      <c r="D125" s="123">
        <v>59501.79</v>
      </c>
      <c r="E125" s="266">
        <v>748210.74</v>
      </c>
      <c r="F125" s="266">
        <v>231490.65</v>
      </c>
      <c r="G125" s="266">
        <v>2850.24</v>
      </c>
      <c r="J125" s="287">
        <v>16390</v>
      </c>
      <c r="L125" s="287">
        <v>0</v>
      </c>
      <c r="O125" s="266">
        <v>1373.05</v>
      </c>
      <c r="P125" s="266">
        <v>654977.96</v>
      </c>
      <c r="S125" s="100">
        <v>764859.95</v>
      </c>
      <c r="T125" s="100">
        <v>92700</v>
      </c>
      <c r="U125" s="100">
        <v>180.6</v>
      </c>
      <c r="V125" s="100">
        <v>708593.4</v>
      </c>
      <c r="X125" s="100">
        <v>130500</v>
      </c>
      <c r="Y125" s="124">
        <v>932434.4</v>
      </c>
      <c r="AB125" s="124">
        <v>513514.54</v>
      </c>
      <c r="AC125" s="124">
        <v>107016.14</v>
      </c>
    </row>
    <row r="126" spans="1:32" x14ac:dyDescent="0.2">
      <c r="A126" s="266" t="s">
        <v>2307</v>
      </c>
      <c r="B126" s="123">
        <v>269611.59000000003</v>
      </c>
      <c r="C126" s="123">
        <v>0</v>
      </c>
      <c r="D126" s="123">
        <v>236071.99</v>
      </c>
      <c r="E126" s="266">
        <v>604230.38</v>
      </c>
      <c r="F126" s="266">
        <v>30353.54</v>
      </c>
      <c r="J126" s="287">
        <v>6000</v>
      </c>
      <c r="O126" s="266">
        <v>-1850625.04</v>
      </c>
      <c r="P126" s="266">
        <v>3175397.16</v>
      </c>
      <c r="S126" s="100">
        <v>614836.75</v>
      </c>
      <c r="T126" s="100">
        <v>215860</v>
      </c>
      <c r="U126" s="100">
        <v>487.11</v>
      </c>
      <c r="V126" s="100">
        <v>1490710</v>
      </c>
      <c r="Y126" s="124">
        <v>1583410</v>
      </c>
      <c r="AB126" s="124">
        <v>654731.93000000005</v>
      </c>
      <c r="AC126" s="124">
        <v>259392.55</v>
      </c>
      <c r="AF126" s="124">
        <v>10000</v>
      </c>
    </row>
    <row r="127" spans="1:32" x14ac:dyDescent="0.2">
      <c r="A127" s="266" t="s">
        <v>2308</v>
      </c>
      <c r="B127" s="123">
        <v>165360.79</v>
      </c>
      <c r="D127" s="123">
        <v>3435.45</v>
      </c>
      <c r="E127" s="266">
        <v>43764.7</v>
      </c>
      <c r="F127" s="266">
        <v>81543.75</v>
      </c>
      <c r="J127" s="287">
        <v>17300</v>
      </c>
      <c r="L127" s="287">
        <v>600</v>
      </c>
      <c r="O127" s="266">
        <v>-594</v>
      </c>
      <c r="P127" s="266">
        <v>1191484.79</v>
      </c>
      <c r="S127" s="100">
        <v>533603.54</v>
      </c>
      <c r="T127" s="100">
        <v>53235</v>
      </c>
      <c r="U127" s="100">
        <v>307.04000000000002</v>
      </c>
      <c r="V127" s="100">
        <v>822280</v>
      </c>
      <c r="Y127" s="124">
        <v>1028744</v>
      </c>
      <c r="AB127" s="124">
        <v>423445.44</v>
      </c>
      <c r="AC127" s="124">
        <v>57156.23</v>
      </c>
      <c r="AF127" s="124">
        <v>5000</v>
      </c>
    </row>
    <row r="128" spans="1:32" x14ac:dyDescent="0.2">
      <c r="A128" s="266" t="s">
        <v>2309</v>
      </c>
      <c r="B128" s="123">
        <v>228823.03</v>
      </c>
      <c r="C128" s="123">
        <v>0</v>
      </c>
      <c r="D128" s="123">
        <v>242711.95</v>
      </c>
      <c r="E128" s="266">
        <v>3177783.21</v>
      </c>
      <c r="F128" s="266">
        <v>119656.64</v>
      </c>
      <c r="J128" s="287">
        <v>4000</v>
      </c>
      <c r="O128" s="266">
        <v>2839536.27</v>
      </c>
      <c r="P128" s="266">
        <v>918887.6</v>
      </c>
      <c r="S128" s="100">
        <v>640178</v>
      </c>
      <c r="T128" s="100">
        <v>72800</v>
      </c>
      <c r="U128" s="100">
        <v>202.54</v>
      </c>
      <c r="V128" s="100">
        <v>1006160</v>
      </c>
      <c r="X128" s="100">
        <v>17000</v>
      </c>
      <c r="Y128" s="124">
        <v>1239015</v>
      </c>
      <c r="AB128" s="124">
        <v>313411.56</v>
      </c>
      <c r="AC128" s="124">
        <v>160268.01999999999</v>
      </c>
      <c r="AD128" s="124">
        <v>5000</v>
      </c>
    </row>
    <row r="129" spans="1:32" x14ac:dyDescent="0.2">
      <c r="A129" s="266" t="s">
        <v>2310</v>
      </c>
      <c r="B129" s="123">
        <v>140595.34</v>
      </c>
      <c r="C129" s="123">
        <v>0</v>
      </c>
      <c r="D129" s="123">
        <v>43402.91</v>
      </c>
      <c r="E129" s="266">
        <v>264549</v>
      </c>
      <c r="F129" s="266">
        <v>129427.76</v>
      </c>
      <c r="J129" s="287">
        <v>5000</v>
      </c>
      <c r="L129" s="287">
        <v>555.76</v>
      </c>
      <c r="O129" s="266">
        <v>-1173003.04</v>
      </c>
      <c r="P129" s="266">
        <v>1855787.89</v>
      </c>
      <c r="S129" s="100">
        <v>629632.67000000004</v>
      </c>
      <c r="U129" s="100">
        <v>155.88</v>
      </c>
      <c r="V129" s="100">
        <v>1185130</v>
      </c>
      <c r="Y129" s="124">
        <v>1389650</v>
      </c>
      <c r="AB129" s="124">
        <v>394935.75</v>
      </c>
      <c r="AC129" s="124">
        <v>127112.4</v>
      </c>
      <c r="AD129" s="124">
        <v>5000</v>
      </c>
    </row>
    <row r="130" spans="1:32" x14ac:dyDescent="0.2">
      <c r="A130" s="266" t="s">
        <v>2311</v>
      </c>
      <c r="B130" s="123">
        <v>278613.11</v>
      </c>
      <c r="C130" s="123">
        <v>0</v>
      </c>
      <c r="D130" s="123">
        <v>26221.88</v>
      </c>
      <c r="E130" s="266">
        <v>514047.06</v>
      </c>
      <c r="F130" s="266">
        <v>102549</v>
      </c>
      <c r="J130" s="287">
        <v>5000</v>
      </c>
      <c r="O130" s="266">
        <v>-217959.16</v>
      </c>
      <c r="P130" s="266">
        <v>1498231.3</v>
      </c>
      <c r="S130" s="100">
        <v>502411.37</v>
      </c>
      <c r="U130" s="100">
        <v>773.86</v>
      </c>
      <c r="V130" s="100">
        <v>768190</v>
      </c>
      <c r="Y130" s="124">
        <v>1114802</v>
      </c>
      <c r="AB130" s="124">
        <v>334762.77</v>
      </c>
      <c r="AC130" s="124">
        <v>149427.54999999999</v>
      </c>
      <c r="AD130" s="124">
        <v>10000</v>
      </c>
    </row>
    <row r="131" spans="1:32" x14ac:dyDescent="0.2">
      <c r="A131" s="266" t="s">
        <v>2312</v>
      </c>
      <c r="B131" s="123">
        <v>187480.15</v>
      </c>
      <c r="D131" s="123">
        <v>12809.21</v>
      </c>
      <c r="E131" s="266">
        <v>431533.48</v>
      </c>
      <c r="F131" s="266">
        <v>5129.6899999999996</v>
      </c>
      <c r="L131" s="287">
        <v>2.1800000000000002</v>
      </c>
      <c r="O131" s="266">
        <v>-1539086.84</v>
      </c>
      <c r="P131" s="266">
        <v>2202136.4300000002</v>
      </c>
      <c r="R131" s="100">
        <v>135.66999999999999</v>
      </c>
      <c r="S131" s="100">
        <v>753346.78</v>
      </c>
      <c r="T131" s="100">
        <v>111470</v>
      </c>
      <c r="U131" s="100">
        <v>257.82</v>
      </c>
      <c r="V131" s="100">
        <v>1494660</v>
      </c>
      <c r="Y131" s="124">
        <v>1948690</v>
      </c>
      <c r="AB131" s="124">
        <v>252427.69</v>
      </c>
      <c r="AC131" s="124">
        <v>156723.82</v>
      </c>
      <c r="AD131" s="124">
        <v>5000</v>
      </c>
    </row>
    <row r="132" spans="1:32" x14ac:dyDescent="0.2">
      <c r="A132" s="266" t="s">
        <v>2313</v>
      </c>
      <c r="B132" s="123">
        <v>261354.68</v>
      </c>
      <c r="C132" s="123">
        <v>0</v>
      </c>
      <c r="D132" s="123">
        <v>20675.27</v>
      </c>
      <c r="E132" s="266">
        <v>2475818.61</v>
      </c>
      <c r="F132" s="266">
        <v>1014208.72</v>
      </c>
      <c r="J132" s="287">
        <v>5000</v>
      </c>
      <c r="O132" s="266">
        <v>2239061.62</v>
      </c>
      <c r="P132" s="266">
        <v>655276.54</v>
      </c>
      <c r="S132" s="100">
        <v>597451.07999999996</v>
      </c>
      <c r="T132" s="100">
        <v>50000</v>
      </c>
      <c r="U132" s="100">
        <v>160.68</v>
      </c>
      <c r="V132" s="100">
        <v>1137380</v>
      </c>
      <c r="X132" s="100">
        <v>1005465</v>
      </c>
      <c r="Y132" s="124">
        <v>1300810</v>
      </c>
      <c r="AB132" s="124">
        <v>300342.78000000003</v>
      </c>
      <c r="AC132" s="124">
        <v>302760.86</v>
      </c>
      <c r="AD132" s="124">
        <v>5000</v>
      </c>
    </row>
    <row r="133" spans="1:32" x14ac:dyDescent="0.2">
      <c r="A133" s="266" t="s">
        <v>2314</v>
      </c>
      <c r="B133" s="123">
        <v>88555.43</v>
      </c>
      <c r="C133" s="123">
        <v>0</v>
      </c>
      <c r="D133" s="123">
        <v>199140.37</v>
      </c>
      <c r="E133" s="266">
        <v>1529051.88</v>
      </c>
      <c r="F133" s="266">
        <v>16240.34</v>
      </c>
      <c r="J133" s="287">
        <v>40000</v>
      </c>
      <c r="L133" s="287">
        <v>2868.62</v>
      </c>
      <c r="O133" s="266">
        <v>153923.98000000001</v>
      </c>
      <c r="P133" s="266">
        <v>1904716.16</v>
      </c>
      <c r="S133" s="100">
        <v>808657.94</v>
      </c>
      <c r="T133" s="100">
        <v>45000</v>
      </c>
      <c r="U133" s="100">
        <v>214.41</v>
      </c>
      <c r="V133" s="100">
        <v>675400</v>
      </c>
      <c r="X133" s="100">
        <v>125.5</v>
      </c>
      <c r="Y133" s="124">
        <v>1063529</v>
      </c>
      <c r="AB133" s="124">
        <v>560326.36</v>
      </c>
      <c r="AC133" s="124">
        <v>158061.23000000001</v>
      </c>
    </row>
    <row r="134" spans="1:32" x14ac:dyDescent="0.2">
      <c r="A134" s="266" t="s">
        <v>2315</v>
      </c>
      <c r="B134" s="123">
        <v>221301.84</v>
      </c>
      <c r="C134" s="123">
        <v>0</v>
      </c>
      <c r="D134" s="123">
        <v>29533.26</v>
      </c>
      <c r="E134" s="266">
        <v>540949.76000000001</v>
      </c>
      <c r="F134" s="266">
        <v>102737.81</v>
      </c>
      <c r="J134" s="287">
        <v>9500</v>
      </c>
      <c r="O134" s="266">
        <v>-1519212.31</v>
      </c>
      <c r="P134" s="266">
        <v>2482221.21</v>
      </c>
      <c r="S134" s="100">
        <v>620653.88</v>
      </c>
      <c r="T134" s="100">
        <v>206335</v>
      </c>
      <c r="U134" s="100">
        <v>254.81</v>
      </c>
      <c r="V134" s="100">
        <v>1230370</v>
      </c>
      <c r="Y134" s="124">
        <v>1421610</v>
      </c>
      <c r="AB134" s="124">
        <v>545692.06999999995</v>
      </c>
      <c r="AC134" s="124">
        <v>156964.85</v>
      </c>
    </row>
    <row r="135" spans="1:32" x14ac:dyDescent="0.2">
      <c r="A135" s="266" t="s">
        <v>2316</v>
      </c>
      <c r="B135" s="123">
        <v>283884.52</v>
      </c>
      <c r="C135" s="123">
        <v>0</v>
      </c>
      <c r="D135" s="123">
        <v>483554.88</v>
      </c>
      <c r="E135" s="266">
        <v>579868.74</v>
      </c>
      <c r="F135" s="266">
        <v>42990.17</v>
      </c>
      <c r="O135" s="266">
        <v>-164.39</v>
      </c>
      <c r="P135" s="266">
        <v>3637434.23</v>
      </c>
      <c r="S135" s="100">
        <v>629647.31999999995</v>
      </c>
      <c r="T135" s="100">
        <v>15310</v>
      </c>
      <c r="U135" s="100">
        <v>277.64</v>
      </c>
      <c r="V135" s="100">
        <v>1070000</v>
      </c>
      <c r="Y135" s="124">
        <v>1248730</v>
      </c>
      <c r="AB135" s="124">
        <v>401549.29</v>
      </c>
      <c r="AC135" s="124">
        <v>136538.09</v>
      </c>
    </row>
    <row r="136" spans="1:32" x14ac:dyDescent="0.2">
      <c r="A136" s="266" t="s">
        <v>2317</v>
      </c>
      <c r="B136" s="123">
        <v>187233.87</v>
      </c>
      <c r="C136" s="123">
        <v>11650</v>
      </c>
      <c r="D136" s="123">
        <v>458370.8</v>
      </c>
      <c r="E136" s="266">
        <v>-33</v>
      </c>
      <c r="F136" s="266">
        <v>77316</v>
      </c>
      <c r="L136" s="287">
        <v>1744.02</v>
      </c>
      <c r="O136" s="266">
        <v>30000</v>
      </c>
      <c r="P136" s="266">
        <v>977547.45</v>
      </c>
      <c r="S136" s="100">
        <v>581088.38</v>
      </c>
      <c r="T136" s="100">
        <v>185950</v>
      </c>
      <c r="U136" s="100">
        <v>156.22</v>
      </c>
      <c r="Y136" s="124">
        <v>85958</v>
      </c>
      <c r="AA136" s="124">
        <v>2368</v>
      </c>
      <c r="AB136" s="124">
        <v>418351.35</v>
      </c>
      <c r="AC136" s="124">
        <v>23</v>
      </c>
    </row>
    <row r="137" spans="1:32" x14ac:dyDescent="0.2">
      <c r="A137" s="266" t="s">
        <v>2318</v>
      </c>
      <c r="B137" s="123">
        <v>421767.22</v>
      </c>
      <c r="C137" s="123">
        <v>0</v>
      </c>
      <c r="D137" s="123">
        <v>74274.03</v>
      </c>
      <c r="E137" s="266">
        <v>30100.85</v>
      </c>
      <c r="F137" s="266">
        <v>135905.32999999999</v>
      </c>
      <c r="O137" s="266">
        <v>-5685.83</v>
      </c>
      <c r="P137" s="266">
        <v>431249.19</v>
      </c>
      <c r="S137" s="100">
        <v>544729.96</v>
      </c>
      <c r="T137" s="100">
        <v>54920</v>
      </c>
      <c r="U137" s="100">
        <v>737.74</v>
      </c>
      <c r="V137" s="100">
        <v>823050</v>
      </c>
      <c r="X137" s="100">
        <v>2000.01</v>
      </c>
      <c r="Y137" s="124">
        <v>903144</v>
      </c>
      <c r="AB137" s="124">
        <v>172055.44</v>
      </c>
      <c r="AC137" s="124">
        <v>60578.2</v>
      </c>
      <c r="AF137" s="124">
        <v>50000</v>
      </c>
    </row>
    <row r="138" spans="1:32" x14ac:dyDescent="0.2">
      <c r="A138" s="266" t="s">
        <v>2319</v>
      </c>
      <c r="B138" s="123">
        <v>223629.87</v>
      </c>
      <c r="C138" s="123">
        <v>0</v>
      </c>
      <c r="D138" s="123">
        <v>380928.63</v>
      </c>
      <c r="E138" s="266">
        <v>83069.87</v>
      </c>
      <c r="F138" s="266">
        <v>25802.35</v>
      </c>
      <c r="O138" s="266">
        <v>-3019.41</v>
      </c>
      <c r="P138" s="266">
        <v>1781769.65</v>
      </c>
      <c r="S138" s="100">
        <v>542458.32999999996</v>
      </c>
      <c r="T138" s="100">
        <v>65120</v>
      </c>
      <c r="U138" s="100">
        <v>133.53</v>
      </c>
      <c r="V138" s="100">
        <v>846300</v>
      </c>
      <c r="Y138" s="124">
        <v>1015302</v>
      </c>
      <c r="AB138" s="124">
        <v>192118.77</v>
      </c>
      <c r="AC138" s="124">
        <v>153257.21</v>
      </c>
    </row>
    <row r="139" spans="1:32" x14ac:dyDescent="0.2">
      <c r="A139" s="266" t="s">
        <v>2320</v>
      </c>
      <c r="B139" s="123">
        <v>218466.66</v>
      </c>
      <c r="C139" s="123">
        <v>0</v>
      </c>
      <c r="D139" s="123">
        <v>95249.41</v>
      </c>
      <c r="E139" s="266">
        <v>120541.08</v>
      </c>
      <c r="F139" s="266">
        <v>6346.07</v>
      </c>
      <c r="J139" s="287">
        <v>6000</v>
      </c>
      <c r="L139" s="287">
        <v>0</v>
      </c>
      <c r="O139" s="266">
        <v>-201899.29</v>
      </c>
      <c r="P139" s="266">
        <v>343312.84</v>
      </c>
      <c r="S139" s="100">
        <v>723166.19</v>
      </c>
      <c r="T139" s="100">
        <v>58652</v>
      </c>
      <c r="U139" s="100">
        <v>246.22</v>
      </c>
      <c r="V139" s="100">
        <v>954200</v>
      </c>
      <c r="X139" s="100">
        <v>218610</v>
      </c>
      <c r="Y139" s="124">
        <v>1323699</v>
      </c>
      <c r="AA139" s="124">
        <v>1736</v>
      </c>
      <c r="AB139" s="124">
        <v>475684.85</v>
      </c>
      <c r="AC139" s="124">
        <v>226526.01</v>
      </c>
    </row>
    <row r="140" spans="1:32" x14ac:dyDescent="0.2">
      <c r="A140" s="266" t="s">
        <v>2321</v>
      </c>
      <c r="B140" s="123">
        <v>346573.58</v>
      </c>
      <c r="C140" s="123">
        <v>18750</v>
      </c>
      <c r="D140" s="123">
        <v>534512.23</v>
      </c>
      <c r="E140" s="266">
        <v>556018.49</v>
      </c>
      <c r="F140" s="266">
        <v>445055.31</v>
      </c>
      <c r="O140" s="266">
        <v>27595.24</v>
      </c>
      <c r="P140" s="266">
        <v>1856322.45</v>
      </c>
      <c r="S140" s="100">
        <v>700086.82</v>
      </c>
      <c r="T140" s="100">
        <v>85000</v>
      </c>
      <c r="U140" s="100">
        <v>238.24</v>
      </c>
      <c r="V140" s="100">
        <v>1018300</v>
      </c>
      <c r="Y140" s="124">
        <v>1188222</v>
      </c>
      <c r="AA140" s="124">
        <v>5085</v>
      </c>
      <c r="AB140" s="124">
        <v>235059.38</v>
      </c>
      <c r="AC140" s="124">
        <v>52928.2</v>
      </c>
    </row>
    <row r="141" spans="1:32" x14ac:dyDescent="0.2">
      <c r="A141" s="266" t="s">
        <v>2322</v>
      </c>
      <c r="B141" s="123">
        <v>365417.48</v>
      </c>
      <c r="C141" s="123">
        <v>0</v>
      </c>
      <c r="D141" s="123">
        <v>560623.56999999995</v>
      </c>
      <c r="E141" s="266">
        <v>2625.52</v>
      </c>
      <c r="F141" s="266">
        <v>88221.72</v>
      </c>
      <c r="K141" s="287">
        <v>312200</v>
      </c>
      <c r="O141" s="266">
        <v>20</v>
      </c>
      <c r="P141" s="266">
        <v>2560000</v>
      </c>
      <c r="S141" s="100">
        <v>625507.76</v>
      </c>
      <c r="U141" s="100">
        <v>624.32000000000005</v>
      </c>
      <c r="V141" s="100">
        <v>1267270</v>
      </c>
      <c r="Y141" s="124">
        <v>1456410.65</v>
      </c>
      <c r="AA141" s="124">
        <v>1488</v>
      </c>
      <c r="AB141" s="124">
        <v>357209.84</v>
      </c>
      <c r="AC141" s="124">
        <v>72473.42</v>
      </c>
      <c r="AF141" s="124">
        <v>48000</v>
      </c>
    </row>
    <row r="142" spans="1:32" customFormat="1" x14ac:dyDescent="0.2">
      <c r="A142" s="74" t="s">
        <v>1408</v>
      </c>
      <c r="B142" s="289"/>
      <c r="C142" s="289"/>
      <c r="D142" s="289"/>
      <c r="I142" s="291"/>
      <c r="J142" s="291"/>
      <c r="K142" s="291"/>
      <c r="L142" s="291"/>
      <c r="Q142" s="43"/>
      <c r="R142" s="43"/>
      <c r="S142" s="43"/>
      <c r="T142" s="43"/>
      <c r="U142" s="43"/>
      <c r="V142" s="43"/>
      <c r="W142" s="43"/>
      <c r="X142" s="43"/>
      <c r="Y142" s="294"/>
      <c r="Z142" s="294"/>
      <c r="AA142" s="294"/>
      <c r="AB142" s="294"/>
      <c r="AC142" s="294"/>
      <c r="AD142" s="294"/>
      <c r="AE142" s="294"/>
      <c r="AF142" s="294"/>
    </row>
    <row r="143" spans="1:32" customFormat="1" x14ac:dyDescent="0.2">
      <c r="A143" s="74" t="s">
        <v>1409</v>
      </c>
      <c r="B143" s="289"/>
      <c r="C143" s="289"/>
      <c r="D143" s="289"/>
      <c r="I143" s="291"/>
      <c r="J143" s="291"/>
      <c r="K143" s="291"/>
      <c r="L143" s="291"/>
      <c r="Q143" s="43"/>
      <c r="R143" s="43"/>
      <c r="S143" s="43"/>
      <c r="T143" s="43"/>
      <c r="U143" s="43"/>
      <c r="V143" s="43"/>
      <c r="W143" s="43"/>
      <c r="X143" s="43"/>
      <c r="Y143" s="294"/>
      <c r="Z143" s="294"/>
      <c r="AA143" s="294"/>
      <c r="AB143" s="294"/>
      <c r="AC143" s="294"/>
      <c r="AD143" s="294"/>
      <c r="AE143" s="294"/>
      <c r="AF143" s="294"/>
    </row>
    <row r="144" spans="1:32" x14ac:dyDescent="0.2">
      <c r="A144" s="266" t="s">
        <v>2323</v>
      </c>
      <c r="B144" s="123">
        <v>338219.37</v>
      </c>
      <c r="C144" s="123">
        <v>30000</v>
      </c>
      <c r="D144" s="123">
        <v>484800.94</v>
      </c>
      <c r="E144" s="266">
        <v>683423.07</v>
      </c>
      <c r="F144" s="266">
        <v>-29741.96</v>
      </c>
      <c r="I144" s="287">
        <v>30000</v>
      </c>
      <c r="O144" s="266">
        <v>-32142.34</v>
      </c>
      <c r="P144" s="266">
        <v>2266688.34</v>
      </c>
      <c r="S144" s="100">
        <v>554226.86</v>
      </c>
      <c r="T144" s="100">
        <v>169346</v>
      </c>
      <c r="U144" s="100">
        <v>204.36</v>
      </c>
      <c r="V144" s="100">
        <v>781840</v>
      </c>
      <c r="X144" s="100">
        <v>26655.52</v>
      </c>
      <c r="Y144" s="124">
        <v>880921</v>
      </c>
      <c r="AA144" s="124">
        <v>2450.4</v>
      </c>
      <c r="AB144" s="124">
        <v>376838.45</v>
      </c>
      <c r="AC144" s="124">
        <v>480923.37</v>
      </c>
      <c r="AF144" s="124">
        <v>15000</v>
      </c>
    </row>
    <row r="145" spans="1:32" x14ac:dyDescent="0.2">
      <c r="A145" s="266" t="s">
        <v>2338</v>
      </c>
      <c r="B145" s="123">
        <v>223369.13</v>
      </c>
      <c r="C145" s="123">
        <v>81250</v>
      </c>
      <c r="D145" s="123">
        <v>509365.49</v>
      </c>
      <c r="E145" s="266">
        <v>1425879.17</v>
      </c>
      <c r="F145" s="266">
        <v>231027.88</v>
      </c>
      <c r="L145" s="287">
        <v>2271</v>
      </c>
      <c r="O145" s="266">
        <v>-24327.97</v>
      </c>
      <c r="P145" s="266">
        <v>3463662.27</v>
      </c>
      <c r="S145" s="100">
        <v>628915.43000000005</v>
      </c>
      <c r="T145" s="100">
        <v>29370</v>
      </c>
      <c r="U145" s="100">
        <v>282.5</v>
      </c>
      <c r="V145" s="100">
        <v>659040</v>
      </c>
      <c r="Y145" s="124">
        <v>751569</v>
      </c>
      <c r="AA145" s="124">
        <v>1776</v>
      </c>
      <c r="AB145" s="124">
        <v>310434.36</v>
      </c>
      <c r="AC145" s="124">
        <v>52284.35</v>
      </c>
      <c r="AF145" s="124">
        <v>50000</v>
      </c>
    </row>
    <row r="146" spans="1:32" x14ac:dyDescent="0.2">
      <c r="A146" s="266" t="s">
        <v>2324</v>
      </c>
      <c r="B146" s="123">
        <v>202525.97</v>
      </c>
      <c r="C146" s="123">
        <v>4800</v>
      </c>
      <c r="D146" s="123">
        <v>536300.68000000005</v>
      </c>
      <c r="E146" s="266">
        <v>689868.48</v>
      </c>
      <c r="F146" s="266">
        <v>46872.01</v>
      </c>
      <c r="L146" s="287">
        <v>239998.45</v>
      </c>
      <c r="O146" s="266">
        <v>-622670.35</v>
      </c>
      <c r="P146" s="266">
        <v>1849445.73</v>
      </c>
      <c r="S146" s="100">
        <v>510969</v>
      </c>
      <c r="T146" s="100">
        <v>104100</v>
      </c>
      <c r="U146" s="100">
        <v>123.02</v>
      </c>
      <c r="V146" s="100">
        <v>790490</v>
      </c>
      <c r="Y146" s="124">
        <v>835734</v>
      </c>
      <c r="AA146" s="124">
        <v>18800</v>
      </c>
      <c r="AB146" s="124">
        <v>402935.4</v>
      </c>
      <c r="AC146" s="124">
        <v>111556.31</v>
      </c>
    </row>
    <row r="147" spans="1:32" x14ac:dyDescent="0.2">
      <c r="A147" s="266" t="s">
        <v>2325</v>
      </c>
      <c r="B147" s="123">
        <v>288449.51</v>
      </c>
      <c r="C147" s="123">
        <v>0</v>
      </c>
      <c r="D147" s="123">
        <v>35320.300000000003</v>
      </c>
      <c r="E147" s="266">
        <v>234661.06</v>
      </c>
      <c r="F147" s="266">
        <v>255909.82</v>
      </c>
      <c r="J147" s="287">
        <v>1341.31</v>
      </c>
      <c r="O147" s="266">
        <v>-1274550.05</v>
      </c>
      <c r="P147" s="266">
        <v>2606531.4300000002</v>
      </c>
      <c r="S147" s="100">
        <v>1274189.74</v>
      </c>
      <c r="T147" s="100">
        <v>183978</v>
      </c>
      <c r="U147" s="100">
        <v>595.79999999999995</v>
      </c>
      <c r="V147" s="100">
        <v>1288600</v>
      </c>
      <c r="X147" s="100">
        <v>31500</v>
      </c>
      <c r="Y147" s="124">
        <v>1370439</v>
      </c>
      <c r="Z147" s="124">
        <v>7040</v>
      </c>
      <c r="AB147" s="124">
        <v>1895275.29</v>
      </c>
      <c r="AC147" s="124">
        <v>43736.91</v>
      </c>
      <c r="AF147" s="124">
        <v>5979.34</v>
      </c>
    </row>
    <row r="148" spans="1:32" x14ac:dyDescent="0.2">
      <c r="A148" s="266" t="s">
        <v>2326</v>
      </c>
      <c r="B148" s="123">
        <v>349182.55</v>
      </c>
      <c r="C148" s="123">
        <v>64300</v>
      </c>
      <c r="D148" s="123">
        <v>183426.77</v>
      </c>
      <c r="E148" s="266">
        <v>-112987.23</v>
      </c>
      <c r="F148" s="266">
        <v>-237003.36</v>
      </c>
      <c r="L148" s="287">
        <v>95668.46</v>
      </c>
      <c r="O148" s="266">
        <v>-1210247.45</v>
      </c>
      <c r="P148" s="266">
        <v>1289115.33</v>
      </c>
      <c r="S148" s="100">
        <v>735219.29</v>
      </c>
      <c r="T148" s="100">
        <v>232500</v>
      </c>
      <c r="U148" s="100">
        <v>239.79</v>
      </c>
      <c r="V148" s="100">
        <v>1062300</v>
      </c>
      <c r="Y148" s="124">
        <v>1153257</v>
      </c>
      <c r="Z148" s="124">
        <v>5520</v>
      </c>
      <c r="AB148" s="124">
        <v>592521.06000000006</v>
      </c>
      <c r="AC148" s="124">
        <v>200530</v>
      </c>
      <c r="AF148" s="124">
        <v>1588.63</v>
      </c>
    </row>
    <row r="149" spans="1:32" x14ac:dyDescent="0.2">
      <c r="A149" s="266" t="s">
        <v>2327</v>
      </c>
      <c r="B149" s="123">
        <v>221082.17</v>
      </c>
      <c r="C149" s="123">
        <v>0</v>
      </c>
      <c r="D149" s="123">
        <v>309145.7</v>
      </c>
      <c r="E149" s="266">
        <v>1893858.71</v>
      </c>
      <c r="F149" s="266">
        <v>1008565.71</v>
      </c>
      <c r="L149" s="287">
        <v>837.84</v>
      </c>
      <c r="O149" s="266">
        <v>1189218.58</v>
      </c>
      <c r="P149" s="266">
        <v>2316929.4300000002</v>
      </c>
      <c r="S149" s="100">
        <v>726800.78</v>
      </c>
      <c r="T149" s="100">
        <v>145000</v>
      </c>
      <c r="U149" s="100">
        <v>288.56</v>
      </c>
      <c r="V149" s="100">
        <v>766180</v>
      </c>
      <c r="Y149" s="124">
        <v>884466</v>
      </c>
      <c r="Z149" s="124">
        <v>4966</v>
      </c>
      <c r="AB149" s="124">
        <v>598850.46</v>
      </c>
      <c r="AC149" s="124">
        <v>218487.93</v>
      </c>
      <c r="AF149" s="124">
        <v>680.51</v>
      </c>
    </row>
    <row r="150" spans="1:32" x14ac:dyDescent="0.2">
      <c r="A150" s="266" t="s">
        <v>2328</v>
      </c>
      <c r="B150" s="123">
        <v>288161.75</v>
      </c>
      <c r="C150" s="123">
        <v>0</v>
      </c>
      <c r="D150" s="123">
        <v>582309.72</v>
      </c>
      <c r="E150" s="266">
        <v>539567.98</v>
      </c>
      <c r="F150" s="266">
        <v>119559.07</v>
      </c>
      <c r="J150" s="287">
        <v>30000</v>
      </c>
      <c r="L150" s="287">
        <v>143.61000000000001</v>
      </c>
      <c r="O150" s="266">
        <v>-1027100.58</v>
      </c>
      <c r="P150" s="266">
        <v>2601070</v>
      </c>
      <c r="S150" s="100">
        <v>835800</v>
      </c>
      <c r="T150" s="100">
        <v>149300</v>
      </c>
      <c r="V150" s="100">
        <v>566800</v>
      </c>
      <c r="Y150" s="124">
        <v>665230</v>
      </c>
      <c r="Z150" s="124">
        <v>22064</v>
      </c>
      <c r="AA150" s="124">
        <v>26432</v>
      </c>
      <c r="AB150" s="124">
        <v>790080.86</v>
      </c>
      <c r="AC150" s="124">
        <v>117876.65</v>
      </c>
    </row>
    <row r="151" spans="1:32" x14ac:dyDescent="0.2">
      <c r="A151" s="266" t="s">
        <v>2284</v>
      </c>
      <c r="B151" s="123">
        <v>175825.69</v>
      </c>
      <c r="C151" s="123">
        <v>0</v>
      </c>
      <c r="D151" s="123">
        <v>64605.53</v>
      </c>
      <c r="E151" s="266">
        <v>945083.18</v>
      </c>
      <c r="F151" s="266">
        <v>55088.84</v>
      </c>
      <c r="K151" s="287">
        <v>7650</v>
      </c>
      <c r="O151" s="266">
        <v>-161616.71</v>
      </c>
      <c r="P151" s="266">
        <v>1440146.04</v>
      </c>
      <c r="S151" s="100">
        <v>738621.9</v>
      </c>
      <c r="V151" s="100">
        <v>1091750</v>
      </c>
      <c r="Y151" s="124">
        <v>1368290</v>
      </c>
      <c r="AB151" s="124">
        <v>300490.34000000003</v>
      </c>
      <c r="AC151" s="124">
        <v>191695.65</v>
      </c>
    </row>
    <row r="152" spans="1:32" x14ac:dyDescent="0.2">
      <c r="A152" s="266" t="s">
        <v>2285</v>
      </c>
      <c r="B152" s="123">
        <v>219615.11</v>
      </c>
      <c r="C152" s="123">
        <v>0</v>
      </c>
      <c r="D152" s="123">
        <v>73379.570000000007</v>
      </c>
      <c r="E152" s="266">
        <v>150836.42000000001</v>
      </c>
      <c r="F152" s="266">
        <v>-128087.11</v>
      </c>
      <c r="K152" s="287">
        <v>16850</v>
      </c>
      <c r="O152" s="266">
        <v>-557381.53</v>
      </c>
      <c r="P152" s="266">
        <v>1115345.6000000001</v>
      </c>
      <c r="S152" s="100">
        <v>550038.16</v>
      </c>
      <c r="U152" s="100">
        <v>234.37</v>
      </c>
      <c r="V152" s="100">
        <v>854703</v>
      </c>
      <c r="Y152" s="124">
        <v>924753</v>
      </c>
      <c r="AB152" s="124">
        <v>294339.20000000001</v>
      </c>
      <c r="AC152" s="124">
        <v>434952.41</v>
      </c>
    </row>
    <row r="153" spans="1:32" x14ac:dyDescent="0.2">
      <c r="A153" s="266" t="s">
        <v>2288</v>
      </c>
      <c r="B153" s="123">
        <v>160553.75</v>
      </c>
      <c r="C153" s="123">
        <v>0</v>
      </c>
      <c r="D153" s="123">
        <v>135617.69</v>
      </c>
      <c r="E153" s="266">
        <v>567250.14</v>
      </c>
      <c r="F153" s="266">
        <v>94906.05</v>
      </c>
      <c r="K153" s="287">
        <v>76400</v>
      </c>
      <c r="O153" s="266">
        <v>-278918.59999999998</v>
      </c>
      <c r="P153" s="266">
        <v>1161019.07</v>
      </c>
      <c r="S153" s="100">
        <v>1033276.62</v>
      </c>
      <c r="U153" s="100">
        <v>201.66</v>
      </c>
      <c r="V153" s="100">
        <v>977690</v>
      </c>
      <c r="Y153" s="124">
        <v>1320190</v>
      </c>
      <c r="AB153" s="124">
        <v>540138.31999999995</v>
      </c>
      <c r="AC153" s="124">
        <v>96652.800000000003</v>
      </c>
      <c r="AF153" s="124">
        <v>980</v>
      </c>
    </row>
    <row r="154" spans="1:32" s="267" customFormat="1" x14ac:dyDescent="0.2">
      <c r="A154" s="267" t="s">
        <v>2335</v>
      </c>
      <c r="B154" s="290">
        <v>99231.11</v>
      </c>
      <c r="C154" s="290">
        <v>0</v>
      </c>
      <c r="D154" s="290">
        <v>34125.050000000003</v>
      </c>
      <c r="E154" s="267">
        <v>1274588.67</v>
      </c>
      <c r="F154" s="267">
        <v>364863.58</v>
      </c>
      <c r="I154" s="292"/>
      <c r="J154" s="292"/>
      <c r="K154" s="292">
        <v>51125</v>
      </c>
      <c r="L154" s="292"/>
      <c r="O154" s="267">
        <v>-215678.04</v>
      </c>
      <c r="P154" s="267">
        <v>1993235.29</v>
      </c>
      <c r="Q154" s="293"/>
      <c r="R154" s="293"/>
      <c r="S154" s="293">
        <v>577943.55000000005</v>
      </c>
      <c r="T154" s="293"/>
      <c r="U154" s="293">
        <v>117.43</v>
      </c>
      <c r="V154" s="293">
        <v>1040850</v>
      </c>
      <c r="W154" s="293"/>
      <c r="X154" s="293"/>
      <c r="Y154" s="295">
        <v>1129400</v>
      </c>
      <c r="Z154" s="295"/>
      <c r="AA154" s="295"/>
      <c r="AB154" s="295">
        <v>341569.07</v>
      </c>
      <c r="AC154" s="295">
        <v>194239.75</v>
      </c>
      <c r="AD154" s="295"/>
      <c r="AE154" s="295"/>
      <c r="AF154" s="295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</sheetPr>
  <dimension ref="A1:AP165"/>
  <sheetViews>
    <sheetView topLeftCell="AB1" zoomScale="50" zoomScaleNormal="50" workbookViewId="0">
      <selection activeCell="AG181" sqref="AG181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6.75" style="97" bestFit="1" customWidth="1"/>
    <col min="4" max="4" width="26.625" style="74" customWidth="1"/>
    <col min="5" max="5" width="49.125" style="266" bestFit="1" customWidth="1"/>
    <col min="6" max="6" width="33.125" style="123" bestFit="1" customWidth="1"/>
    <col min="7" max="7" width="32.25" style="123" bestFit="1" customWidth="1"/>
    <col min="8" max="8" width="24" style="123" bestFit="1" customWidth="1"/>
    <col min="9" max="10" width="15.875" style="266" bestFit="1" customWidth="1"/>
    <col min="11" max="11" width="21.75" style="266" bestFit="1" customWidth="1"/>
    <col min="12" max="12" width="21.625" style="266" bestFit="1" customWidth="1"/>
    <col min="13" max="13" width="18" style="287" bestFit="1" customWidth="1"/>
    <col min="14" max="14" width="20.125" style="287" bestFit="1" customWidth="1"/>
    <col min="15" max="15" width="19.625" style="287" bestFit="1" customWidth="1"/>
    <col min="16" max="16" width="21.5" style="287" bestFit="1" customWidth="1"/>
    <col min="17" max="17" width="23.625" style="266" bestFit="1" customWidth="1"/>
    <col min="18" max="18" width="27.75" style="266" bestFit="1" customWidth="1"/>
    <col min="19" max="19" width="27.875" style="266" bestFit="1" customWidth="1"/>
    <col min="20" max="20" width="15.875" style="266" bestFit="1" customWidth="1"/>
    <col min="21" max="21" width="42.5" style="100" bestFit="1" customWidth="1"/>
    <col min="22" max="22" width="27.375" style="100" bestFit="1" customWidth="1"/>
    <col min="23" max="23" width="44.125" style="100" bestFit="1" customWidth="1"/>
    <col min="24" max="24" width="44.875" style="100" bestFit="1" customWidth="1"/>
    <col min="25" max="25" width="29" style="100" bestFit="1" customWidth="1"/>
    <col min="26" max="26" width="54.5" style="100" bestFit="1" customWidth="1"/>
    <col min="27" max="27" width="31" style="100" bestFit="1" customWidth="1"/>
    <col min="28" max="28" width="15.875" style="100" bestFit="1" customWidth="1"/>
    <col min="29" max="29" width="20.375" style="124" bestFit="1" customWidth="1"/>
    <col min="30" max="30" width="26.75" style="124" bestFit="1" customWidth="1"/>
    <col min="31" max="31" width="25.125" style="124" bestFit="1" customWidth="1"/>
    <col min="32" max="32" width="42.375" style="124" bestFit="1" customWidth="1"/>
    <col min="33" max="33" width="30.875" style="124" bestFit="1" customWidth="1"/>
    <col min="34" max="34" width="22.75" style="124" bestFit="1" customWidth="1"/>
    <col min="35" max="35" width="26.75" style="124" bestFit="1" customWidth="1"/>
    <col min="36" max="36" width="39.25" style="124" bestFit="1" customWidth="1"/>
    <col min="37" max="37" width="19" style="103" bestFit="1" customWidth="1"/>
    <col min="38" max="38" width="15.5" style="37" bestFit="1" customWidth="1"/>
    <col min="39" max="39" width="15.125" style="26" bestFit="1" customWidth="1"/>
    <col min="40" max="40" width="15.125" style="17" bestFit="1" customWidth="1"/>
    <col min="41" max="41" width="15.125" style="19" bestFit="1" customWidth="1"/>
    <col min="42" max="42" width="16.875" style="26" bestFit="1" customWidth="1"/>
  </cols>
  <sheetData>
    <row r="1" spans="1:42" x14ac:dyDescent="0.2">
      <c r="E1" s="266" t="s">
        <v>591</v>
      </c>
      <c r="F1" s="123" t="s">
        <v>1438</v>
      </c>
      <c r="G1" s="123" t="s">
        <v>1439</v>
      </c>
      <c r="H1" s="123" t="s">
        <v>1440</v>
      </c>
      <c r="I1" s="266" t="s">
        <v>1442</v>
      </c>
      <c r="J1" s="266" t="s">
        <v>1443</v>
      </c>
      <c r="K1" s="266" t="s">
        <v>1444</v>
      </c>
      <c r="L1" s="266" t="s">
        <v>1581</v>
      </c>
      <c r="M1" s="287" t="s">
        <v>1445</v>
      </c>
      <c r="N1" s="287" t="s">
        <v>1446</v>
      </c>
      <c r="O1" s="287" t="s">
        <v>1447</v>
      </c>
      <c r="P1" s="287" t="s">
        <v>1448</v>
      </c>
      <c r="Q1" s="266" t="s">
        <v>1449</v>
      </c>
      <c r="R1" s="266" t="s">
        <v>1450</v>
      </c>
      <c r="S1" s="266" t="s">
        <v>1451</v>
      </c>
      <c r="T1" s="266" t="s">
        <v>1452</v>
      </c>
      <c r="U1" s="100" t="s">
        <v>2188</v>
      </c>
      <c r="V1" s="100" t="s">
        <v>1453</v>
      </c>
      <c r="W1" s="100" t="s">
        <v>1454</v>
      </c>
      <c r="X1" s="100" t="s">
        <v>1455</v>
      </c>
      <c r="Y1" s="100" t="s">
        <v>1456</v>
      </c>
      <c r="Z1" s="100" t="s">
        <v>1457</v>
      </c>
      <c r="AA1" s="100" t="s">
        <v>2189</v>
      </c>
      <c r="AB1" s="100" t="s">
        <v>1458</v>
      </c>
      <c r="AC1" s="124" t="s">
        <v>1459</v>
      </c>
      <c r="AD1" s="124" t="s">
        <v>1460</v>
      </c>
      <c r="AE1" s="124" t="s">
        <v>1461</v>
      </c>
      <c r="AF1" s="124" t="s">
        <v>1462</v>
      </c>
      <c r="AG1" s="124" t="s">
        <v>1463</v>
      </c>
      <c r="AH1" s="124" t="s">
        <v>1464</v>
      </c>
      <c r="AI1" s="124" t="s">
        <v>1584</v>
      </c>
      <c r="AJ1" s="124" t="s">
        <v>1465</v>
      </c>
      <c r="AK1" s="103" t="s">
        <v>6</v>
      </c>
      <c r="AL1" s="37" t="s">
        <v>7</v>
      </c>
      <c r="AM1" s="26" t="s">
        <v>8</v>
      </c>
      <c r="AN1" s="17" t="s">
        <v>9</v>
      </c>
      <c r="AO1" s="19" t="s">
        <v>10</v>
      </c>
      <c r="AP1" s="26" t="s">
        <v>11</v>
      </c>
    </row>
    <row r="2" spans="1:42" x14ac:dyDescent="0.2">
      <c r="E2" s="266" t="s">
        <v>592</v>
      </c>
      <c r="F2" s="123" t="s">
        <v>1466</v>
      </c>
      <c r="G2" s="123" t="s">
        <v>1467</v>
      </c>
      <c r="H2" s="123" t="s">
        <v>1468</v>
      </c>
      <c r="I2" s="266" t="s">
        <v>1470</v>
      </c>
      <c r="J2" s="266" t="s">
        <v>1471</v>
      </c>
      <c r="K2" s="266" t="s">
        <v>1472</v>
      </c>
      <c r="L2" s="266" t="s">
        <v>1587</v>
      </c>
      <c r="M2" s="287" t="s">
        <v>1473</v>
      </c>
      <c r="N2" s="287" t="s">
        <v>1474</v>
      </c>
      <c r="O2" s="287" t="s">
        <v>1475</v>
      </c>
      <c r="P2" s="287" t="s">
        <v>1476</v>
      </c>
      <c r="Q2" s="266" t="s">
        <v>1477</v>
      </c>
      <c r="R2" s="266" t="s">
        <v>1478</v>
      </c>
      <c r="S2" s="266" t="s">
        <v>1479</v>
      </c>
      <c r="T2" s="266" t="s">
        <v>1480</v>
      </c>
      <c r="U2" s="100" t="s">
        <v>2190</v>
      </c>
      <c r="V2" s="100" t="s">
        <v>1481</v>
      </c>
      <c r="W2" s="100" t="s">
        <v>1482</v>
      </c>
      <c r="X2" s="100" t="s">
        <v>1483</v>
      </c>
      <c r="Y2" s="100" t="s">
        <v>1484</v>
      </c>
      <c r="Z2" s="100" t="s">
        <v>1485</v>
      </c>
      <c r="AA2" s="100" t="s">
        <v>2191</v>
      </c>
      <c r="AB2" s="100" t="s">
        <v>1486</v>
      </c>
      <c r="AC2" s="124" t="s">
        <v>1487</v>
      </c>
      <c r="AD2" s="124" t="s">
        <v>1488</v>
      </c>
      <c r="AE2" s="124" t="s">
        <v>1489</v>
      </c>
      <c r="AF2" s="124" t="s">
        <v>1490</v>
      </c>
      <c r="AG2" s="124" t="s">
        <v>1491</v>
      </c>
      <c r="AH2" s="124" t="s">
        <v>1492</v>
      </c>
      <c r="AI2" s="124" t="s">
        <v>1590</v>
      </c>
      <c r="AJ2" s="124" t="s">
        <v>1493</v>
      </c>
    </row>
    <row r="3" spans="1:42" x14ac:dyDescent="0.2">
      <c r="E3" s="266" t="s">
        <v>593</v>
      </c>
      <c r="F3" s="123">
        <v>41472371.670000002</v>
      </c>
      <c r="G3" s="123">
        <v>897599.02</v>
      </c>
      <c r="H3" s="123">
        <v>20759535.210000001</v>
      </c>
      <c r="I3" s="266">
        <v>114605048.59999999</v>
      </c>
      <c r="J3" s="266">
        <v>36503393.850000001</v>
      </c>
      <c r="K3" s="266">
        <v>2851.24</v>
      </c>
      <c r="L3" s="266">
        <v>194900</v>
      </c>
      <c r="M3" s="287">
        <v>540130</v>
      </c>
      <c r="N3" s="287">
        <v>3885862.07</v>
      </c>
      <c r="O3" s="287">
        <v>2322220</v>
      </c>
      <c r="P3" s="287">
        <v>1541424.24</v>
      </c>
      <c r="Q3" s="266">
        <v>268586</v>
      </c>
      <c r="R3" s="266">
        <v>-5263719.16</v>
      </c>
      <c r="S3" s="266">
        <v>-22755198.07</v>
      </c>
      <c r="T3" s="266">
        <v>279205445.05000001</v>
      </c>
      <c r="U3" s="100">
        <v>322</v>
      </c>
      <c r="V3" s="100">
        <v>5886.32</v>
      </c>
      <c r="W3" s="100">
        <v>109577773.39</v>
      </c>
      <c r="X3" s="100">
        <v>9897578.4600000009</v>
      </c>
      <c r="Y3" s="100">
        <v>89903.38</v>
      </c>
      <c r="Z3" s="100">
        <v>140308701.15000001</v>
      </c>
      <c r="AA3" s="100">
        <v>2</v>
      </c>
      <c r="AB3" s="100">
        <v>11080793.380000001</v>
      </c>
      <c r="AC3" s="124">
        <v>172022774.90000001</v>
      </c>
      <c r="AD3" s="124">
        <v>198176</v>
      </c>
      <c r="AE3" s="124">
        <v>426776.4</v>
      </c>
      <c r="AF3" s="124">
        <v>73706026</v>
      </c>
      <c r="AG3" s="124">
        <v>20499468.02</v>
      </c>
      <c r="AH3" s="124">
        <v>91340</v>
      </c>
      <c r="AI3" s="124">
        <v>5507.03</v>
      </c>
      <c r="AJ3" s="124">
        <v>1131216.4099999999</v>
      </c>
      <c r="AK3" s="103">
        <f>SUM(AK4:AK154)</f>
        <v>63129505.899999984</v>
      </c>
      <c r="AL3" s="37">
        <f t="shared" ref="AL3:AP3" si="0">SUM(AL4:AL154)</f>
        <v>8289636.3100000015</v>
      </c>
      <c r="AM3" s="26">
        <f t="shared" si="0"/>
        <v>54839869.589999989</v>
      </c>
      <c r="AN3" s="17">
        <f>SUM(AN4:AN154)</f>
        <v>270960960.08000028</v>
      </c>
      <c r="AO3" s="19">
        <f t="shared" si="0"/>
        <v>268081284.76000002</v>
      </c>
      <c r="AP3" s="32">
        <f t="shared" si="0"/>
        <v>2879675.3200000022</v>
      </c>
    </row>
    <row r="4" spans="1:42" x14ac:dyDescent="0.2">
      <c r="A4" t="s">
        <v>539</v>
      </c>
      <c r="B4" t="s">
        <v>541</v>
      </c>
      <c r="C4" s="97">
        <v>3670</v>
      </c>
      <c r="D4" s="74" t="s">
        <v>1270</v>
      </c>
      <c r="E4" s="266" t="s">
        <v>2192</v>
      </c>
      <c r="F4" s="123">
        <v>150650.06</v>
      </c>
      <c r="G4" s="123">
        <v>0</v>
      </c>
      <c r="H4" s="123">
        <v>196117.37</v>
      </c>
      <c r="I4" s="266">
        <v>363969.51</v>
      </c>
      <c r="J4" s="266">
        <v>263716.59999999998</v>
      </c>
      <c r="N4" s="287">
        <v>20400</v>
      </c>
      <c r="S4" s="266">
        <v>-1529438.95</v>
      </c>
      <c r="T4" s="266">
        <v>2193223.69</v>
      </c>
      <c r="W4" s="100">
        <v>1014406.44</v>
      </c>
      <c r="Y4" s="100">
        <v>472.69</v>
      </c>
      <c r="Z4" s="100">
        <v>914200</v>
      </c>
      <c r="AC4" s="124">
        <v>1056740.8799999999</v>
      </c>
      <c r="AE4" s="124">
        <v>6894</v>
      </c>
      <c r="AF4" s="124">
        <v>496595.05</v>
      </c>
      <c r="AG4" s="124">
        <v>65446.400000000001</v>
      </c>
      <c r="AJ4" s="124">
        <v>8225</v>
      </c>
      <c r="AK4" s="103">
        <f>SUM(F4:H4)</f>
        <v>346767.43</v>
      </c>
      <c r="AL4" s="37">
        <f>SUM(M4:P4)</f>
        <v>20400</v>
      </c>
      <c r="AM4" s="26">
        <f>AK4-AL4</f>
        <v>326367.43</v>
      </c>
      <c r="AN4" s="17">
        <f>SUM(U4:AB4)</f>
        <v>1929079.13</v>
      </c>
      <c r="AO4" s="19">
        <f>SUM(AC4:AJ4)</f>
        <v>1633901.3299999998</v>
      </c>
      <c r="AP4" s="32">
        <f>AN4-AO4</f>
        <v>295177.80000000005</v>
      </c>
    </row>
    <row r="5" spans="1:42" x14ac:dyDescent="0.2">
      <c r="A5" t="s">
        <v>539</v>
      </c>
      <c r="B5" t="s">
        <v>541</v>
      </c>
      <c r="C5" s="97">
        <v>5165</v>
      </c>
      <c r="D5" s="74" t="s">
        <v>1271</v>
      </c>
      <c r="E5" s="266" t="s">
        <v>2193</v>
      </c>
      <c r="F5" s="123">
        <v>332589.94</v>
      </c>
      <c r="G5" s="123">
        <v>0</v>
      </c>
      <c r="H5" s="123">
        <v>156927.69</v>
      </c>
      <c r="I5" s="266">
        <v>881934.86</v>
      </c>
      <c r="J5" s="266">
        <v>546462.16</v>
      </c>
      <c r="N5" s="287">
        <v>6000</v>
      </c>
      <c r="Q5" s="266">
        <v>81000</v>
      </c>
      <c r="S5" s="266">
        <v>262163.12</v>
      </c>
      <c r="T5" s="266">
        <v>1265427.9099999999</v>
      </c>
      <c r="W5" s="100">
        <v>2176111.34</v>
      </c>
      <c r="X5" s="100">
        <v>9000</v>
      </c>
      <c r="Y5" s="100">
        <v>504.42</v>
      </c>
      <c r="Z5" s="100">
        <v>1337860</v>
      </c>
      <c r="AC5" s="124">
        <v>1596510</v>
      </c>
      <c r="AF5" s="124">
        <v>1525302.37</v>
      </c>
      <c r="AG5" s="124">
        <v>60905.55</v>
      </c>
      <c r="AK5" s="103">
        <f t="shared" ref="AK5:AK68" si="1">SUM(F5:H5)</f>
        <v>489517.63</v>
      </c>
      <c r="AL5" s="37">
        <f t="shared" ref="AL5:AL68" si="2">SUM(M5:P5)</f>
        <v>6000</v>
      </c>
      <c r="AM5" s="26">
        <f t="shared" ref="AM5:AM68" si="3">AK5-AL5</f>
        <v>483517.63</v>
      </c>
      <c r="AN5" s="17">
        <f t="shared" ref="AN5:AN68" si="4">SUM(U5:AB5)</f>
        <v>3523475.76</v>
      </c>
      <c r="AO5" s="19">
        <f t="shared" ref="AO5:AO68" si="5">SUM(AC5:AJ5)</f>
        <v>3182717.92</v>
      </c>
      <c r="AP5" s="32">
        <f t="shared" ref="AP5:AP68" si="6">AN5-AO5</f>
        <v>340757.83999999985</v>
      </c>
    </row>
    <row r="6" spans="1:42" x14ac:dyDescent="0.2">
      <c r="A6" t="s">
        <v>539</v>
      </c>
      <c r="B6" t="s">
        <v>541</v>
      </c>
      <c r="C6" s="97">
        <v>4663</v>
      </c>
      <c r="D6" s="74" t="s">
        <v>1272</v>
      </c>
      <c r="E6" s="266" t="s">
        <v>2194</v>
      </c>
      <c r="F6" s="123">
        <v>496913.14</v>
      </c>
      <c r="H6" s="123">
        <v>154208.6</v>
      </c>
      <c r="I6" s="266">
        <v>934562.49</v>
      </c>
      <c r="J6" s="266">
        <v>389571.84000000003</v>
      </c>
      <c r="N6" s="287">
        <v>18300</v>
      </c>
      <c r="P6" s="287">
        <v>43.28</v>
      </c>
      <c r="S6" s="266">
        <v>-1336009.9099999999</v>
      </c>
      <c r="T6" s="266">
        <v>3482828.65</v>
      </c>
      <c r="W6" s="100">
        <v>1359132.04</v>
      </c>
      <c r="X6" s="100">
        <v>144805</v>
      </c>
      <c r="Y6" s="100">
        <v>698.06</v>
      </c>
      <c r="Z6" s="100">
        <v>1267160</v>
      </c>
      <c r="AC6" s="124">
        <v>1500010</v>
      </c>
      <c r="AE6" s="124">
        <v>720</v>
      </c>
      <c r="AF6" s="124">
        <v>1353733.3</v>
      </c>
      <c r="AG6" s="124">
        <v>74402.75</v>
      </c>
      <c r="AJ6" s="124">
        <v>3200</v>
      </c>
      <c r="AK6" s="103">
        <f t="shared" si="1"/>
        <v>651121.74</v>
      </c>
      <c r="AL6" s="37">
        <f t="shared" si="2"/>
        <v>18343.28</v>
      </c>
      <c r="AM6" s="26">
        <f t="shared" si="3"/>
        <v>632778.46</v>
      </c>
      <c r="AN6" s="17">
        <f t="shared" si="4"/>
        <v>2771795.1</v>
      </c>
      <c r="AO6" s="19">
        <f t="shared" si="5"/>
        <v>2932066.05</v>
      </c>
      <c r="AP6" s="32">
        <f t="shared" si="6"/>
        <v>-160270.94999999972</v>
      </c>
    </row>
    <row r="7" spans="1:42" x14ac:dyDescent="0.2">
      <c r="A7" t="s">
        <v>539</v>
      </c>
      <c r="B7" t="s">
        <v>541</v>
      </c>
      <c r="C7" s="97">
        <v>4364</v>
      </c>
      <c r="D7" s="74" t="s">
        <v>1273</v>
      </c>
      <c r="E7" s="266" t="s">
        <v>2195</v>
      </c>
      <c r="F7" s="123">
        <v>241419.62</v>
      </c>
      <c r="G7" s="123">
        <v>0</v>
      </c>
      <c r="H7" s="123">
        <v>212172</v>
      </c>
      <c r="I7" s="266">
        <v>592537.86</v>
      </c>
      <c r="J7" s="266">
        <v>483896.78</v>
      </c>
      <c r="N7" s="287">
        <v>218341.63</v>
      </c>
      <c r="S7" s="266">
        <v>-2636279.2200000002</v>
      </c>
      <c r="T7" s="266">
        <v>3940312</v>
      </c>
      <c r="W7" s="100">
        <v>1508363.06</v>
      </c>
      <c r="Y7" s="100">
        <v>307</v>
      </c>
      <c r="Z7" s="100">
        <v>766940</v>
      </c>
      <c r="AB7" s="100">
        <v>20000</v>
      </c>
      <c r="AC7" s="124">
        <v>1000650</v>
      </c>
      <c r="AF7" s="124">
        <v>1099502.1100000001</v>
      </c>
      <c r="AG7" s="124">
        <v>169625.25</v>
      </c>
      <c r="AJ7" s="124">
        <v>618.85</v>
      </c>
      <c r="AK7" s="103">
        <f t="shared" si="1"/>
        <v>453591.62</v>
      </c>
      <c r="AL7" s="37">
        <f t="shared" si="2"/>
        <v>218341.63</v>
      </c>
      <c r="AM7" s="26">
        <f t="shared" si="3"/>
        <v>235249.99</v>
      </c>
      <c r="AN7" s="17">
        <f t="shared" si="4"/>
        <v>2295610.06</v>
      </c>
      <c r="AO7" s="19">
        <f t="shared" si="5"/>
        <v>2270396.2100000004</v>
      </c>
      <c r="AP7" s="32">
        <f t="shared" si="6"/>
        <v>25213.849999999627</v>
      </c>
    </row>
    <row r="8" spans="1:42" x14ac:dyDescent="0.2">
      <c r="A8" t="s">
        <v>539</v>
      </c>
      <c r="B8" t="s">
        <v>541</v>
      </c>
      <c r="C8" s="97">
        <v>4222</v>
      </c>
      <c r="D8" s="74" t="s">
        <v>1274</v>
      </c>
      <c r="E8" s="266" t="s">
        <v>2196</v>
      </c>
      <c r="F8" s="123">
        <v>568578.53</v>
      </c>
      <c r="G8" s="123">
        <v>0</v>
      </c>
      <c r="H8" s="123">
        <v>62114.54</v>
      </c>
      <c r="I8" s="266">
        <v>405286.86</v>
      </c>
      <c r="J8" s="266">
        <v>207081.28</v>
      </c>
      <c r="L8" s="266">
        <v>194900</v>
      </c>
      <c r="N8" s="287">
        <v>22500</v>
      </c>
      <c r="P8" s="287">
        <v>300</v>
      </c>
      <c r="S8" s="266">
        <v>-1416665.48</v>
      </c>
      <c r="T8" s="266">
        <v>2735240.51</v>
      </c>
      <c r="W8" s="100">
        <v>727218.71</v>
      </c>
      <c r="X8" s="100">
        <v>361176.73</v>
      </c>
      <c r="Y8" s="100">
        <v>1281.98</v>
      </c>
      <c r="Z8" s="100">
        <v>1036590</v>
      </c>
      <c r="AC8" s="124">
        <v>1126890</v>
      </c>
      <c r="AE8" s="124">
        <v>3106</v>
      </c>
      <c r="AF8" s="124">
        <v>531924.39</v>
      </c>
      <c r="AG8" s="124">
        <v>67620.850000000006</v>
      </c>
      <c r="AJ8" s="124">
        <v>286000</v>
      </c>
      <c r="AK8" s="103">
        <f t="shared" si="1"/>
        <v>630693.07000000007</v>
      </c>
      <c r="AL8" s="37">
        <f t="shared" si="2"/>
        <v>22800</v>
      </c>
      <c r="AM8" s="26">
        <f t="shared" si="3"/>
        <v>607893.07000000007</v>
      </c>
      <c r="AN8" s="17">
        <f t="shared" si="4"/>
        <v>2126267.42</v>
      </c>
      <c r="AO8" s="19">
        <f t="shared" si="5"/>
        <v>2015541.2400000002</v>
      </c>
      <c r="AP8" s="32">
        <f t="shared" si="6"/>
        <v>110726.1799999997</v>
      </c>
    </row>
    <row r="9" spans="1:42" x14ac:dyDescent="0.2">
      <c r="A9" t="s">
        <v>539</v>
      </c>
      <c r="B9" t="s">
        <v>541</v>
      </c>
      <c r="C9" s="97">
        <v>3681</v>
      </c>
      <c r="D9" s="74" t="s">
        <v>1275</v>
      </c>
      <c r="E9" s="266" t="s">
        <v>2197</v>
      </c>
      <c r="F9" s="123">
        <v>238573.01</v>
      </c>
      <c r="G9" s="123">
        <v>0</v>
      </c>
      <c r="H9" s="123">
        <v>99128.09</v>
      </c>
      <c r="I9" s="266">
        <v>757035.11</v>
      </c>
      <c r="J9" s="266">
        <v>1101367.94</v>
      </c>
      <c r="N9" s="287">
        <v>12960</v>
      </c>
      <c r="S9" s="266">
        <v>-25488.1</v>
      </c>
      <c r="T9" s="266">
        <v>2266802.89</v>
      </c>
      <c r="W9" s="100">
        <v>728401.83</v>
      </c>
      <c r="Y9" s="100">
        <v>411.21</v>
      </c>
      <c r="Z9" s="100">
        <v>871070</v>
      </c>
      <c r="AC9" s="124">
        <v>956108</v>
      </c>
      <c r="AF9" s="124">
        <v>440479.78</v>
      </c>
      <c r="AG9" s="124">
        <v>122738.35</v>
      </c>
      <c r="AJ9" s="124">
        <v>120684.11</v>
      </c>
      <c r="AK9" s="103">
        <f t="shared" si="1"/>
        <v>337701.1</v>
      </c>
      <c r="AL9" s="37">
        <f t="shared" si="2"/>
        <v>12960</v>
      </c>
      <c r="AM9" s="26">
        <f t="shared" si="3"/>
        <v>324741.09999999998</v>
      </c>
      <c r="AN9" s="17">
        <f t="shared" si="4"/>
        <v>1599883.04</v>
      </c>
      <c r="AO9" s="19">
        <f t="shared" si="5"/>
        <v>1640010.2400000002</v>
      </c>
      <c r="AP9" s="32">
        <f t="shared" si="6"/>
        <v>-40127.200000000186</v>
      </c>
    </row>
    <row r="10" spans="1:42" x14ac:dyDescent="0.2">
      <c r="A10" t="s">
        <v>539</v>
      </c>
      <c r="B10" t="s">
        <v>541</v>
      </c>
      <c r="C10" s="97">
        <v>2627</v>
      </c>
      <c r="D10" s="74" t="s">
        <v>1276</v>
      </c>
      <c r="E10" s="266" t="s">
        <v>2198</v>
      </c>
      <c r="F10" s="123">
        <v>299874.96999999997</v>
      </c>
      <c r="G10" s="123">
        <v>0</v>
      </c>
      <c r="H10" s="123">
        <v>190293.02</v>
      </c>
      <c r="I10" s="266">
        <v>946765.54</v>
      </c>
      <c r="J10" s="266">
        <v>706271.36</v>
      </c>
      <c r="N10" s="287">
        <v>19424</v>
      </c>
      <c r="Q10" s="266">
        <v>37000</v>
      </c>
      <c r="S10" s="266">
        <v>-1347413.33</v>
      </c>
      <c r="T10" s="266">
        <v>2678016.84</v>
      </c>
      <c r="W10" s="100">
        <v>1549722.15</v>
      </c>
      <c r="Y10" s="100">
        <v>670.84</v>
      </c>
      <c r="Z10" s="100">
        <v>962260</v>
      </c>
      <c r="AC10" s="124">
        <v>1063165</v>
      </c>
      <c r="AF10" s="124">
        <v>593945.16</v>
      </c>
      <c r="AG10" s="124">
        <v>95369.45</v>
      </c>
      <c r="AK10" s="103">
        <f t="shared" si="1"/>
        <v>490167.99</v>
      </c>
      <c r="AL10" s="37">
        <f t="shared" si="2"/>
        <v>19424</v>
      </c>
      <c r="AM10" s="26">
        <f t="shared" si="3"/>
        <v>470743.99</v>
      </c>
      <c r="AN10" s="17">
        <f t="shared" si="4"/>
        <v>2512652.9900000002</v>
      </c>
      <c r="AO10" s="19">
        <f t="shared" si="5"/>
        <v>1752479.61</v>
      </c>
      <c r="AP10" s="32">
        <f t="shared" si="6"/>
        <v>760173.38000000012</v>
      </c>
    </row>
    <row r="11" spans="1:42" x14ac:dyDescent="0.2">
      <c r="A11" t="s">
        <v>539</v>
      </c>
      <c r="B11" t="s">
        <v>541</v>
      </c>
      <c r="C11" s="97">
        <v>2345</v>
      </c>
      <c r="D11" s="74" t="s">
        <v>1277</v>
      </c>
      <c r="E11" s="266" t="s">
        <v>2199</v>
      </c>
      <c r="F11" s="123">
        <v>149549.97</v>
      </c>
      <c r="G11" s="123">
        <v>0</v>
      </c>
      <c r="H11" s="123">
        <v>145077.93</v>
      </c>
      <c r="I11" s="266">
        <v>2131258.63</v>
      </c>
      <c r="J11" s="266">
        <v>200766.4</v>
      </c>
      <c r="N11" s="287">
        <v>6450</v>
      </c>
      <c r="P11" s="287">
        <v>25804.73</v>
      </c>
      <c r="Q11" s="266">
        <v>18000</v>
      </c>
      <c r="S11" s="266">
        <v>2087829.96</v>
      </c>
      <c r="T11" s="266">
        <v>585220.22</v>
      </c>
      <c r="W11" s="100">
        <v>1038864.84</v>
      </c>
      <c r="X11" s="100">
        <v>20000</v>
      </c>
      <c r="Y11" s="100">
        <v>359.73</v>
      </c>
      <c r="Z11" s="100">
        <v>651590</v>
      </c>
      <c r="AC11" s="124">
        <v>910540</v>
      </c>
      <c r="AF11" s="124">
        <v>749914.1</v>
      </c>
      <c r="AG11" s="124">
        <v>105623.45</v>
      </c>
      <c r="AJ11" s="124">
        <v>24925</v>
      </c>
      <c r="AK11" s="103">
        <f t="shared" si="1"/>
        <v>294627.90000000002</v>
      </c>
      <c r="AL11" s="37">
        <f t="shared" si="2"/>
        <v>32254.73</v>
      </c>
      <c r="AM11" s="26">
        <f t="shared" si="3"/>
        <v>262373.17000000004</v>
      </c>
      <c r="AN11" s="17">
        <f t="shared" si="4"/>
        <v>1710814.5699999998</v>
      </c>
      <c r="AO11" s="19">
        <f t="shared" si="5"/>
        <v>1791002.55</v>
      </c>
      <c r="AP11" s="32">
        <f t="shared" si="6"/>
        <v>-80187.980000000214</v>
      </c>
    </row>
    <row r="12" spans="1:42" x14ac:dyDescent="0.2">
      <c r="A12" t="s">
        <v>539</v>
      </c>
      <c r="B12" t="s">
        <v>541</v>
      </c>
      <c r="C12" s="97">
        <v>2209</v>
      </c>
      <c r="D12" s="74" t="s">
        <v>1278</v>
      </c>
      <c r="E12" s="266" t="s">
        <v>2200</v>
      </c>
      <c r="F12" s="123">
        <v>475191.08</v>
      </c>
      <c r="G12" s="123">
        <v>0</v>
      </c>
      <c r="H12" s="123">
        <v>303396.46999999997</v>
      </c>
      <c r="I12" s="266">
        <v>525696.86</v>
      </c>
      <c r="J12" s="266">
        <v>1045656.32</v>
      </c>
      <c r="N12" s="287">
        <v>150</v>
      </c>
      <c r="Q12" s="266">
        <v>55000</v>
      </c>
      <c r="S12" s="266">
        <v>282806.27</v>
      </c>
      <c r="T12" s="266">
        <v>1804328.64</v>
      </c>
      <c r="W12" s="100">
        <v>964264.08</v>
      </c>
      <c r="Y12" s="100">
        <v>811.19</v>
      </c>
      <c r="Z12" s="100">
        <v>1286170</v>
      </c>
      <c r="AC12" s="124">
        <v>1346170</v>
      </c>
      <c r="AE12" s="124">
        <v>7212</v>
      </c>
      <c r="AF12" s="124">
        <v>299301.59999999998</v>
      </c>
      <c r="AG12" s="124">
        <v>163025.85</v>
      </c>
      <c r="AJ12" s="124">
        <v>225000</v>
      </c>
      <c r="AK12" s="103">
        <f t="shared" si="1"/>
        <v>778587.55</v>
      </c>
      <c r="AL12" s="37">
        <f t="shared" si="2"/>
        <v>150</v>
      </c>
      <c r="AM12" s="26">
        <f t="shared" si="3"/>
        <v>778437.55</v>
      </c>
      <c r="AN12" s="17">
        <f t="shared" si="4"/>
        <v>2251245.27</v>
      </c>
      <c r="AO12" s="19">
        <f t="shared" si="5"/>
        <v>2040709.4500000002</v>
      </c>
      <c r="AP12" s="32">
        <f t="shared" si="6"/>
        <v>210535.81999999983</v>
      </c>
    </row>
    <row r="13" spans="1:42" x14ac:dyDescent="0.2">
      <c r="A13" t="s">
        <v>539</v>
      </c>
      <c r="B13" t="s">
        <v>541</v>
      </c>
      <c r="C13" s="97">
        <v>2329</v>
      </c>
      <c r="D13" s="74" t="s">
        <v>1279</v>
      </c>
      <c r="E13" s="266" t="s">
        <v>2201</v>
      </c>
      <c r="F13" s="123">
        <v>239326.29</v>
      </c>
      <c r="G13" s="123">
        <v>0</v>
      </c>
      <c r="H13" s="123">
        <v>46591.17</v>
      </c>
      <c r="I13" s="266">
        <v>194216.97</v>
      </c>
      <c r="J13" s="266">
        <v>315565.09000000003</v>
      </c>
      <c r="N13" s="287">
        <v>77238</v>
      </c>
      <c r="Q13" s="266">
        <v>35000</v>
      </c>
      <c r="S13" s="266">
        <v>-148025.70000000001</v>
      </c>
      <c r="T13" s="266">
        <v>667029.63</v>
      </c>
      <c r="W13" s="100">
        <v>791374.83</v>
      </c>
      <c r="Y13" s="100">
        <v>256.63</v>
      </c>
      <c r="Z13" s="100">
        <v>979450</v>
      </c>
      <c r="AC13" s="124">
        <v>1238350</v>
      </c>
      <c r="AF13" s="124">
        <v>322442.71999999997</v>
      </c>
      <c r="AG13" s="124">
        <v>34589.15</v>
      </c>
      <c r="AK13" s="103">
        <f t="shared" si="1"/>
        <v>285917.46000000002</v>
      </c>
      <c r="AL13" s="37">
        <f t="shared" si="2"/>
        <v>77238</v>
      </c>
      <c r="AM13" s="26">
        <f t="shared" si="3"/>
        <v>208679.46000000002</v>
      </c>
      <c r="AN13" s="17">
        <f t="shared" si="4"/>
        <v>1771081.46</v>
      </c>
      <c r="AO13" s="19">
        <f t="shared" si="5"/>
        <v>1595381.8699999999</v>
      </c>
      <c r="AP13" s="32">
        <f t="shared" si="6"/>
        <v>175699.59000000008</v>
      </c>
    </row>
    <row r="14" spans="1:42" x14ac:dyDescent="0.2">
      <c r="A14" t="s">
        <v>539</v>
      </c>
      <c r="B14" t="s">
        <v>541</v>
      </c>
      <c r="C14" s="97">
        <v>2781</v>
      </c>
      <c r="D14" s="74" t="s">
        <v>1280</v>
      </c>
      <c r="E14" s="266" t="s">
        <v>2202</v>
      </c>
      <c r="F14" s="123">
        <v>111953.7</v>
      </c>
      <c r="G14" s="123">
        <v>0</v>
      </c>
      <c r="H14" s="123">
        <v>326393.03999999998</v>
      </c>
      <c r="I14" s="266">
        <v>3</v>
      </c>
      <c r="J14" s="266">
        <v>343306.5</v>
      </c>
      <c r="N14" s="287">
        <v>39824</v>
      </c>
      <c r="S14" s="266">
        <v>-208103.87</v>
      </c>
      <c r="T14" s="266">
        <v>818351.54</v>
      </c>
      <c r="W14" s="100">
        <v>1156135.01</v>
      </c>
      <c r="Y14" s="100">
        <v>181.47</v>
      </c>
      <c r="Z14" s="100">
        <v>563700</v>
      </c>
      <c r="AB14" s="100">
        <v>400000</v>
      </c>
      <c r="AC14" s="124">
        <v>795650</v>
      </c>
      <c r="AF14" s="124">
        <v>1148174.26</v>
      </c>
      <c r="AG14" s="124">
        <v>34611.65</v>
      </c>
      <c r="AK14" s="103">
        <f t="shared" si="1"/>
        <v>438346.74</v>
      </c>
      <c r="AL14" s="37">
        <f t="shared" si="2"/>
        <v>39824</v>
      </c>
      <c r="AM14" s="26">
        <f t="shared" si="3"/>
        <v>398522.74</v>
      </c>
      <c r="AN14" s="17">
        <f t="shared" si="4"/>
        <v>2120016.48</v>
      </c>
      <c r="AO14" s="19">
        <f t="shared" si="5"/>
        <v>1978435.91</v>
      </c>
      <c r="AP14" s="32">
        <f t="shared" si="6"/>
        <v>141580.57000000007</v>
      </c>
    </row>
    <row r="15" spans="1:42" x14ac:dyDescent="0.2">
      <c r="A15" t="s">
        <v>539</v>
      </c>
      <c r="B15" t="s">
        <v>541</v>
      </c>
      <c r="C15" s="97">
        <v>3427</v>
      </c>
      <c r="D15" s="74" t="s">
        <v>1281</v>
      </c>
      <c r="E15" s="266" t="s">
        <v>2203</v>
      </c>
      <c r="F15" s="123">
        <v>221142.72</v>
      </c>
      <c r="G15" s="123">
        <v>0</v>
      </c>
      <c r="H15" s="123">
        <v>162164.82</v>
      </c>
      <c r="I15" s="266">
        <v>1949904.37</v>
      </c>
      <c r="J15" s="266">
        <v>324250.68</v>
      </c>
      <c r="N15" s="287">
        <v>16150</v>
      </c>
      <c r="P15" s="287">
        <v>196.26</v>
      </c>
      <c r="S15" s="266">
        <v>-1432241.36</v>
      </c>
      <c r="T15" s="266">
        <v>3873985.05</v>
      </c>
      <c r="W15" s="100">
        <v>1061194.1599999999</v>
      </c>
      <c r="X15" s="100">
        <v>107750</v>
      </c>
      <c r="Y15" s="100">
        <v>263</v>
      </c>
      <c r="Z15" s="100">
        <v>1171430</v>
      </c>
      <c r="AC15" s="124">
        <v>1419308</v>
      </c>
      <c r="AE15" s="124">
        <v>10792</v>
      </c>
      <c r="AF15" s="124">
        <v>627100.37</v>
      </c>
      <c r="AG15" s="124">
        <v>73788.149999999994</v>
      </c>
      <c r="AK15" s="103">
        <f t="shared" si="1"/>
        <v>383307.54000000004</v>
      </c>
      <c r="AL15" s="37">
        <f t="shared" si="2"/>
        <v>16346.26</v>
      </c>
      <c r="AM15" s="26">
        <f t="shared" si="3"/>
        <v>366961.28</v>
      </c>
      <c r="AN15" s="17">
        <f t="shared" si="4"/>
        <v>2340637.16</v>
      </c>
      <c r="AO15" s="19">
        <f t="shared" si="5"/>
        <v>2130988.52</v>
      </c>
      <c r="AP15" s="32">
        <f t="shared" si="6"/>
        <v>209648.64000000013</v>
      </c>
    </row>
    <row r="16" spans="1:42" x14ac:dyDescent="0.2">
      <c r="A16" t="s">
        <v>539</v>
      </c>
      <c r="B16" t="s">
        <v>541</v>
      </c>
      <c r="C16" s="97">
        <v>2582</v>
      </c>
      <c r="D16" s="74" t="s">
        <v>1282</v>
      </c>
      <c r="E16" s="266" t="s">
        <v>2204</v>
      </c>
      <c r="F16" s="123">
        <v>48819.59</v>
      </c>
      <c r="G16" s="123">
        <v>0</v>
      </c>
      <c r="H16" s="123">
        <v>87023.81</v>
      </c>
      <c r="I16" s="266">
        <v>1548915.86</v>
      </c>
      <c r="J16" s="266">
        <v>205677.57</v>
      </c>
      <c r="N16" s="287">
        <v>22450</v>
      </c>
      <c r="S16" s="266">
        <v>-119692.8</v>
      </c>
      <c r="T16" s="266">
        <v>2037072.22</v>
      </c>
      <c r="W16" s="100">
        <v>780783.87</v>
      </c>
      <c r="Y16" s="100">
        <v>155.01</v>
      </c>
      <c r="Z16" s="100">
        <v>732450</v>
      </c>
      <c r="AB16" s="100">
        <v>70000</v>
      </c>
      <c r="AC16" s="124">
        <v>1001258</v>
      </c>
      <c r="AF16" s="124">
        <v>482130.52</v>
      </c>
      <c r="AG16" s="124">
        <v>72360.95</v>
      </c>
      <c r="AJ16" s="124">
        <v>70000</v>
      </c>
      <c r="AK16" s="103">
        <f t="shared" si="1"/>
        <v>135843.4</v>
      </c>
      <c r="AL16" s="37">
        <f t="shared" si="2"/>
        <v>22450</v>
      </c>
      <c r="AM16" s="26">
        <f t="shared" si="3"/>
        <v>113393.4</v>
      </c>
      <c r="AN16" s="17">
        <f t="shared" si="4"/>
        <v>1583388.88</v>
      </c>
      <c r="AO16" s="19">
        <f t="shared" si="5"/>
        <v>1625749.47</v>
      </c>
      <c r="AP16" s="32">
        <f t="shared" si="6"/>
        <v>-42360.590000000084</v>
      </c>
    </row>
    <row r="17" spans="1:42" x14ac:dyDescent="0.2">
      <c r="A17" t="s">
        <v>539</v>
      </c>
      <c r="B17" t="s">
        <v>541</v>
      </c>
      <c r="C17" s="97">
        <v>1491</v>
      </c>
      <c r="D17" s="74" t="s">
        <v>1283</v>
      </c>
      <c r="E17" s="266" t="s">
        <v>2205</v>
      </c>
      <c r="F17" s="123">
        <v>327937.44</v>
      </c>
      <c r="G17" s="123">
        <v>0</v>
      </c>
      <c r="H17" s="123">
        <v>69437.350000000006</v>
      </c>
      <c r="I17" s="266">
        <v>280330.23999999999</v>
      </c>
      <c r="J17" s="266">
        <v>516558</v>
      </c>
      <c r="N17" s="287">
        <v>7245</v>
      </c>
      <c r="S17" s="266">
        <v>-174280.82</v>
      </c>
      <c r="T17" s="266">
        <v>2706524.69</v>
      </c>
      <c r="W17" s="100">
        <v>690067.14</v>
      </c>
      <c r="X17" s="100">
        <v>73350</v>
      </c>
      <c r="Y17" s="100">
        <v>556.82000000000005</v>
      </c>
      <c r="Z17" s="100">
        <v>826160</v>
      </c>
      <c r="AC17" s="124">
        <v>929767</v>
      </c>
      <c r="AE17" s="124">
        <v>1120</v>
      </c>
      <c r="AF17" s="124">
        <v>1926558.85</v>
      </c>
      <c r="AG17" s="124">
        <v>74571.95</v>
      </c>
      <c r="AK17" s="103">
        <f t="shared" si="1"/>
        <v>397374.79000000004</v>
      </c>
      <c r="AL17" s="37">
        <f t="shared" si="2"/>
        <v>7245</v>
      </c>
      <c r="AM17" s="26">
        <f t="shared" si="3"/>
        <v>390129.79000000004</v>
      </c>
      <c r="AN17" s="17">
        <f t="shared" si="4"/>
        <v>1590133.96</v>
      </c>
      <c r="AO17" s="19">
        <f t="shared" si="5"/>
        <v>2932017.8000000003</v>
      </c>
      <c r="AP17" s="32">
        <f t="shared" si="6"/>
        <v>-1341883.8400000003</v>
      </c>
    </row>
    <row r="18" spans="1:42" x14ac:dyDescent="0.2">
      <c r="A18" t="s">
        <v>539</v>
      </c>
      <c r="B18" t="s">
        <v>541</v>
      </c>
      <c r="C18" s="97">
        <v>2154</v>
      </c>
      <c r="D18" s="74" t="s">
        <v>1284</v>
      </c>
      <c r="E18" s="266" t="s">
        <v>2206</v>
      </c>
      <c r="F18" s="123">
        <v>154259.39000000001</v>
      </c>
      <c r="G18" s="123">
        <v>44600</v>
      </c>
      <c r="H18" s="123">
        <v>43390.15</v>
      </c>
      <c r="I18" s="266">
        <v>83665.039999999994</v>
      </c>
      <c r="J18" s="266">
        <v>234749.75</v>
      </c>
      <c r="N18" s="287">
        <v>11800</v>
      </c>
      <c r="S18" s="266">
        <v>128166.69</v>
      </c>
      <c r="T18" s="266">
        <v>865508.28</v>
      </c>
      <c r="W18" s="100">
        <v>1470075.82</v>
      </c>
      <c r="Y18" s="100">
        <v>270.82</v>
      </c>
      <c r="Z18" s="100">
        <v>1150710</v>
      </c>
      <c r="AC18" s="124">
        <v>1226710</v>
      </c>
      <c r="AE18" s="124">
        <v>2000</v>
      </c>
      <c r="AF18" s="124">
        <v>1747428.68</v>
      </c>
      <c r="AG18" s="124">
        <v>91635.55</v>
      </c>
      <c r="AK18" s="103">
        <f t="shared" si="1"/>
        <v>242249.54</v>
      </c>
      <c r="AL18" s="37">
        <f t="shared" si="2"/>
        <v>11800</v>
      </c>
      <c r="AM18" s="26">
        <f t="shared" si="3"/>
        <v>230449.54</v>
      </c>
      <c r="AN18" s="17">
        <f t="shared" si="4"/>
        <v>2621056.64</v>
      </c>
      <c r="AO18" s="19">
        <f t="shared" si="5"/>
        <v>3067774.2299999995</v>
      </c>
      <c r="AP18" s="32">
        <f t="shared" si="6"/>
        <v>-446717.58999999939</v>
      </c>
    </row>
    <row r="19" spans="1:42" x14ac:dyDescent="0.2">
      <c r="A19" t="s">
        <v>539</v>
      </c>
      <c r="B19" t="s">
        <v>541</v>
      </c>
      <c r="C19" s="97">
        <v>3909</v>
      </c>
      <c r="D19" s="74" t="s">
        <v>1285</v>
      </c>
      <c r="E19" s="266" t="s">
        <v>2207</v>
      </c>
      <c r="F19" s="123">
        <v>201836.26</v>
      </c>
      <c r="G19" s="123">
        <v>0</v>
      </c>
      <c r="H19" s="123">
        <v>43247.34</v>
      </c>
      <c r="I19" s="266">
        <v>48150.15</v>
      </c>
      <c r="J19" s="266">
        <v>162293.49</v>
      </c>
      <c r="N19" s="287">
        <v>11300</v>
      </c>
      <c r="S19" s="266">
        <v>-2879858</v>
      </c>
      <c r="T19" s="266">
        <v>2831701.19</v>
      </c>
      <c r="W19" s="100">
        <v>1432120.31</v>
      </c>
      <c r="Y19" s="100">
        <v>357.59</v>
      </c>
      <c r="Z19" s="100">
        <v>408460</v>
      </c>
      <c r="AC19" s="124">
        <v>635279.5</v>
      </c>
      <c r="AD19" s="124">
        <v>2500</v>
      </c>
      <c r="AE19" s="124">
        <v>960</v>
      </c>
      <c r="AF19" s="124">
        <v>645486.9</v>
      </c>
      <c r="AG19" s="124">
        <v>52614.95</v>
      </c>
      <c r="AK19" s="103">
        <f t="shared" si="1"/>
        <v>245083.6</v>
      </c>
      <c r="AL19" s="37">
        <f t="shared" si="2"/>
        <v>11300</v>
      </c>
      <c r="AM19" s="26">
        <f t="shared" si="3"/>
        <v>233783.6</v>
      </c>
      <c r="AN19" s="17">
        <f t="shared" si="4"/>
        <v>1840937.9000000001</v>
      </c>
      <c r="AO19" s="19">
        <f t="shared" si="5"/>
        <v>1336841.3499999999</v>
      </c>
      <c r="AP19" s="32">
        <f t="shared" si="6"/>
        <v>504096.55000000028</v>
      </c>
    </row>
    <row r="20" spans="1:42" x14ac:dyDescent="0.2">
      <c r="A20" t="s">
        <v>539</v>
      </c>
      <c r="B20" t="s">
        <v>541</v>
      </c>
      <c r="C20" s="97">
        <v>2875</v>
      </c>
      <c r="D20" s="74" t="s">
        <v>1286</v>
      </c>
      <c r="E20" s="266" t="s">
        <v>2208</v>
      </c>
      <c r="F20" s="123">
        <v>459488.33</v>
      </c>
      <c r="G20" s="123">
        <v>0</v>
      </c>
      <c r="H20" s="123">
        <v>215242.95</v>
      </c>
      <c r="I20" s="266">
        <v>2580676.91</v>
      </c>
      <c r="J20" s="266">
        <v>442220.59</v>
      </c>
      <c r="N20" s="287">
        <v>11800</v>
      </c>
      <c r="P20" s="287">
        <v>1000</v>
      </c>
      <c r="S20" s="266">
        <v>-1934955.9</v>
      </c>
      <c r="T20" s="266">
        <v>5546813.3099999996</v>
      </c>
      <c r="W20" s="100">
        <v>952909.05</v>
      </c>
      <c r="Y20" s="100">
        <v>907.13</v>
      </c>
      <c r="Z20" s="100">
        <v>659350</v>
      </c>
      <c r="AC20" s="124">
        <v>777510</v>
      </c>
      <c r="AE20" s="124">
        <v>41726</v>
      </c>
      <c r="AF20" s="124">
        <v>623602.16</v>
      </c>
      <c r="AG20" s="124">
        <v>91529.65</v>
      </c>
      <c r="AJ20" s="124">
        <v>1400</v>
      </c>
      <c r="AK20" s="103">
        <f t="shared" si="1"/>
        <v>674731.28</v>
      </c>
      <c r="AL20" s="37">
        <f t="shared" si="2"/>
        <v>12800</v>
      </c>
      <c r="AM20" s="26">
        <f t="shared" si="3"/>
        <v>661931.28</v>
      </c>
      <c r="AN20" s="17">
        <f t="shared" si="4"/>
        <v>1613166.1800000002</v>
      </c>
      <c r="AO20" s="19">
        <f t="shared" si="5"/>
        <v>1535767.81</v>
      </c>
      <c r="AP20" s="32">
        <f t="shared" si="6"/>
        <v>77398.370000000112</v>
      </c>
    </row>
    <row r="21" spans="1:42" x14ac:dyDescent="0.2">
      <c r="A21" t="s">
        <v>539</v>
      </c>
      <c r="B21" t="s">
        <v>541</v>
      </c>
      <c r="C21" s="97">
        <v>4102</v>
      </c>
      <c r="D21" s="74" t="s">
        <v>1287</v>
      </c>
      <c r="E21" s="266" t="s">
        <v>2209</v>
      </c>
      <c r="F21" s="123">
        <v>339285.69</v>
      </c>
      <c r="G21" s="123">
        <v>0</v>
      </c>
      <c r="H21" s="123">
        <v>120169.82</v>
      </c>
      <c r="I21" s="266">
        <v>2559300.7999999998</v>
      </c>
      <c r="J21" s="266">
        <v>1244248.27</v>
      </c>
      <c r="N21" s="287">
        <v>14150</v>
      </c>
      <c r="Q21" s="266">
        <v>33000</v>
      </c>
      <c r="S21" s="266">
        <v>2638502.58</v>
      </c>
      <c r="T21" s="266">
        <v>1606327.04</v>
      </c>
      <c r="W21" s="100">
        <v>2769899.54</v>
      </c>
      <c r="X21" s="100">
        <v>3000</v>
      </c>
      <c r="Y21" s="100">
        <v>346.19</v>
      </c>
      <c r="Z21" s="100">
        <v>1588622</v>
      </c>
      <c r="AC21" s="124">
        <v>2082805</v>
      </c>
      <c r="AE21" s="124">
        <v>2720</v>
      </c>
      <c r="AF21" s="124">
        <v>2126800.9700000002</v>
      </c>
      <c r="AG21" s="124">
        <v>111483.8</v>
      </c>
      <c r="AK21" s="103">
        <f t="shared" si="1"/>
        <v>459455.51</v>
      </c>
      <c r="AL21" s="37">
        <f t="shared" si="2"/>
        <v>14150</v>
      </c>
      <c r="AM21" s="26">
        <f t="shared" si="3"/>
        <v>445305.51</v>
      </c>
      <c r="AN21" s="17">
        <f t="shared" si="4"/>
        <v>4361867.7300000004</v>
      </c>
      <c r="AO21" s="19">
        <f t="shared" si="5"/>
        <v>4323809.7700000005</v>
      </c>
      <c r="AP21" s="32">
        <f t="shared" si="6"/>
        <v>38057.959999999963</v>
      </c>
    </row>
    <row r="22" spans="1:42" x14ac:dyDescent="0.2">
      <c r="A22" t="s">
        <v>539</v>
      </c>
      <c r="B22" t="s">
        <v>541</v>
      </c>
      <c r="C22" s="97">
        <v>3593</v>
      </c>
      <c r="D22" s="74" t="s">
        <v>1288</v>
      </c>
      <c r="E22" s="266" t="s">
        <v>2210</v>
      </c>
      <c r="F22" s="123">
        <v>378195.81</v>
      </c>
      <c r="G22" s="123">
        <v>0</v>
      </c>
      <c r="H22" s="123">
        <v>87616.06</v>
      </c>
      <c r="I22" s="266">
        <v>1935369.17</v>
      </c>
      <c r="J22" s="266">
        <v>510978.17</v>
      </c>
      <c r="N22" s="287">
        <v>11300</v>
      </c>
      <c r="P22" s="287">
        <v>698</v>
      </c>
      <c r="S22" s="266">
        <v>1523738.49</v>
      </c>
      <c r="T22" s="266">
        <v>1373222.93</v>
      </c>
      <c r="W22" s="100">
        <v>875099.89</v>
      </c>
      <c r="Y22" s="100">
        <v>728.99</v>
      </c>
      <c r="Z22" s="100">
        <v>1161670</v>
      </c>
      <c r="AC22" s="124">
        <v>1261582</v>
      </c>
      <c r="AD22" s="124">
        <v>11000</v>
      </c>
      <c r="AE22" s="124">
        <v>19720</v>
      </c>
      <c r="AF22" s="124">
        <v>589102.64</v>
      </c>
      <c r="AG22" s="124">
        <v>132952.45000000001</v>
      </c>
      <c r="AK22" s="103">
        <f t="shared" si="1"/>
        <v>465811.87</v>
      </c>
      <c r="AL22" s="37">
        <f t="shared" si="2"/>
        <v>11998</v>
      </c>
      <c r="AM22" s="26">
        <f t="shared" si="3"/>
        <v>453813.87</v>
      </c>
      <c r="AN22" s="17">
        <f t="shared" si="4"/>
        <v>2037498.8799999999</v>
      </c>
      <c r="AO22" s="19">
        <f t="shared" si="5"/>
        <v>2014357.09</v>
      </c>
      <c r="AP22" s="32">
        <f t="shared" si="6"/>
        <v>23141.789999999804</v>
      </c>
    </row>
    <row r="23" spans="1:42" x14ac:dyDescent="0.2">
      <c r="A23" t="s">
        <v>539</v>
      </c>
      <c r="B23" t="s">
        <v>541</v>
      </c>
      <c r="C23" s="97">
        <v>2119</v>
      </c>
      <c r="D23" s="74" t="s">
        <v>1289</v>
      </c>
      <c r="E23" s="266" t="s">
        <v>2211</v>
      </c>
      <c r="F23" s="123">
        <v>568335.14</v>
      </c>
      <c r="G23" s="123">
        <v>12000</v>
      </c>
      <c r="H23" s="123">
        <v>155552.43</v>
      </c>
      <c r="I23" s="266">
        <v>2549567.54</v>
      </c>
      <c r="J23" s="266">
        <v>213342.85</v>
      </c>
      <c r="N23" s="287">
        <v>37241</v>
      </c>
      <c r="S23" s="266">
        <v>3082603.73</v>
      </c>
      <c r="T23" s="266">
        <v>466379.49</v>
      </c>
      <c r="W23" s="100">
        <v>611807.93999999994</v>
      </c>
      <c r="X23" s="100">
        <v>117555</v>
      </c>
      <c r="Y23" s="100">
        <v>1041.47</v>
      </c>
      <c r="Z23" s="100">
        <v>456160</v>
      </c>
      <c r="AB23" s="100">
        <v>119000</v>
      </c>
      <c r="AC23" s="124">
        <v>710320</v>
      </c>
      <c r="AF23" s="124">
        <v>538503.37</v>
      </c>
      <c r="AG23" s="124">
        <v>91091.3</v>
      </c>
      <c r="AK23" s="103">
        <f t="shared" si="1"/>
        <v>735887.57000000007</v>
      </c>
      <c r="AL23" s="37">
        <f t="shared" si="2"/>
        <v>37241</v>
      </c>
      <c r="AM23" s="26">
        <f t="shared" si="3"/>
        <v>698646.57000000007</v>
      </c>
      <c r="AN23" s="17">
        <f t="shared" si="4"/>
        <v>1305564.4099999999</v>
      </c>
      <c r="AO23" s="19">
        <f t="shared" si="5"/>
        <v>1339914.6700000002</v>
      </c>
      <c r="AP23" s="32">
        <f t="shared" si="6"/>
        <v>-34350.260000000242</v>
      </c>
    </row>
    <row r="24" spans="1:42" x14ac:dyDescent="0.2">
      <c r="A24" t="s">
        <v>539</v>
      </c>
      <c r="B24" t="s">
        <v>541</v>
      </c>
      <c r="C24" s="97">
        <v>2646</v>
      </c>
      <c r="D24" s="74" t="s">
        <v>1290</v>
      </c>
      <c r="E24" s="266" t="s">
        <v>2212</v>
      </c>
      <c r="F24" s="123">
        <v>44243.77</v>
      </c>
      <c r="G24" s="123">
        <v>56000</v>
      </c>
      <c r="H24" s="123">
        <v>140876.22</v>
      </c>
      <c r="I24" s="266">
        <v>325572.96999999997</v>
      </c>
      <c r="J24" s="266">
        <v>385610.55</v>
      </c>
      <c r="N24" s="287">
        <v>11440</v>
      </c>
      <c r="S24" s="266">
        <v>-448549.25</v>
      </c>
      <c r="T24" s="266">
        <v>1804328.64</v>
      </c>
      <c r="W24" s="100">
        <v>717968.43</v>
      </c>
      <c r="X24" s="100">
        <v>365800</v>
      </c>
      <c r="Y24" s="100">
        <v>265.18</v>
      </c>
      <c r="Z24" s="100">
        <v>754518</v>
      </c>
      <c r="AC24" s="124">
        <v>853711</v>
      </c>
      <c r="AE24" s="124">
        <v>1500</v>
      </c>
      <c r="AF24" s="124">
        <v>1282063.44</v>
      </c>
      <c r="AG24" s="124">
        <v>53823.05</v>
      </c>
      <c r="AJ24" s="124">
        <v>3200</v>
      </c>
      <c r="AK24" s="103">
        <f t="shared" si="1"/>
        <v>241119.99</v>
      </c>
      <c r="AL24" s="37">
        <f t="shared" si="2"/>
        <v>11440</v>
      </c>
      <c r="AM24" s="26">
        <f t="shared" si="3"/>
        <v>229679.99</v>
      </c>
      <c r="AN24" s="17">
        <f t="shared" si="4"/>
        <v>1838551.61</v>
      </c>
      <c r="AO24" s="19">
        <f t="shared" si="5"/>
        <v>2194297.4899999998</v>
      </c>
      <c r="AP24" s="32">
        <f t="shared" si="6"/>
        <v>-355745.87999999966</v>
      </c>
    </row>
    <row r="25" spans="1:42" x14ac:dyDescent="0.2">
      <c r="A25" t="s">
        <v>539</v>
      </c>
      <c r="B25" t="s">
        <v>541</v>
      </c>
      <c r="C25" s="97">
        <v>6232</v>
      </c>
      <c r="D25" s="74" t="s">
        <v>1291</v>
      </c>
      <c r="E25" s="266" t="s">
        <v>2213</v>
      </c>
      <c r="F25" s="123">
        <v>236069.48</v>
      </c>
      <c r="G25" s="123">
        <v>10160</v>
      </c>
      <c r="H25" s="123">
        <v>385465.22</v>
      </c>
      <c r="I25" s="266">
        <v>457244.98</v>
      </c>
      <c r="J25" s="266">
        <v>93716.98</v>
      </c>
      <c r="N25" s="287">
        <v>26411.19</v>
      </c>
      <c r="S25" s="266">
        <v>-630879.27</v>
      </c>
      <c r="T25" s="266">
        <v>1601555.91</v>
      </c>
      <c r="W25" s="100">
        <v>1967637.2</v>
      </c>
      <c r="X25" s="100">
        <v>500</v>
      </c>
      <c r="Y25" s="100">
        <v>452.98</v>
      </c>
      <c r="Z25" s="100">
        <v>774900</v>
      </c>
      <c r="AC25" s="124">
        <v>1143716</v>
      </c>
      <c r="AE25" s="124">
        <v>4300</v>
      </c>
      <c r="AF25" s="124">
        <v>1291717.45</v>
      </c>
      <c r="AG25" s="124">
        <v>90934.9</v>
      </c>
      <c r="AJ25" s="124">
        <v>1</v>
      </c>
      <c r="AK25" s="103">
        <f t="shared" si="1"/>
        <v>631694.69999999995</v>
      </c>
      <c r="AL25" s="37">
        <f t="shared" si="2"/>
        <v>26411.19</v>
      </c>
      <c r="AM25" s="26">
        <f t="shared" si="3"/>
        <v>605283.51</v>
      </c>
      <c r="AN25" s="17">
        <f t="shared" si="4"/>
        <v>2743490.1799999997</v>
      </c>
      <c r="AO25" s="19">
        <f t="shared" si="5"/>
        <v>2530669.35</v>
      </c>
      <c r="AP25" s="32">
        <f t="shared" si="6"/>
        <v>212820.82999999961</v>
      </c>
    </row>
    <row r="26" spans="1:42" x14ac:dyDescent="0.2">
      <c r="A26" t="s">
        <v>539</v>
      </c>
      <c r="B26" t="s">
        <v>541</v>
      </c>
      <c r="C26" s="97">
        <v>5126</v>
      </c>
      <c r="D26" s="74" t="s">
        <v>1292</v>
      </c>
      <c r="E26" s="266" t="s">
        <v>2214</v>
      </c>
      <c r="F26" s="123">
        <v>247369.25</v>
      </c>
      <c r="G26" s="123">
        <v>0</v>
      </c>
      <c r="H26" s="123">
        <v>215228.11</v>
      </c>
      <c r="I26" s="266">
        <v>128700.22</v>
      </c>
      <c r="J26" s="266">
        <v>233928.39</v>
      </c>
      <c r="N26" s="287">
        <v>17400</v>
      </c>
      <c r="S26" s="266">
        <v>-449481.79</v>
      </c>
      <c r="T26" s="266">
        <v>1188537.31</v>
      </c>
      <c r="W26" s="100">
        <v>915694.99</v>
      </c>
      <c r="Y26" s="100">
        <v>353.8</v>
      </c>
      <c r="Z26" s="100">
        <v>846070</v>
      </c>
      <c r="AC26" s="124">
        <v>1108020</v>
      </c>
      <c r="AE26" s="124">
        <v>9660</v>
      </c>
      <c r="AF26" s="124">
        <v>496879.69</v>
      </c>
      <c r="AG26" s="124">
        <v>51103.65</v>
      </c>
      <c r="AK26" s="103">
        <f t="shared" si="1"/>
        <v>462597.36</v>
      </c>
      <c r="AL26" s="37">
        <f t="shared" si="2"/>
        <v>17400</v>
      </c>
      <c r="AM26" s="26">
        <f t="shared" si="3"/>
        <v>445197.36</v>
      </c>
      <c r="AN26" s="17">
        <f t="shared" si="4"/>
        <v>1762118.79</v>
      </c>
      <c r="AO26" s="19">
        <f t="shared" si="5"/>
        <v>1665663.3399999999</v>
      </c>
      <c r="AP26" s="32">
        <f t="shared" si="6"/>
        <v>96455.450000000186</v>
      </c>
    </row>
    <row r="27" spans="1:42" x14ac:dyDescent="0.2">
      <c r="A27" t="s">
        <v>539</v>
      </c>
      <c r="B27" t="s">
        <v>541</v>
      </c>
      <c r="C27" s="97">
        <v>2780</v>
      </c>
      <c r="D27" s="74" t="s">
        <v>1293</v>
      </c>
      <c r="E27" s="266" t="s">
        <v>2331</v>
      </c>
      <c r="F27" s="123">
        <v>200220.82</v>
      </c>
      <c r="G27" s="123">
        <v>0</v>
      </c>
      <c r="H27" s="123">
        <v>153497.20000000001</v>
      </c>
      <c r="I27" s="266">
        <v>687756.56</v>
      </c>
      <c r="J27" s="266">
        <v>321184.63</v>
      </c>
      <c r="N27" s="287">
        <v>20154</v>
      </c>
      <c r="P27" s="287">
        <v>415572.97</v>
      </c>
      <c r="S27" s="266">
        <v>-1963265.48</v>
      </c>
      <c r="T27" s="266">
        <v>3378480.39</v>
      </c>
      <c r="W27" s="100">
        <v>297724.83</v>
      </c>
      <c r="Y27" s="100">
        <v>323.11</v>
      </c>
      <c r="Z27" s="100">
        <v>828960</v>
      </c>
      <c r="AC27" s="124">
        <v>1008960</v>
      </c>
      <c r="AF27" s="124">
        <v>433460.31</v>
      </c>
      <c r="AG27" s="124">
        <v>164731.29999999999</v>
      </c>
      <c r="AK27" s="103">
        <f t="shared" si="1"/>
        <v>353718.02</v>
      </c>
      <c r="AL27" s="37">
        <f t="shared" si="2"/>
        <v>435726.97</v>
      </c>
      <c r="AM27" s="26">
        <f t="shared" si="3"/>
        <v>-82008.949999999953</v>
      </c>
      <c r="AN27" s="17">
        <f t="shared" si="4"/>
        <v>1127007.94</v>
      </c>
      <c r="AO27" s="19">
        <f t="shared" si="5"/>
        <v>1607151.61</v>
      </c>
      <c r="AP27" s="32">
        <f t="shared" si="6"/>
        <v>-480143.67000000016</v>
      </c>
    </row>
    <row r="28" spans="1:42" x14ac:dyDescent="0.2">
      <c r="A28" t="s">
        <v>539</v>
      </c>
      <c r="B28" t="s">
        <v>541</v>
      </c>
      <c r="C28" s="97">
        <v>2904</v>
      </c>
      <c r="D28" s="74" t="s">
        <v>1294</v>
      </c>
      <c r="E28" s="266" t="s">
        <v>2336</v>
      </c>
      <c r="F28" s="123">
        <v>260442.23999999999</v>
      </c>
      <c r="G28" s="123">
        <v>0</v>
      </c>
      <c r="H28" s="123">
        <v>161004.18</v>
      </c>
      <c r="I28" s="266">
        <v>3515596.2</v>
      </c>
      <c r="J28" s="266">
        <v>248792.91</v>
      </c>
      <c r="N28" s="287">
        <v>22122</v>
      </c>
      <c r="S28" s="266">
        <v>-622551.92000000004</v>
      </c>
      <c r="T28" s="266">
        <v>4652638.84</v>
      </c>
      <c r="W28" s="100">
        <v>706389.83</v>
      </c>
      <c r="X28" s="100">
        <v>126850</v>
      </c>
      <c r="Y28" s="100">
        <v>622.07000000000005</v>
      </c>
      <c r="Z28" s="100">
        <v>315390</v>
      </c>
      <c r="AC28" s="124">
        <v>414242</v>
      </c>
      <c r="AE28" s="124">
        <v>7312</v>
      </c>
      <c r="AF28" s="124">
        <v>498189.64</v>
      </c>
      <c r="AG28" s="124">
        <v>81718.649999999994</v>
      </c>
      <c r="AK28" s="103">
        <f t="shared" si="1"/>
        <v>421446.42</v>
      </c>
      <c r="AL28" s="37">
        <f t="shared" si="2"/>
        <v>22122</v>
      </c>
      <c r="AM28" s="26">
        <f t="shared" si="3"/>
        <v>399324.42</v>
      </c>
      <c r="AN28" s="17">
        <f t="shared" si="4"/>
        <v>1149251.8999999999</v>
      </c>
      <c r="AO28" s="19">
        <f t="shared" si="5"/>
        <v>1001462.29</v>
      </c>
      <c r="AP28" s="32">
        <f t="shared" si="6"/>
        <v>147789.60999999987</v>
      </c>
    </row>
    <row r="29" spans="1:42" x14ac:dyDescent="0.2">
      <c r="A29" t="s">
        <v>544</v>
      </c>
      <c r="B29" t="s">
        <v>545</v>
      </c>
      <c r="C29" s="97">
        <v>3964</v>
      </c>
      <c r="D29" s="74" t="s">
        <v>1295</v>
      </c>
      <c r="E29" s="266" t="s">
        <v>2215</v>
      </c>
      <c r="F29" s="123">
        <v>117295.17</v>
      </c>
      <c r="G29" s="123">
        <v>100000</v>
      </c>
      <c r="H29" s="123">
        <v>8405.51</v>
      </c>
      <c r="I29" s="266">
        <v>2392740.77</v>
      </c>
      <c r="J29" s="266">
        <v>240282.56</v>
      </c>
      <c r="N29" s="287">
        <v>5460</v>
      </c>
      <c r="S29" s="266">
        <v>-1057125.8</v>
      </c>
      <c r="T29" s="266">
        <v>3908830.71</v>
      </c>
      <c r="W29" s="100">
        <v>281232.33</v>
      </c>
      <c r="Y29" s="100">
        <v>194.97</v>
      </c>
      <c r="Z29" s="100">
        <v>1238240</v>
      </c>
      <c r="AB29" s="100">
        <v>1431906.87</v>
      </c>
      <c r="AC29" s="124">
        <v>1736404</v>
      </c>
      <c r="AE29" s="124">
        <v>7600</v>
      </c>
      <c r="AF29" s="124">
        <v>995019.27</v>
      </c>
      <c r="AG29" s="124">
        <v>182181.8</v>
      </c>
      <c r="AH29" s="124">
        <v>1100</v>
      </c>
      <c r="AK29" s="103">
        <f t="shared" si="1"/>
        <v>225700.68</v>
      </c>
      <c r="AL29" s="37">
        <f t="shared" si="2"/>
        <v>5460</v>
      </c>
      <c r="AM29" s="26">
        <f t="shared" si="3"/>
        <v>220240.68</v>
      </c>
      <c r="AN29" s="17">
        <f t="shared" si="4"/>
        <v>2951574.17</v>
      </c>
      <c r="AO29" s="19">
        <f t="shared" si="5"/>
        <v>2922305.07</v>
      </c>
      <c r="AP29" s="32">
        <f t="shared" si="6"/>
        <v>29269.100000000093</v>
      </c>
    </row>
    <row r="30" spans="1:42" x14ac:dyDescent="0.2">
      <c r="A30" t="s">
        <v>544</v>
      </c>
      <c r="B30" t="s">
        <v>545</v>
      </c>
      <c r="C30" s="97">
        <v>5112</v>
      </c>
      <c r="D30" s="74" t="s">
        <v>1296</v>
      </c>
      <c r="E30" s="266" t="s">
        <v>2216</v>
      </c>
      <c r="F30" s="123">
        <v>60824.69</v>
      </c>
      <c r="G30" s="123">
        <v>115332.25</v>
      </c>
      <c r="H30" s="123">
        <v>122392.67</v>
      </c>
      <c r="I30" s="266">
        <v>1002648</v>
      </c>
      <c r="J30" s="266">
        <v>326853</v>
      </c>
      <c r="P30" s="287">
        <v>566957.99</v>
      </c>
      <c r="S30" s="266">
        <v>-2673952.41</v>
      </c>
      <c r="T30" s="266">
        <v>3967213.3</v>
      </c>
      <c r="V30" s="100">
        <v>431.69</v>
      </c>
      <c r="W30" s="100">
        <v>800790.37</v>
      </c>
      <c r="Z30" s="100">
        <v>1101400</v>
      </c>
      <c r="AB30" s="100">
        <v>100000</v>
      </c>
      <c r="AC30" s="124">
        <v>1409090</v>
      </c>
      <c r="AE30" s="124">
        <v>19908</v>
      </c>
      <c r="AF30" s="124">
        <v>660354.32999999996</v>
      </c>
      <c r="AG30" s="124">
        <v>129560</v>
      </c>
      <c r="AH30" s="124">
        <v>5000</v>
      </c>
      <c r="AK30" s="103">
        <f t="shared" si="1"/>
        <v>298549.61</v>
      </c>
      <c r="AL30" s="37">
        <f t="shared" si="2"/>
        <v>566957.99</v>
      </c>
      <c r="AM30" s="26">
        <f t="shared" si="3"/>
        <v>-268408.38</v>
      </c>
      <c r="AN30" s="17">
        <f t="shared" si="4"/>
        <v>2002622.06</v>
      </c>
      <c r="AO30" s="19">
        <f t="shared" si="5"/>
        <v>2223912.33</v>
      </c>
      <c r="AP30" s="32">
        <f t="shared" si="6"/>
        <v>-221290.27000000002</v>
      </c>
    </row>
    <row r="31" spans="1:42" x14ac:dyDescent="0.2">
      <c r="A31" t="s">
        <v>544</v>
      </c>
      <c r="B31" t="s">
        <v>545</v>
      </c>
      <c r="C31" s="97">
        <v>2863</v>
      </c>
      <c r="D31" s="74" t="s">
        <v>1297</v>
      </c>
      <c r="E31" s="266" t="s">
        <v>2217</v>
      </c>
      <c r="F31" s="123">
        <v>321507.94</v>
      </c>
      <c r="G31" s="123">
        <v>0</v>
      </c>
      <c r="H31" s="123">
        <v>40723.629999999997</v>
      </c>
      <c r="I31" s="266">
        <v>53629.16</v>
      </c>
      <c r="J31" s="266">
        <v>377896.75</v>
      </c>
      <c r="S31" s="266">
        <v>-933234.62</v>
      </c>
      <c r="T31" s="266">
        <v>1728640.99</v>
      </c>
      <c r="W31" s="100">
        <v>698947.31</v>
      </c>
      <c r="Y31" s="100">
        <v>585.17999999999995</v>
      </c>
      <c r="Z31" s="100">
        <v>942470</v>
      </c>
      <c r="AC31" s="124">
        <v>1037160</v>
      </c>
      <c r="AE31" s="124">
        <v>14324</v>
      </c>
      <c r="AF31" s="124">
        <v>342283.82</v>
      </c>
      <c r="AG31" s="124">
        <v>155815.21</v>
      </c>
      <c r="AH31" s="124">
        <v>55000</v>
      </c>
      <c r="AJ31" s="124">
        <v>33894.35</v>
      </c>
      <c r="AK31" s="103">
        <f t="shared" si="1"/>
        <v>362231.57</v>
      </c>
      <c r="AL31" s="37">
        <f t="shared" si="2"/>
        <v>0</v>
      </c>
      <c r="AM31" s="26">
        <f t="shared" si="3"/>
        <v>362231.57</v>
      </c>
      <c r="AN31" s="17">
        <f t="shared" si="4"/>
        <v>1642002.4900000002</v>
      </c>
      <c r="AO31" s="19">
        <f t="shared" si="5"/>
        <v>1638477.3800000001</v>
      </c>
      <c r="AP31" s="32">
        <f t="shared" si="6"/>
        <v>3525.1100000001024</v>
      </c>
    </row>
    <row r="32" spans="1:42" x14ac:dyDescent="0.2">
      <c r="A32" t="s">
        <v>544</v>
      </c>
      <c r="B32" t="s">
        <v>545</v>
      </c>
      <c r="C32" s="97">
        <v>3378</v>
      </c>
      <c r="D32" s="74" t="s">
        <v>1298</v>
      </c>
      <c r="E32" s="74" t="s">
        <v>1298</v>
      </c>
      <c r="AK32" s="103">
        <f t="shared" si="1"/>
        <v>0</v>
      </c>
      <c r="AL32" s="37">
        <f t="shared" si="2"/>
        <v>0</v>
      </c>
      <c r="AM32" s="26">
        <f t="shared" si="3"/>
        <v>0</v>
      </c>
      <c r="AN32" s="17">
        <f t="shared" si="4"/>
        <v>0</v>
      </c>
      <c r="AO32" s="19">
        <f t="shared" si="5"/>
        <v>0</v>
      </c>
      <c r="AP32" s="32">
        <f t="shared" si="6"/>
        <v>0</v>
      </c>
    </row>
    <row r="33" spans="1:42" x14ac:dyDescent="0.2">
      <c r="A33" t="s">
        <v>544</v>
      </c>
      <c r="B33" t="s">
        <v>545</v>
      </c>
      <c r="C33" s="97">
        <v>3946</v>
      </c>
      <c r="D33" s="74" t="s">
        <v>1299</v>
      </c>
      <c r="E33" s="266" t="s">
        <v>2218</v>
      </c>
      <c r="F33" s="123">
        <v>370923.27</v>
      </c>
      <c r="G33" s="123">
        <v>0</v>
      </c>
      <c r="H33" s="123">
        <v>145578.94</v>
      </c>
      <c r="I33" s="266">
        <v>11358887</v>
      </c>
      <c r="J33" s="266">
        <v>374890.38</v>
      </c>
      <c r="P33" s="287">
        <v>334.26</v>
      </c>
      <c r="S33" s="266">
        <v>4131494.75</v>
      </c>
      <c r="T33" s="266">
        <v>8039383.1299999999</v>
      </c>
      <c r="W33" s="100">
        <v>897409.35</v>
      </c>
      <c r="X33" s="100">
        <v>54140</v>
      </c>
      <c r="Y33" s="100">
        <v>472.88</v>
      </c>
      <c r="Z33" s="100">
        <v>735040</v>
      </c>
      <c r="AB33" s="100">
        <v>339940</v>
      </c>
      <c r="AC33" s="124">
        <v>1202416</v>
      </c>
      <c r="AE33" s="124">
        <v>11169</v>
      </c>
      <c r="AF33" s="124">
        <v>539190.03</v>
      </c>
      <c r="AG33" s="124">
        <v>155186.07999999999</v>
      </c>
      <c r="AJ33" s="124">
        <v>9739.67</v>
      </c>
      <c r="AK33" s="103">
        <f t="shared" si="1"/>
        <v>516502.21</v>
      </c>
      <c r="AL33" s="37">
        <f t="shared" si="2"/>
        <v>334.26</v>
      </c>
      <c r="AM33" s="26">
        <f t="shared" si="3"/>
        <v>516167.95</v>
      </c>
      <c r="AN33" s="17">
        <f t="shared" si="4"/>
        <v>2027002.23</v>
      </c>
      <c r="AO33" s="19">
        <f t="shared" si="5"/>
        <v>1917700.78</v>
      </c>
      <c r="AP33" s="32">
        <f t="shared" si="6"/>
        <v>109301.44999999995</v>
      </c>
    </row>
    <row r="34" spans="1:42" x14ac:dyDescent="0.2">
      <c r="A34" t="s">
        <v>544</v>
      </c>
      <c r="B34" t="s">
        <v>545</v>
      </c>
      <c r="C34" s="97">
        <v>4332</v>
      </c>
      <c r="D34" s="74" t="s">
        <v>1300</v>
      </c>
      <c r="E34" s="266" t="s">
        <v>2219</v>
      </c>
      <c r="F34" s="123">
        <v>269584.03999999998</v>
      </c>
      <c r="G34" s="123">
        <v>0</v>
      </c>
      <c r="H34" s="123">
        <v>124659.81</v>
      </c>
      <c r="I34" s="266">
        <v>2138705.08</v>
      </c>
      <c r="J34" s="266">
        <v>202959.85</v>
      </c>
      <c r="S34" s="266">
        <v>493932.08</v>
      </c>
      <c r="T34" s="266">
        <v>2109112.34</v>
      </c>
      <c r="U34" s="100">
        <v>322</v>
      </c>
      <c r="W34" s="100">
        <v>871465.09</v>
      </c>
      <c r="Y34" s="100">
        <v>894.29</v>
      </c>
      <c r="Z34" s="100">
        <v>806990</v>
      </c>
      <c r="AB34" s="100">
        <v>243600</v>
      </c>
      <c r="AC34" s="124">
        <v>1211832</v>
      </c>
      <c r="AD34" s="124">
        <v>1614</v>
      </c>
      <c r="AF34" s="124">
        <v>389202.58</v>
      </c>
      <c r="AG34" s="124">
        <v>160903.57999999999</v>
      </c>
      <c r="AJ34" s="124">
        <v>7884.86</v>
      </c>
      <c r="AK34" s="103">
        <f t="shared" si="1"/>
        <v>394243.85</v>
      </c>
      <c r="AL34" s="37">
        <f t="shared" si="2"/>
        <v>0</v>
      </c>
      <c r="AM34" s="26">
        <f t="shared" si="3"/>
        <v>394243.85</v>
      </c>
      <c r="AN34" s="17">
        <f t="shared" si="4"/>
        <v>1923271.38</v>
      </c>
      <c r="AO34" s="19">
        <f t="shared" si="5"/>
        <v>1771437.0200000003</v>
      </c>
      <c r="AP34" s="32">
        <f t="shared" si="6"/>
        <v>151834.35999999964</v>
      </c>
    </row>
    <row r="35" spans="1:42" x14ac:dyDescent="0.2">
      <c r="A35" t="s">
        <v>544</v>
      </c>
      <c r="B35" t="s">
        <v>545</v>
      </c>
      <c r="C35" s="97">
        <v>2103</v>
      </c>
      <c r="D35" s="74" t="s">
        <v>1301</v>
      </c>
      <c r="E35" s="266" t="s">
        <v>2220</v>
      </c>
      <c r="F35" s="123">
        <v>223236.41</v>
      </c>
      <c r="G35" s="123">
        <v>0</v>
      </c>
      <c r="H35" s="123">
        <v>64970.25</v>
      </c>
      <c r="I35" s="266">
        <v>2290603.75</v>
      </c>
      <c r="J35" s="266">
        <v>231155.04</v>
      </c>
      <c r="P35" s="287">
        <v>0</v>
      </c>
      <c r="S35" s="266">
        <v>783834.26</v>
      </c>
      <c r="T35" s="266">
        <v>2000000</v>
      </c>
      <c r="W35" s="100">
        <v>699066.97</v>
      </c>
      <c r="Y35" s="100">
        <v>391.99</v>
      </c>
      <c r="AB35" s="100">
        <v>154270</v>
      </c>
      <c r="AC35" s="124">
        <v>218200</v>
      </c>
      <c r="AF35" s="124">
        <v>382328.19</v>
      </c>
      <c r="AG35" s="124">
        <v>155207.6</v>
      </c>
      <c r="AJ35" s="124">
        <v>55500</v>
      </c>
      <c r="AK35" s="103">
        <f t="shared" si="1"/>
        <v>288206.66000000003</v>
      </c>
      <c r="AL35" s="37">
        <f t="shared" si="2"/>
        <v>0</v>
      </c>
      <c r="AM35" s="26">
        <f t="shared" si="3"/>
        <v>288206.66000000003</v>
      </c>
      <c r="AN35" s="17">
        <f t="shared" si="4"/>
        <v>853728.96</v>
      </c>
      <c r="AO35" s="19">
        <f t="shared" si="5"/>
        <v>811235.78999999992</v>
      </c>
      <c r="AP35" s="32">
        <f t="shared" si="6"/>
        <v>42493.170000000042</v>
      </c>
    </row>
    <row r="36" spans="1:42" x14ac:dyDescent="0.2">
      <c r="A36" t="s">
        <v>544</v>
      </c>
      <c r="B36" t="s">
        <v>545</v>
      </c>
      <c r="C36" s="97">
        <v>2710</v>
      </c>
      <c r="D36" s="74" t="s">
        <v>1302</v>
      </c>
      <c r="E36" s="266" t="s">
        <v>2221</v>
      </c>
      <c r="F36" s="123">
        <v>198035.62</v>
      </c>
      <c r="G36" s="123">
        <v>0</v>
      </c>
      <c r="H36" s="123">
        <v>10607.42</v>
      </c>
      <c r="I36" s="266">
        <v>1310437.8</v>
      </c>
      <c r="J36" s="266">
        <v>198622.87</v>
      </c>
      <c r="S36" s="266">
        <v>-353366.24</v>
      </c>
      <c r="T36" s="266">
        <v>2067007.72</v>
      </c>
      <c r="W36" s="100">
        <v>676075.37</v>
      </c>
      <c r="Y36" s="100">
        <v>485.45</v>
      </c>
      <c r="AC36" s="124">
        <v>152280</v>
      </c>
      <c r="AE36" s="124">
        <v>5822</v>
      </c>
      <c r="AF36" s="124">
        <v>395250.39</v>
      </c>
      <c r="AG36" s="124">
        <v>113064.2</v>
      </c>
      <c r="AH36" s="124">
        <v>240</v>
      </c>
      <c r="AK36" s="103">
        <f t="shared" si="1"/>
        <v>208643.04</v>
      </c>
      <c r="AL36" s="37">
        <f t="shared" si="2"/>
        <v>0</v>
      </c>
      <c r="AM36" s="26">
        <f t="shared" si="3"/>
        <v>208643.04</v>
      </c>
      <c r="AN36" s="17">
        <f t="shared" si="4"/>
        <v>676560.82</v>
      </c>
      <c r="AO36" s="19">
        <f t="shared" si="5"/>
        <v>666656.59</v>
      </c>
      <c r="AP36" s="32">
        <f t="shared" si="6"/>
        <v>9904.2299999999814</v>
      </c>
    </row>
    <row r="37" spans="1:42" x14ac:dyDescent="0.2">
      <c r="A37" t="s">
        <v>544</v>
      </c>
      <c r="B37" t="s">
        <v>545</v>
      </c>
      <c r="C37" s="97">
        <v>2476</v>
      </c>
      <c r="D37" s="74" t="s">
        <v>1303</v>
      </c>
      <c r="E37" s="266" t="s">
        <v>2222</v>
      </c>
      <c r="F37" s="123">
        <v>130340.16</v>
      </c>
      <c r="G37" s="123">
        <v>0</v>
      </c>
      <c r="H37" s="123">
        <v>80728.11</v>
      </c>
      <c r="I37" s="266">
        <v>562245.94999999995</v>
      </c>
      <c r="J37" s="266">
        <v>1022870.57</v>
      </c>
      <c r="S37" s="266">
        <v>-790995.15</v>
      </c>
      <c r="T37" s="266">
        <v>2721924.84</v>
      </c>
      <c r="W37" s="100">
        <v>634637.18999999994</v>
      </c>
      <c r="Z37" s="100">
        <v>956160</v>
      </c>
      <c r="AB37" s="100">
        <v>298720</v>
      </c>
      <c r="AC37" s="124">
        <v>1329607</v>
      </c>
      <c r="AE37" s="124">
        <v>19380</v>
      </c>
      <c r="AF37" s="124">
        <v>507268.54</v>
      </c>
      <c r="AG37" s="124">
        <v>169447.55</v>
      </c>
      <c r="AK37" s="103">
        <f t="shared" si="1"/>
        <v>211068.27000000002</v>
      </c>
      <c r="AL37" s="37">
        <f t="shared" si="2"/>
        <v>0</v>
      </c>
      <c r="AM37" s="26">
        <f t="shared" si="3"/>
        <v>211068.27000000002</v>
      </c>
      <c r="AN37" s="17">
        <f t="shared" si="4"/>
        <v>1889517.19</v>
      </c>
      <c r="AO37" s="19">
        <f t="shared" si="5"/>
        <v>2025703.09</v>
      </c>
      <c r="AP37" s="32">
        <f t="shared" si="6"/>
        <v>-136185.90000000014</v>
      </c>
    </row>
    <row r="38" spans="1:42" x14ac:dyDescent="0.2">
      <c r="A38" t="s">
        <v>548</v>
      </c>
      <c r="B38" t="s">
        <v>549</v>
      </c>
      <c r="C38" s="97">
        <v>3590</v>
      </c>
      <c r="D38" s="74" t="s">
        <v>1304</v>
      </c>
      <c r="E38" s="266" t="s">
        <v>2223</v>
      </c>
      <c r="F38" s="123">
        <v>289091.78000000003</v>
      </c>
      <c r="G38" s="123">
        <v>0</v>
      </c>
      <c r="H38" s="123">
        <v>55206.02</v>
      </c>
      <c r="I38" s="266">
        <v>3</v>
      </c>
      <c r="J38" s="266">
        <v>-5744.53</v>
      </c>
      <c r="N38" s="287">
        <v>56700</v>
      </c>
      <c r="P38" s="287">
        <v>94</v>
      </c>
      <c r="S38" s="266">
        <v>-1594</v>
      </c>
      <c r="T38" s="266">
        <v>1153430.04</v>
      </c>
      <c r="W38" s="100">
        <v>439315.44</v>
      </c>
      <c r="X38" s="100">
        <v>107100</v>
      </c>
      <c r="Y38" s="100">
        <v>565.01</v>
      </c>
      <c r="Z38" s="100">
        <v>837680</v>
      </c>
      <c r="AC38" s="124">
        <v>1062980</v>
      </c>
      <c r="AF38" s="124">
        <v>510735.12</v>
      </c>
      <c r="AG38" s="124">
        <v>64909.77</v>
      </c>
      <c r="AJ38" s="124">
        <v>5593.64</v>
      </c>
      <c r="AK38" s="103">
        <f t="shared" si="1"/>
        <v>344297.80000000005</v>
      </c>
      <c r="AL38" s="37">
        <f t="shared" si="2"/>
        <v>56794</v>
      </c>
      <c r="AM38" s="26">
        <f t="shared" si="3"/>
        <v>287503.80000000005</v>
      </c>
      <c r="AN38" s="17">
        <f t="shared" si="4"/>
        <v>1384660.45</v>
      </c>
      <c r="AO38" s="19">
        <f t="shared" si="5"/>
        <v>1644218.53</v>
      </c>
      <c r="AP38" s="32">
        <f t="shared" si="6"/>
        <v>-259558.08000000007</v>
      </c>
    </row>
    <row r="39" spans="1:42" x14ac:dyDescent="0.2">
      <c r="A39" t="s">
        <v>548</v>
      </c>
      <c r="B39" t="s">
        <v>549</v>
      </c>
      <c r="C39" s="97">
        <v>4275</v>
      </c>
      <c r="D39" s="74" t="s">
        <v>1305</v>
      </c>
      <c r="E39" s="266" t="s">
        <v>2224</v>
      </c>
      <c r="F39" s="123">
        <v>298082.45</v>
      </c>
      <c r="G39" s="123">
        <v>0</v>
      </c>
      <c r="H39" s="123">
        <v>154647.15</v>
      </c>
      <c r="I39" s="266">
        <v>-367039.85</v>
      </c>
      <c r="J39" s="266">
        <v>144008.85999999999</v>
      </c>
      <c r="N39" s="287">
        <v>208925</v>
      </c>
      <c r="P39" s="287">
        <v>356.75</v>
      </c>
      <c r="R39" s="266">
        <v>-2304521.69</v>
      </c>
      <c r="S39" s="266">
        <v>-291259</v>
      </c>
      <c r="T39" s="266">
        <v>2737074.7</v>
      </c>
      <c r="W39" s="100">
        <v>548790.57999999996</v>
      </c>
      <c r="X39" s="100">
        <v>171462</v>
      </c>
      <c r="Y39" s="100">
        <v>238.98</v>
      </c>
      <c r="Z39" s="100">
        <v>854560</v>
      </c>
      <c r="AB39" s="100">
        <v>40000</v>
      </c>
      <c r="AC39" s="124">
        <v>1014160</v>
      </c>
      <c r="AF39" s="124">
        <v>374126.88</v>
      </c>
      <c r="AG39" s="124">
        <v>122980.16</v>
      </c>
      <c r="AJ39" s="124">
        <v>3343.24</v>
      </c>
      <c r="AK39" s="103">
        <f t="shared" si="1"/>
        <v>452729.59999999998</v>
      </c>
      <c r="AL39" s="37">
        <f t="shared" si="2"/>
        <v>209281.75</v>
      </c>
      <c r="AM39" s="26">
        <f t="shared" si="3"/>
        <v>243447.84999999998</v>
      </c>
      <c r="AN39" s="17">
        <f t="shared" si="4"/>
        <v>1615051.56</v>
      </c>
      <c r="AO39" s="19">
        <f t="shared" si="5"/>
        <v>1514610.2799999998</v>
      </c>
      <c r="AP39" s="32">
        <f t="shared" si="6"/>
        <v>100441.28000000026</v>
      </c>
    </row>
    <row r="40" spans="1:42" x14ac:dyDescent="0.2">
      <c r="A40" t="s">
        <v>548</v>
      </c>
      <c r="B40" t="s">
        <v>549</v>
      </c>
      <c r="C40" s="97">
        <v>1050</v>
      </c>
      <c r="D40" s="74" t="s">
        <v>1306</v>
      </c>
      <c r="E40" s="266" t="s">
        <v>2225</v>
      </c>
      <c r="F40" s="123">
        <v>502717.77</v>
      </c>
      <c r="G40" s="123">
        <v>0</v>
      </c>
      <c r="H40" s="123">
        <v>114933.03</v>
      </c>
      <c r="I40" s="266">
        <v>203138.8</v>
      </c>
      <c r="J40" s="266">
        <v>163366.76999999999</v>
      </c>
      <c r="N40" s="287">
        <v>6300</v>
      </c>
      <c r="P40" s="287">
        <v>0</v>
      </c>
      <c r="S40" s="266">
        <v>443599.66</v>
      </c>
      <c r="T40" s="266">
        <v>1656318.18</v>
      </c>
      <c r="W40" s="100">
        <v>412595.66</v>
      </c>
      <c r="X40" s="100">
        <v>43490</v>
      </c>
      <c r="Y40" s="100">
        <v>1862.09</v>
      </c>
      <c r="Z40" s="100">
        <v>922890</v>
      </c>
      <c r="AC40" s="124">
        <v>1014630</v>
      </c>
      <c r="AF40" s="124">
        <v>202572.83</v>
      </c>
      <c r="AG40" s="124">
        <v>109681.03</v>
      </c>
      <c r="AJ40" s="124">
        <v>64.180000000000007</v>
      </c>
      <c r="AK40" s="103">
        <f t="shared" si="1"/>
        <v>617650.80000000005</v>
      </c>
      <c r="AL40" s="37">
        <f t="shared" si="2"/>
        <v>6300</v>
      </c>
      <c r="AM40" s="26">
        <f t="shared" si="3"/>
        <v>611350.80000000005</v>
      </c>
      <c r="AN40" s="17">
        <f t="shared" si="4"/>
        <v>1380837.75</v>
      </c>
      <c r="AO40" s="19">
        <f t="shared" si="5"/>
        <v>1326948.04</v>
      </c>
      <c r="AP40" s="32">
        <f t="shared" si="6"/>
        <v>53889.709999999963</v>
      </c>
    </row>
    <row r="41" spans="1:42" x14ac:dyDescent="0.2">
      <c r="A41" t="s">
        <v>548</v>
      </c>
      <c r="B41" t="s">
        <v>549</v>
      </c>
      <c r="C41" s="97">
        <v>2081</v>
      </c>
      <c r="D41" s="74" t="s">
        <v>1307</v>
      </c>
      <c r="E41" s="266" t="s">
        <v>2226</v>
      </c>
      <c r="F41" s="123">
        <v>80811.100000000006</v>
      </c>
      <c r="G41" s="123">
        <v>0</v>
      </c>
      <c r="H41" s="123">
        <v>131165.66</v>
      </c>
      <c r="I41" s="266">
        <v>150367.64000000001</v>
      </c>
      <c r="J41" s="266">
        <v>-15790.82</v>
      </c>
      <c r="N41" s="287">
        <v>556564</v>
      </c>
      <c r="P41" s="287">
        <v>166.35</v>
      </c>
      <c r="S41" s="266">
        <v>3744.1</v>
      </c>
      <c r="T41" s="266">
        <v>1118559.83</v>
      </c>
      <c r="W41" s="100">
        <v>432609.24</v>
      </c>
      <c r="X41" s="100">
        <v>52990</v>
      </c>
      <c r="Z41" s="100">
        <v>1288120</v>
      </c>
      <c r="AB41" s="100">
        <v>40000</v>
      </c>
      <c r="AC41" s="124">
        <v>1523995</v>
      </c>
      <c r="AF41" s="124">
        <v>420780.14</v>
      </c>
      <c r="AG41" s="124">
        <v>127544.75</v>
      </c>
      <c r="AJ41" s="124">
        <v>8726.15</v>
      </c>
      <c r="AK41" s="103">
        <f t="shared" si="1"/>
        <v>211976.76</v>
      </c>
      <c r="AL41" s="37">
        <f t="shared" si="2"/>
        <v>556730.35</v>
      </c>
      <c r="AM41" s="26">
        <f t="shared" si="3"/>
        <v>-344753.58999999997</v>
      </c>
      <c r="AN41" s="17">
        <f t="shared" si="4"/>
        <v>1813719.24</v>
      </c>
      <c r="AO41" s="19">
        <f t="shared" si="5"/>
        <v>2081046.04</v>
      </c>
      <c r="AP41" s="32">
        <f t="shared" si="6"/>
        <v>-267326.80000000005</v>
      </c>
    </row>
    <row r="42" spans="1:42" x14ac:dyDescent="0.2">
      <c r="A42" t="s">
        <v>548</v>
      </c>
      <c r="B42" t="s">
        <v>549</v>
      </c>
      <c r="C42" s="97">
        <v>2563</v>
      </c>
      <c r="D42" s="74" t="s">
        <v>1308</v>
      </c>
      <c r="E42" s="266" t="s">
        <v>2227</v>
      </c>
      <c r="F42" s="123">
        <v>128609.47</v>
      </c>
      <c r="G42" s="123">
        <v>0</v>
      </c>
      <c r="H42" s="123">
        <v>771318.45</v>
      </c>
      <c r="I42" s="266">
        <v>-629687.74</v>
      </c>
      <c r="J42" s="266">
        <v>-85985.87</v>
      </c>
      <c r="M42" s="287">
        <v>150000</v>
      </c>
      <c r="N42" s="287">
        <v>34990</v>
      </c>
      <c r="T42" s="266">
        <v>1381244.13</v>
      </c>
      <c r="W42" s="100">
        <v>487180.78</v>
      </c>
      <c r="X42" s="100">
        <v>77760</v>
      </c>
      <c r="Y42" s="100">
        <v>220.03</v>
      </c>
      <c r="Z42" s="100">
        <v>984170</v>
      </c>
      <c r="AC42" s="124">
        <v>1171250</v>
      </c>
      <c r="AE42" s="124">
        <v>3920</v>
      </c>
      <c r="AF42" s="124">
        <v>268400.74</v>
      </c>
      <c r="AG42" s="124">
        <v>319148.45</v>
      </c>
      <c r="AJ42" s="124">
        <v>618.37</v>
      </c>
      <c r="AK42" s="103">
        <f t="shared" si="1"/>
        <v>899927.91999999993</v>
      </c>
      <c r="AL42" s="37">
        <f t="shared" si="2"/>
        <v>184990</v>
      </c>
      <c r="AM42" s="26">
        <f t="shared" si="3"/>
        <v>714937.91999999993</v>
      </c>
      <c r="AN42" s="17">
        <f t="shared" si="4"/>
        <v>1549330.81</v>
      </c>
      <c r="AO42" s="19">
        <f t="shared" si="5"/>
        <v>1763337.56</v>
      </c>
      <c r="AP42" s="32">
        <f t="shared" si="6"/>
        <v>-214006.75</v>
      </c>
    </row>
    <row r="43" spans="1:42" x14ac:dyDescent="0.2">
      <c r="A43" t="s">
        <v>548</v>
      </c>
      <c r="B43" t="s">
        <v>549</v>
      </c>
      <c r="C43" s="97">
        <v>2302</v>
      </c>
      <c r="D43" s="74" t="s">
        <v>1309</v>
      </c>
      <c r="E43" s="266" t="s">
        <v>2228</v>
      </c>
      <c r="F43" s="123">
        <v>234782.39</v>
      </c>
      <c r="G43" s="123">
        <v>0</v>
      </c>
      <c r="H43" s="123">
        <v>836722.38</v>
      </c>
      <c r="I43" s="266">
        <v>345359.74</v>
      </c>
      <c r="J43" s="266">
        <v>-90533.91</v>
      </c>
      <c r="N43" s="287">
        <v>144138</v>
      </c>
      <c r="P43" s="287">
        <v>400</v>
      </c>
      <c r="S43" s="266">
        <v>-400</v>
      </c>
      <c r="T43" s="266">
        <v>1240631.49</v>
      </c>
      <c r="W43" s="100">
        <v>483126.8</v>
      </c>
      <c r="X43" s="100">
        <v>63400</v>
      </c>
      <c r="Y43" s="100">
        <v>486.16</v>
      </c>
      <c r="Z43" s="100">
        <v>1203760</v>
      </c>
      <c r="AC43" s="124">
        <v>1385460</v>
      </c>
      <c r="AF43" s="124">
        <v>254382.75</v>
      </c>
      <c r="AG43" s="124">
        <v>239371.83</v>
      </c>
      <c r="AJ43" s="124">
        <v>1665.41</v>
      </c>
      <c r="AK43" s="103">
        <f t="shared" si="1"/>
        <v>1071504.77</v>
      </c>
      <c r="AL43" s="37">
        <f t="shared" si="2"/>
        <v>144538</v>
      </c>
      <c r="AM43" s="26">
        <f t="shared" si="3"/>
        <v>926966.77</v>
      </c>
      <c r="AN43" s="17">
        <f t="shared" si="4"/>
        <v>1750772.96</v>
      </c>
      <c r="AO43" s="19">
        <f t="shared" si="5"/>
        <v>1880879.99</v>
      </c>
      <c r="AP43" s="32">
        <f t="shared" si="6"/>
        <v>-130107.03000000003</v>
      </c>
    </row>
    <row r="44" spans="1:42" x14ac:dyDescent="0.2">
      <c r="A44" t="s">
        <v>548</v>
      </c>
      <c r="B44" t="s">
        <v>549</v>
      </c>
      <c r="C44" s="97">
        <v>2003</v>
      </c>
      <c r="D44" s="74" t="s">
        <v>1310</v>
      </c>
      <c r="E44" s="266" t="s">
        <v>2229</v>
      </c>
      <c r="F44" s="123">
        <v>312977.13</v>
      </c>
      <c r="G44" s="123">
        <v>100000</v>
      </c>
      <c r="H44" s="123">
        <v>474150.5</v>
      </c>
      <c r="I44" s="266">
        <v>29519.43</v>
      </c>
      <c r="J44" s="266">
        <v>56143.19</v>
      </c>
      <c r="M44" s="287">
        <v>100000</v>
      </c>
      <c r="N44" s="287">
        <v>254100</v>
      </c>
      <c r="P44" s="287">
        <v>0</v>
      </c>
      <c r="S44" s="266">
        <v>-740039.27</v>
      </c>
      <c r="T44" s="266">
        <v>2770050.54</v>
      </c>
      <c r="W44" s="100">
        <v>436002.77</v>
      </c>
      <c r="X44" s="100">
        <v>224510</v>
      </c>
      <c r="Y44" s="100">
        <v>455.51</v>
      </c>
      <c r="AC44" s="124">
        <v>170460</v>
      </c>
      <c r="AF44" s="124">
        <v>368657.73</v>
      </c>
      <c r="AG44" s="124">
        <v>20355.75</v>
      </c>
      <c r="AJ44" s="124">
        <v>442.72</v>
      </c>
      <c r="AK44" s="103">
        <f t="shared" si="1"/>
        <v>887127.63</v>
      </c>
      <c r="AL44" s="37">
        <f t="shared" si="2"/>
        <v>354100</v>
      </c>
      <c r="AM44" s="26">
        <f t="shared" si="3"/>
        <v>533027.63</v>
      </c>
      <c r="AN44" s="17">
        <f t="shared" si="4"/>
        <v>660968.28</v>
      </c>
      <c r="AO44" s="19">
        <f t="shared" si="5"/>
        <v>559916.19999999995</v>
      </c>
      <c r="AP44" s="32">
        <f t="shared" si="6"/>
        <v>101052.08000000007</v>
      </c>
    </row>
    <row r="45" spans="1:42" x14ac:dyDescent="0.2">
      <c r="A45" t="s">
        <v>548</v>
      </c>
      <c r="B45" t="s">
        <v>549</v>
      </c>
      <c r="C45" s="97">
        <v>2921</v>
      </c>
      <c r="D45" s="74" t="s">
        <v>1311</v>
      </c>
      <c r="E45" s="266" t="s">
        <v>2230</v>
      </c>
      <c r="F45" s="123">
        <v>372899.31</v>
      </c>
      <c r="G45" s="123">
        <v>0</v>
      </c>
      <c r="H45" s="123">
        <v>31746.45</v>
      </c>
      <c r="I45" s="266">
        <v>45097.31</v>
      </c>
      <c r="J45" s="266">
        <v>216056.59</v>
      </c>
      <c r="N45" s="287">
        <v>8540</v>
      </c>
      <c r="P45" s="287">
        <v>648.36</v>
      </c>
      <c r="R45" s="266">
        <v>16660.38</v>
      </c>
      <c r="S45" s="266">
        <v>136627.70000000001</v>
      </c>
      <c r="T45" s="266">
        <v>2356118.79</v>
      </c>
      <c r="W45" s="100">
        <v>549540.74</v>
      </c>
      <c r="Y45" s="100">
        <v>687.81</v>
      </c>
      <c r="Z45" s="100">
        <v>1147160</v>
      </c>
      <c r="AC45" s="124">
        <v>1242092</v>
      </c>
      <c r="AE45" s="124">
        <v>5480</v>
      </c>
      <c r="AF45" s="124">
        <v>366301.31</v>
      </c>
      <c r="AG45" s="124">
        <v>45675.96</v>
      </c>
      <c r="AJ45" s="124">
        <v>817.24</v>
      </c>
      <c r="AK45" s="103">
        <f t="shared" si="1"/>
        <v>404645.76</v>
      </c>
      <c r="AL45" s="37">
        <f t="shared" si="2"/>
        <v>9188.36</v>
      </c>
      <c r="AM45" s="26">
        <f t="shared" si="3"/>
        <v>395457.4</v>
      </c>
      <c r="AN45" s="17">
        <f t="shared" si="4"/>
        <v>1697388.55</v>
      </c>
      <c r="AO45" s="19">
        <f t="shared" si="5"/>
        <v>1660366.51</v>
      </c>
      <c r="AP45" s="32">
        <f t="shared" si="6"/>
        <v>37022.040000000037</v>
      </c>
    </row>
    <row r="46" spans="1:42" x14ac:dyDescent="0.2">
      <c r="A46" t="s">
        <v>548</v>
      </c>
      <c r="B46" t="s">
        <v>549</v>
      </c>
      <c r="C46" s="97">
        <v>2021</v>
      </c>
      <c r="D46" s="74" t="s">
        <v>1312</v>
      </c>
      <c r="E46" s="266" t="s">
        <v>2231</v>
      </c>
      <c r="F46" s="123">
        <v>198703.88</v>
      </c>
      <c r="G46" s="123">
        <v>7000</v>
      </c>
      <c r="H46" s="123">
        <v>135252.76999999999</v>
      </c>
      <c r="I46" s="266">
        <v>223690.5</v>
      </c>
      <c r="J46" s="266">
        <v>251609.5</v>
      </c>
      <c r="N46" s="287">
        <v>77580</v>
      </c>
      <c r="O46" s="287">
        <v>2759</v>
      </c>
      <c r="P46" s="287">
        <v>350</v>
      </c>
      <c r="R46" s="266">
        <v>-341908.85</v>
      </c>
      <c r="S46" s="266">
        <v>105525.12</v>
      </c>
      <c r="T46" s="266">
        <v>1990390.15</v>
      </c>
      <c r="W46" s="100">
        <v>564313.57999999996</v>
      </c>
      <c r="X46" s="100">
        <v>90680</v>
      </c>
      <c r="Y46" s="100">
        <v>214.68</v>
      </c>
      <c r="Z46" s="100">
        <v>849700</v>
      </c>
      <c r="AB46" s="100">
        <v>40000</v>
      </c>
      <c r="AC46" s="124">
        <v>941700</v>
      </c>
      <c r="AD46" s="124">
        <v>4640</v>
      </c>
      <c r="AF46" s="124">
        <v>377280.39</v>
      </c>
      <c r="AG46" s="124">
        <v>129476.09</v>
      </c>
      <c r="AJ46" s="124">
        <v>55.39</v>
      </c>
      <c r="AK46" s="103">
        <f t="shared" si="1"/>
        <v>340956.65</v>
      </c>
      <c r="AL46" s="37">
        <f t="shared" si="2"/>
        <v>80689</v>
      </c>
      <c r="AM46" s="26">
        <f t="shared" si="3"/>
        <v>260267.65000000002</v>
      </c>
      <c r="AN46" s="17">
        <f t="shared" si="4"/>
        <v>1544908.26</v>
      </c>
      <c r="AO46" s="19">
        <f t="shared" si="5"/>
        <v>1453151.87</v>
      </c>
      <c r="AP46" s="32">
        <f t="shared" si="6"/>
        <v>91756.389999999898</v>
      </c>
    </row>
    <row r="47" spans="1:42" x14ac:dyDescent="0.2">
      <c r="A47" t="s">
        <v>548</v>
      </c>
      <c r="B47" t="s">
        <v>549</v>
      </c>
      <c r="C47" s="97">
        <v>1750</v>
      </c>
      <c r="D47" s="74" t="s">
        <v>1313</v>
      </c>
      <c r="E47" s="266" t="s">
        <v>2232</v>
      </c>
      <c r="F47" s="123">
        <v>180913.99</v>
      </c>
      <c r="G47" s="123">
        <v>0</v>
      </c>
      <c r="H47" s="123">
        <v>37092.160000000003</v>
      </c>
      <c r="I47" s="266">
        <v>275449.49</v>
      </c>
      <c r="J47" s="266">
        <v>31502.14</v>
      </c>
      <c r="M47" s="287">
        <v>100000</v>
      </c>
      <c r="N47" s="287">
        <v>51180</v>
      </c>
      <c r="P47" s="287">
        <v>264.7</v>
      </c>
      <c r="S47" s="266">
        <v>3000</v>
      </c>
      <c r="T47" s="266">
        <v>498635.02</v>
      </c>
      <c r="W47" s="100">
        <v>346372.58</v>
      </c>
      <c r="X47" s="100">
        <v>50550</v>
      </c>
      <c r="Y47" s="100">
        <v>152.71</v>
      </c>
      <c r="Z47" s="100">
        <v>719360</v>
      </c>
      <c r="AB47" s="100">
        <v>40000</v>
      </c>
      <c r="AC47" s="124">
        <v>850560</v>
      </c>
      <c r="AF47" s="124">
        <v>231995.05</v>
      </c>
      <c r="AG47" s="124">
        <v>35117.53</v>
      </c>
      <c r="AJ47" s="124">
        <v>535.24</v>
      </c>
      <c r="AK47" s="103">
        <f t="shared" si="1"/>
        <v>218006.15</v>
      </c>
      <c r="AL47" s="37">
        <f t="shared" si="2"/>
        <v>151444.70000000001</v>
      </c>
      <c r="AM47" s="26">
        <f t="shared" si="3"/>
        <v>66561.449999999983</v>
      </c>
      <c r="AN47" s="17">
        <f t="shared" si="4"/>
        <v>1156435.29</v>
      </c>
      <c r="AO47" s="19">
        <f t="shared" si="5"/>
        <v>1118207.82</v>
      </c>
      <c r="AP47" s="32">
        <f t="shared" si="6"/>
        <v>38227.469999999972</v>
      </c>
    </row>
    <row r="48" spans="1:42" x14ac:dyDescent="0.2">
      <c r="A48" t="s">
        <v>548</v>
      </c>
      <c r="B48" t="s">
        <v>549</v>
      </c>
      <c r="C48" s="97">
        <v>1875</v>
      </c>
      <c r="D48" s="74" t="s">
        <v>1314</v>
      </c>
      <c r="E48" s="266" t="s">
        <v>2233</v>
      </c>
      <c r="F48" s="123">
        <v>180613.77</v>
      </c>
      <c r="G48" s="123">
        <v>0</v>
      </c>
      <c r="H48" s="123">
        <v>184836.59</v>
      </c>
      <c r="I48" s="266">
        <v>3</v>
      </c>
      <c r="J48" s="266">
        <v>47628</v>
      </c>
      <c r="N48" s="287">
        <v>65488</v>
      </c>
      <c r="R48" s="266">
        <v>-11452.2</v>
      </c>
      <c r="T48" s="266">
        <v>452082.82</v>
      </c>
      <c r="W48" s="100">
        <v>474175.57</v>
      </c>
      <c r="X48" s="100">
        <v>47670</v>
      </c>
      <c r="Y48" s="100">
        <v>212.44</v>
      </c>
      <c r="Z48" s="100">
        <v>545970</v>
      </c>
      <c r="AC48" s="124">
        <v>719370</v>
      </c>
      <c r="AF48" s="124">
        <v>248580.54</v>
      </c>
      <c r="AG48" s="124">
        <v>20976.46</v>
      </c>
      <c r="AJ48" s="124">
        <v>7067.01</v>
      </c>
      <c r="AK48" s="103">
        <f t="shared" si="1"/>
        <v>365450.36</v>
      </c>
      <c r="AL48" s="37">
        <f t="shared" si="2"/>
        <v>65488</v>
      </c>
      <c r="AM48" s="26">
        <f t="shared" si="3"/>
        <v>299962.36</v>
      </c>
      <c r="AN48" s="17">
        <f t="shared" si="4"/>
        <v>1068028.01</v>
      </c>
      <c r="AO48" s="19">
        <f t="shared" si="5"/>
        <v>995994.01</v>
      </c>
      <c r="AP48" s="32">
        <f t="shared" si="6"/>
        <v>72034</v>
      </c>
    </row>
    <row r="49" spans="1:42" x14ac:dyDescent="0.2">
      <c r="A49" t="s">
        <v>548</v>
      </c>
      <c r="B49" t="s">
        <v>549</v>
      </c>
      <c r="C49" s="97">
        <v>2733</v>
      </c>
      <c r="D49" s="74" t="s">
        <v>1315</v>
      </c>
      <c r="E49" s="266" t="s">
        <v>2234</v>
      </c>
      <c r="F49" s="123">
        <v>412353.24</v>
      </c>
      <c r="G49" s="123">
        <v>0</v>
      </c>
      <c r="H49" s="123">
        <v>50411.3</v>
      </c>
      <c r="I49" s="266">
        <v>2715257.88</v>
      </c>
      <c r="J49" s="266">
        <v>180518.51</v>
      </c>
      <c r="N49" s="287">
        <v>123930</v>
      </c>
      <c r="S49" s="266">
        <v>-159492.1</v>
      </c>
      <c r="T49" s="266">
        <v>5378772.1500000004</v>
      </c>
      <c r="W49" s="100">
        <v>499130.34</v>
      </c>
      <c r="X49" s="100">
        <v>54725</v>
      </c>
      <c r="Y49" s="100">
        <v>1690.33</v>
      </c>
      <c r="Z49" s="100">
        <v>861640</v>
      </c>
      <c r="AC49" s="124">
        <v>949740</v>
      </c>
      <c r="AF49" s="124">
        <v>342381.07</v>
      </c>
      <c r="AG49" s="124">
        <v>188912.61</v>
      </c>
      <c r="AJ49" s="124">
        <v>6987.82</v>
      </c>
      <c r="AK49" s="103">
        <f t="shared" si="1"/>
        <v>462764.54</v>
      </c>
      <c r="AL49" s="37">
        <f t="shared" si="2"/>
        <v>123930</v>
      </c>
      <c r="AM49" s="26">
        <f t="shared" si="3"/>
        <v>338834.54</v>
      </c>
      <c r="AN49" s="17">
        <f t="shared" si="4"/>
        <v>1417185.67</v>
      </c>
      <c r="AO49" s="19">
        <f t="shared" si="5"/>
        <v>1488021.5000000002</v>
      </c>
      <c r="AP49" s="32">
        <f t="shared" si="6"/>
        <v>-70835.830000000307</v>
      </c>
    </row>
    <row r="50" spans="1:42" x14ac:dyDescent="0.2">
      <c r="A50" t="s">
        <v>548</v>
      </c>
      <c r="B50" t="s">
        <v>549</v>
      </c>
      <c r="C50" s="97">
        <v>2730</v>
      </c>
      <c r="D50" s="74" t="s">
        <v>1316</v>
      </c>
      <c r="E50" s="266" t="s">
        <v>2235</v>
      </c>
      <c r="F50" s="123">
        <v>298459.95</v>
      </c>
      <c r="G50" s="123">
        <v>0</v>
      </c>
      <c r="H50" s="123">
        <v>656140.16</v>
      </c>
      <c r="I50" s="266">
        <v>-124813.45</v>
      </c>
      <c r="J50" s="266">
        <v>-156563.35999999999</v>
      </c>
      <c r="N50" s="287">
        <v>106540</v>
      </c>
      <c r="Q50" s="266">
        <v>4586</v>
      </c>
      <c r="T50" s="266">
        <v>1780248.13</v>
      </c>
      <c r="W50" s="100">
        <v>487741.57</v>
      </c>
      <c r="X50" s="100">
        <v>70398</v>
      </c>
      <c r="Y50" s="100">
        <v>370.37</v>
      </c>
      <c r="Z50" s="100">
        <v>1043870</v>
      </c>
      <c r="AC50" s="124">
        <v>1220588.23</v>
      </c>
      <c r="AF50" s="124">
        <v>343145.5</v>
      </c>
      <c r="AG50" s="124">
        <v>185299.71</v>
      </c>
      <c r="AJ50" s="124">
        <v>150.78</v>
      </c>
      <c r="AK50" s="103">
        <f t="shared" si="1"/>
        <v>954600.1100000001</v>
      </c>
      <c r="AL50" s="37">
        <f t="shared" si="2"/>
        <v>106540</v>
      </c>
      <c r="AM50" s="26">
        <f t="shared" si="3"/>
        <v>848060.1100000001</v>
      </c>
      <c r="AN50" s="17">
        <f t="shared" si="4"/>
        <v>1602379.94</v>
      </c>
      <c r="AO50" s="19">
        <f t="shared" si="5"/>
        <v>1749184.22</v>
      </c>
      <c r="AP50" s="32">
        <f t="shared" si="6"/>
        <v>-146804.28000000003</v>
      </c>
    </row>
    <row r="51" spans="1:42" x14ac:dyDescent="0.2">
      <c r="A51" t="s">
        <v>548</v>
      </c>
      <c r="B51" t="s">
        <v>549</v>
      </c>
      <c r="C51" s="97">
        <v>2627</v>
      </c>
      <c r="D51" s="74" t="s">
        <v>1317</v>
      </c>
      <c r="E51" s="266" t="s">
        <v>2236</v>
      </c>
      <c r="F51" s="123">
        <v>459893.75</v>
      </c>
      <c r="G51" s="123">
        <v>60000</v>
      </c>
      <c r="H51" s="123">
        <v>336987.83</v>
      </c>
      <c r="I51" s="266">
        <v>846856.72</v>
      </c>
      <c r="J51" s="266">
        <v>276922.14</v>
      </c>
      <c r="S51" s="266">
        <v>197487.27</v>
      </c>
      <c r="T51" s="266">
        <v>2690789.95</v>
      </c>
      <c r="W51" s="100">
        <v>455439.78</v>
      </c>
      <c r="X51" s="100">
        <v>57195</v>
      </c>
      <c r="Y51" s="100">
        <v>803</v>
      </c>
      <c r="Z51" s="100">
        <v>844060</v>
      </c>
      <c r="AB51" s="100">
        <v>197760</v>
      </c>
      <c r="AC51" s="124">
        <v>1056276</v>
      </c>
      <c r="AF51" s="124">
        <v>216941.26</v>
      </c>
      <c r="AG51" s="124">
        <v>7070</v>
      </c>
      <c r="AJ51" s="124">
        <v>25445.439999999999</v>
      </c>
      <c r="AK51" s="103">
        <f t="shared" si="1"/>
        <v>856881.58000000007</v>
      </c>
      <c r="AL51" s="37">
        <f t="shared" si="2"/>
        <v>0</v>
      </c>
      <c r="AM51" s="26">
        <f t="shared" si="3"/>
        <v>856881.58000000007</v>
      </c>
      <c r="AN51" s="17">
        <f t="shared" si="4"/>
        <v>1555257.78</v>
      </c>
      <c r="AO51" s="19">
        <f t="shared" si="5"/>
        <v>1305732.7</v>
      </c>
      <c r="AP51" s="32">
        <f t="shared" si="6"/>
        <v>249525.08000000007</v>
      </c>
    </row>
    <row r="52" spans="1:42" x14ac:dyDescent="0.2">
      <c r="A52" t="s">
        <v>548</v>
      </c>
      <c r="B52" t="s">
        <v>549</v>
      </c>
      <c r="C52" s="97">
        <v>1841</v>
      </c>
      <c r="D52" s="74" t="s">
        <v>1318</v>
      </c>
      <c r="E52" s="266" t="s">
        <v>2237</v>
      </c>
      <c r="F52" s="123">
        <v>408865.22</v>
      </c>
      <c r="G52" s="123">
        <v>0</v>
      </c>
      <c r="H52" s="123">
        <v>41690</v>
      </c>
      <c r="I52" s="266">
        <v>517787.45</v>
      </c>
      <c r="J52" s="266">
        <v>-17697.5</v>
      </c>
      <c r="P52" s="287">
        <v>1981</v>
      </c>
      <c r="S52" s="266">
        <v>112</v>
      </c>
      <c r="T52" s="266">
        <v>2057308.95</v>
      </c>
      <c r="W52" s="100">
        <v>427777.56</v>
      </c>
      <c r="Y52" s="100">
        <v>711.93</v>
      </c>
      <c r="AB52" s="100">
        <v>1078.48</v>
      </c>
      <c r="AC52" s="124">
        <v>77746</v>
      </c>
      <c r="AF52" s="124">
        <v>211008.98</v>
      </c>
      <c r="AG52" s="124">
        <v>90795.67</v>
      </c>
      <c r="AJ52" s="124">
        <v>87.11</v>
      </c>
      <c r="AK52" s="103">
        <f t="shared" si="1"/>
        <v>450555.22</v>
      </c>
      <c r="AL52" s="37">
        <f t="shared" si="2"/>
        <v>1981</v>
      </c>
      <c r="AM52" s="26">
        <f t="shared" si="3"/>
        <v>448574.22</v>
      </c>
      <c r="AN52" s="17">
        <f t="shared" si="4"/>
        <v>429567.97</v>
      </c>
      <c r="AO52" s="19">
        <f t="shared" si="5"/>
        <v>379637.75999999995</v>
      </c>
      <c r="AP52" s="32">
        <f t="shared" si="6"/>
        <v>49930.210000000021</v>
      </c>
    </row>
    <row r="53" spans="1:42" x14ac:dyDescent="0.2">
      <c r="A53" t="s">
        <v>548</v>
      </c>
      <c r="B53" t="s">
        <v>549</v>
      </c>
      <c r="C53" s="97">
        <v>2414</v>
      </c>
      <c r="D53" s="74" t="s">
        <v>1319</v>
      </c>
      <c r="E53" s="266" t="s">
        <v>2238</v>
      </c>
      <c r="F53" s="123">
        <v>38025.93</v>
      </c>
      <c r="G53" s="123">
        <v>0</v>
      </c>
      <c r="H53" s="123">
        <v>181465.79</v>
      </c>
      <c r="I53" s="266">
        <v>123930.74</v>
      </c>
      <c r="J53" s="266">
        <v>193563.98</v>
      </c>
      <c r="P53" s="287">
        <v>14.39</v>
      </c>
      <c r="T53" s="266">
        <v>1988049.06</v>
      </c>
      <c r="W53" s="100">
        <v>470811.56</v>
      </c>
      <c r="Y53" s="100">
        <v>191.84</v>
      </c>
      <c r="Z53" s="100">
        <v>743760</v>
      </c>
      <c r="AB53" s="100">
        <v>40000</v>
      </c>
      <c r="AC53" s="124">
        <v>914402</v>
      </c>
      <c r="AF53" s="124">
        <v>451636.91</v>
      </c>
      <c r="AG53" s="124">
        <v>31952.83</v>
      </c>
      <c r="AJ53" s="124">
        <v>1013.05</v>
      </c>
      <c r="AK53" s="103">
        <f t="shared" si="1"/>
        <v>219491.72</v>
      </c>
      <c r="AL53" s="37">
        <f t="shared" si="2"/>
        <v>14.39</v>
      </c>
      <c r="AM53" s="26">
        <f t="shared" si="3"/>
        <v>219477.33</v>
      </c>
      <c r="AN53" s="17">
        <f t="shared" si="4"/>
        <v>1254763.3999999999</v>
      </c>
      <c r="AO53" s="19">
        <f t="shared" si="5"/>
        <v>1399004.79</v>
      </c>
      <c r="AP53" s="32">
        <f t="shared" si="6"/>
        <v>-144241.39000000013</v>
      </c>
    </row>
    <row r="54" spans="1:42" x14ac:dyDescent="0.2">
      <c r="A54" t="s">
        <v>548</v>
      </c>
      <c r="B54" t="s">
        <v>549</v>
      </c>
      <c r="C54" s="97">
        <v>1799</v>
      </c>
      <c r="D54" s="74" t="s">
        <v>1320</v>
      </c>
      <c r="E54" s="266" t="s">
        <v>2239</v>
      </c>
      <c r="F54" s="123">
        <v>122426.01</v>
      </c>
      <c r="G54" s="123">
        <v>0</v>
      </c>
      <c r="H54" s="123">
        <v>109443.54</v>
      </c>
      <c r="I54" s="266">
        <v>6537.17</v>
      </c>
      <c r="J54" s="266">
        <v>193695.2</v>
      </c>
      <c r="N54" s="287">
        <v>170045</v>
      </c>
      <c r="P54" s="287">
        <v>830</v>
      </c>
      <c r="R54" s="266">
        <v>249356.91</v>
      </c>
      <c r="S54" s="266">
        <v>-509277.18</v>
      </c>
      <c r="T54" s="266">
        <v>1911374.52</v>
      </c>
      <c r="W54" s="100">
        <v>391573.1</v>
      </c>
      <c r="X54" s="100">
        <v>64300</v>
      </c>
      <c r="Y54" s="100">
        <v>67.19</v>
      </c>
      <c r="Z54" s="100">
        <v>680950</v>
      </c>
      <c r="AB54" s="100">
        <v>100000</v>
      </c>
      <c r="AC54" s="124">
        <v>859390</v>
      </c>
      <c r="AE54" s="124">
        <v>2000</v>
      </c>
      <c r="AF54" s="124">
        <v>180802.63</v>
      </c>
      <c r="AG54" s="124">
        <v>75822.960000000006</v>
      </c>
      <c r="AJ54" s="124">
        <v>97.81</v>
      </c>
      <c r="AK54" s="103">
        <f t="shared" si="1"/>
        <v>231869.55</v>
      </c>
      <c r="AL54" s="37">
        <f t="shared" si="2"/>
        <v>170875</v>
      </c>
      <c r="AM54" s="26">
        <f t="shared" si="3"/>
        <v>60994.549999999988</v>
      </c>
      <c r="AN54" s="17">
        <f t="shared" si="4"/>
        <v>1236890.29</v>
      </c>
      <c r="AO54" s="19">
        <f t="shared" si="5"/>
        <v>1118113.4000000001</v>
      </c>
      <c r="AP54" s="32">
        <f t="shared" si="6"/>
        <v>118776.8899999999</v>
      </c>
    </row>
    <row r="55" spans="1:42" x14ac:dyDescent="0.2">
      <c r="A55" t="s">
        <v>552</v>
      </c>
      <c r="B55" t="s">
        <v>553</v>
      </c>
      <c r="C55" s="97">
        <v>2442</v>
      </c>
      <c r="D55" s="74" t="s">
        <v>1321</v>
      </c>
      <c r="E55" s="266" t="s">
        <v>2240</v>
      </c>
      <c r="F55" s="123">
        <v>352256.83</v>
      </c>
      <c r="G55" s="123">
        <v>500.56</v>
      </c>
      <c r="H55" s="123">
        <v>22244.58</v>
      </c>
      <c r="I55" s="266">
        <v>123244.96</v>
      </c>
      <c r="J55" s="266">
        <v>103051.43</v>
      </c>
      <c r="N55" s="287">
        <v>33905</v>
      </c>
      <c r="P55" s="287">
        <v>260</v>
      </c>
      <c r="S55" s="266">
        <v>-999092.6</v>
      </c>
      <c r="T55" s="266">
        <v>1946410.43</v>
      </c>
      <c r="W55" s="100">
        <v>366164.4</v>
      </c>
      <c r="X55" s="100">
        <v>69000</v>
      </c>
      <c r="Y55" s="100">
        <v>1032.19</v>
      </c>
      <c r="Z55" s="100">
        <v>1371172</v>
      </c>
      <c r="AB55" s="100">
        <v>158900</v>
      </c>
      <c r="AC55" s="124">
        <v>1542322</v>
      </c>
      <c r="AD55" s="124">
        <v>2500</v>
      </c>
      <c r="AE55" s="124">
        <v>4640</v>
      </c>
      <c r="AF55" s="124">
        <v>633864.62</v>
      </c>
      <c r="AG55" s="124">
        <v>68648.44</v>
      </c>
      <c r="AK55" s="103">
        <f t="shared" si="1"/>
        <v>375001.97000000003</v>
      </c>
      <c r="AL55" s="37">
        <f t="shared" si="2"/>
        <v>34165</v>
      </c>
      <c r="AM55" s="26">
        <f t="shared" si="3"/>
        <v>340836.97000000003</v>
      </c>
      <c r="AN55" s="17">
        <f t="shared" si="4"/>
        <v>1966268.59</v>
      </c>
      <c r="AO55" s="19">
        <f t="shared" si="5"/>
        <v>2251975.06</v>
      </c>
      <c r="AP55" s="32">
        <f t="shared" si="6"/>
        <v>-285706.46999999997</v>
      </c>
    </row>
    <row r="56" spans="1:42" x14ac:dyDescent="0.2">
      <c r="A56" t="s">
        <v>552</v>
      </c>
      <c r="B56" t="s">
        <v>553</v>
      </c>
      <c r="C56" s="97">
        <v>1417</v>
      </c>
      <c r="D56" s="74" t="s">
        <v>1322</v>
      </c>
      <c r="E56" s="266" t="s">
        <v>2241</v>
      </c>
      <c r="F56" s="123">
        <v>172963.93</v>
      </c>
      <c r="G56" s="123">
        <v>5870</v>
      </c>
      <c r="H56" s="123">
        <v>24594.6</v>
      </c>
      <c r="I56" s="266">
        <v>612410.84</v>
      </c>
      <c r="J56" s="266">
        <v>192750.89</v>
      </c>
      <c r="N56" s="287">
        <v>22821.67</v>
      </c>
      <c r="S56" s="266">
        <v>158971.45000000001</v>
      </c>
      <c r="T56" s="266">
        <v>1372237.86</v>
      </c>
      <c r="W56" s="100">
        <v>168022.82</v>
      </c>
      <c r="X56" s="100">
        <v>50000</v>
      </c>
      <c r="Y56" s="100">
        <v>503.87</v>
      </c>
      <c r="Z56" s="100">
        <v>530313</v>
      </c>
      <c r="AB56" s="100">
        <v>99900</v>
      </c>
      <c r="AC56" s="124">
        <v>638913</v>
      </c>
      <c r="AD56" s="124">
        <v>2640</v>
      </c>
      <c r="AE56" s="124">
        <v>8415</v>
      </c>
      <c r="AF56" s="124">
        <v>318037.59999999998</v>
      </c>
      <c r="AG56" s="124">
        <v>410904.81</v>
      </c>
      <c r="AK56" s="103">
        <f t="shared" si="1"/>
        <v>203428.53</v>
      </c>
      <c r="AL56" s="37">
        <f t="shared" si="2"/>
        <v>22821.67</v>
      </c>
      <c r="AM56" s="26">
        <f t="shared" si="3"/>
        <v>180606.86</v>
      </c>
      <c r="AN56" s="17">
        <f t="shared" si="4"/>
        <v>848739.69</v>
      </c>
      <c r="AO56" s="19">
        <f t="shared" si="5"/>
        <v>1378910.41</v>
      </c>
      <c r="AP56" s="32">
        <f t="shared" si="6"/>
        <v>-530170.72</v>
      </c>
    </row>
    <row r="57" spans="1:42" x14ac:dyDescent="0.2">
      <c r="A57" t="s">
        <v>552</v>
      </c>
      <c r="B57" t="s">
        <v>553</v>
      </c>
      <c r="C57" s="97">
        <v>1301</v>
      </c>
      <c r="D57" s="74" t="s">
        <v>1323</v>
      </c>
      <c r="E57" s="266" t="s">
        <v>2242</v>
      </c>
      <c r="F57" s="123">
        <v>343625.79</v>
      </c>
      <c r="G57" s="123">
        <v>0</v>
      </c>
      <c r="H57" s="123">
        <v>11573.49</v>
      </c>
      <c r="I57" s="266">
        <v>24156.94</v>
      </c>
      <c r="J57" s="266">
        <v>64057.52</v>
      </c>
      <c r="M57" s="287">
        <v>3000</v>
      </c>
      <c r="N57" s="287">
        <v>26205</v>
      </c>
      <c r="P57" s="287">
        <v>28.04</v>
      </c>
      <c r="S57" s="266">
        <v>-447743.49</v>
      </c>
      <c r="T57" s="266">
        <v>1028783.07</v>
      </c>
      <c r="W57" s="100">
        <v>300768.65000000002</v>
      </c>
      <c r="X57" s="100">
        <v>65000</v>
      </c>
      <c r="Y57" s="100">
        <v>792.96</v>
      </c>
      <c r="Z57" s="100">
        <v>448333.2</v>
      </c>
      <c r="AB57" s="100">
        <v>73500</v>
      </c>
      <c r="AC57" s="124">
        <v>597883.19999999995</v>
      </c>
      <c r="AF57" s="124">
        <v>406748.19</v>
      </c>
      <c r="AG57" s="124">
        <v>39134.300000000003</v>
      </c>
      <c r="AK57" s="103">
        <f t="shared" si="1"/>
        <v>355199.27999999997</v>
      </c>
      <c r="AL57" s="37">
        <f t="shared" si="2"/>
        <v>29233.040000000001</v>
      </c>
      <c r="AM57" s="26">
        <f t="shared" si="3"/>
        <v>325966.24</v>
      </c>
      <c r="AN57" s="17">
        <f t="shared" si="4"/>
        <v>888394.81</v>
      </c>
      <c r="AO57" s="19">
        <f t="shared" si="5"/>
        <v>1043765.69</v>
      </c>
      <c r="AP57" s="32">
        <f t="shared" si="6"/>
        <v>-155370.87999999989</v>
      </c>
    </row>
    <row r="58" spans="1:42" x14ac:dyDescent="0.2">
      <c r="A58" t="s">
        <v>552</v>
      </c>
      <c r="B58" t="s">
        <v>553</v>
      </c>
      <c r="C58" s="97">
        <v>2427</v>
      </c>
      <c r="D58" s="74" t="s">
        <v>1324</v>
      </c>
      <c r="E58" s="266" t="s">
        <v>2243</v>
      </c>
      <c r="F58" s="123">
        <v>509514.27</v>
      </c>
      <c r="G58" s="123">
        <v>3534.24</v>
      </c>
      <c r="H58" s="123">
        <v>25044.91</v>
      </c>
      <c r="I58" s="266">
        <v>78802.33</v>
      </c>
      <c r="J58" s="266">
        <v>80865.279999999999</v>
      </c>
      <c r="M58" s="287">
        <v>2000</v>
      </c>
      <c r="N58" s="287">
        <v>32828.589999999997</v>
      </c>
      <c r="S58" s="266">
        <v>228385.29</v>
      </c>
      <c r="T58" s="266">
        <v>566631.65</v>
      </c>
      <c r="W58" s="100">
        <v>354669.51</v>
      </c>
      <c r="X58" s="100">
        <v>125000</v>
      </c>
      <c r="Y58" s="100">
        <v>1006</v>
      </c>
      <c r="Z58" s="100">
        <v>865878.5</v>
      </c>
      <c r="AB58" s="100">
        <v>103900</v>
      </c>
      <c r="AC58" s="124">
        <v>1049028.5</v>
      </c>
      <c r="AE58" s="124">
        <v>2760</v>
      </c>
      <c r="AF58" s="124">
        <v>394261.29</v>
      </c>
      <c r="AG58" s="124">
        <v>25606.720000000001</v>
      </c>
      <c r="AK58" s="103">
        <f t="shared" si="1"/>
        <v>538093.42000000004</v>
      </c>
      <c r="AL58" s="37">
        <f t="shared" si="2"/>
        <v>34828.589999999997</v>
      </c>
      <c r="AM58" s="26">
        <f t="shared" si="3"/>
        <v>503264.83000000007</v>
      </c>
      <c r="AN58" s="17">
        <f t="shared" si="4"/>
        <v>1450454.01</v>
      </c>
      <c r="AO58" s="19">
        <f t="shared" si="5"/>
        <v>1471656.51</v>
      </c>
      <c r="AP58" s="32">
        <f t="shared" si="6"/>
        <v>-21202.5</v>
      </c>
    </row>
    <row r="59" spans="1:42" x14ac:dyDescent="0.2">
      <c r="A59" t="s">
        <v>552</v>
      </c>
      <c r="B59" t="s">
        <v>553</v>
      </c>
      <c r="C59" s="97">
        <v>1385</v>
      </c>
      <c r="D59" s="74" t="s">
        <v>1325</v>
      </c>
      <c r="E59" s="266" t="s">
        <v>2244</v>
      </c>
      <c r="F59" s="123">
        <v>48756.65</v>
      </c>
      <c r="G59" s="123">
        <v>8771.2199999999993</v>
      </c>
      <c r="H59" s="123">
        <v>15247.2</v>
      </c>
      <c r="I59" s="266">
        <v>357957.92</v>
      </c>
      <c r="J59" s="266">
        <v>75932.44</v>
      </c>
      <c r="N59" s="287">
        <v>29590</v>
      </c>
      <c r="P59" s="287">
        <v>0</v>
      </c>
      <c r="S59" s="266">
        <v>-1084581.55</v>
      </c>
      <c r="T59" s="266">
        <v>1787234.17</v>
      </c>
      <c r="V59" s="100">
        <v>339.51</v>
      </c>
      <c r="W59" s="100">
        <v>298403.46999999997</v>
      </c>
      <c r="X59" s="100">
        <v>145500</v>
      </c>
      <c r="Y59" s="100">
        <v>227.04</v>
      </c>
      <c r="Z59" s="100">
        <v>451243.56</v>
      </c>
      <c r="AB59" s="100">
        <v>104100</v>
      </c>
      <c r="AC59" s="124">
        <v>588788.56000000006</v>
      </c>
      <c r="AF59" s="124">
        <v>275943.71000000002</v>
      </c>
      <c r="AG59" s="124">
        <v>168209.5</v>
      </c>
      <c r="AK59" s="103">
        <f t="shared" si="1"/>
        <v>72775.070000000007</v>
      </c>
      <c r="AL59" s="37">
        <f t="shared" si="2"/>
        <v>29590</v>
      </c>
      <c r="AM59" s="26">
        <f t="shared" si="3"/>
        <v>43185.070000000007</v>
      </c>
      <c r="AN59" s="17">
        <f t="shared" si="4"/>
        <v>999813.58</v>
      </c>
      <c r="AO59" s="19">
        <f t="shared" si="5"/>
        <v>1032941.77</v>
      </c>
      <c r="AP59" s="32">
        <f t="shared" si="6"/>
        <v>-33128.190000000061</v>
      </c>
    </row>
    <row r="60" spans="1:42" x14ac:dyDescent="0.2">
      <c r="A60" t="s">
        <v>552</v>
      </c>
      <c r="B60" t="s">
        <v>553</v>
      </c>
      <c r="C60" s="97">
        <v>2740</v>
      </c>
      <c r="D60" s="74" t="s">
        <v>1326</v>
      </c>
      <c r="E60" s="266" t="s">
        <v>2245</v>
      </c>
      <c r="F60" s="123">
        <v>185183.27</v>
      </c>
      <c r="G60" s="123">
        <v>1205.0999999999999</v>
      </c>
      <c r="H60" s="123">
        <v>47759.02</v>
      </c>
      <c r="I60" s="266">
        <v>2234949.0299999998</v>
      </c>
      <c r="J60" s="266">
        <v>34839.5</v>
      </c>
      <c r="N60" s="287">
        <v>30290</v>
      </c>
      <c r="P60" s="287">
        <v>7</v>
      </c>
      <c r="S60" s="266">
        <v>-1156053.03</v>
      </c>
      <c r="T60" s="266">
        <v>3909726.18</v>
      </c>
      <c r="W60" s="100">
        <v>359716.92</v>
      </c>
      <c r="X60" s="100">
        <v>195410</v>
      </c>
      <c r="Y60" s="100">
        <v>496.7</v>
      </c>
      <c r="Z60" s="100">
        <v>1000421.6</v>
      </c>
      <c r="AB60" s="100">
        <v>105900</v>
      </c>
      <c r="AC60" s="124">
        <v>1190566.6000000001</v>
      </c>
      <c r="AF60" s="124">
        <v>472019.78</v>
      </c>
      <c r="AG60" s="124">
        <v>150148.07</v>
      </c>
      <c r="AK60" s="103">
        <f t="shared" si="1"/>
        <v>234147.38999999998</v>
      </c>
      <c r="AL60" s="37">
        <f t="shared" si="2"/>
        <v>30297</v>
      </c>
      <c r="AM60" s="26">
        <f t="shared" si="3"/>
        <v>203850.38999999998</v>
      </c>
      <c r="AN60" s="17">
        <f t="shared" si="4"/>
        <v>1661945.2199999997</v>
      </c>
      <c r="AO60" s="19">
        <f t="shared" si="5"/>
        <v>1812734.4500000002</v>
      </c>
      <c r="AP60" s="32">
        <f t="shared" si="6"/>
        <v>-150789.23000000045</v>
      </c>
    </row>
    <row r="61" spans="1:42" ht="15.75" customHeight="1" x14ac:dyDescent="0.2">
      <c r="A61" t="s">
        <v>552</v>
      </c>
      <c r="B61" t="s">
        <v>553</v>
      </c>
      <c r="C61" s="97">
        <v>4108</v>
      </c>
      <c r="D61" s="74" t="s">
        <v>1327</v>
      </c>
      <c r="E61" s="266" t="s">
        <v>2246</v>
      </c>
      <c r="F61" s="123">
        <v>201725.62</v>
      </c>
      <c r="G61" s="123">
        <v>5872</v>
      </c>
      <c r="H61" s="123">
        <v>71855.75</v>
      </c>
      <c r="I61" s="266">
        <v>200842.63</v>
      </c>
      <c r="J61" s="266">
        <v>894370.01</v>
      </c>
      <c r="M61" s="287">
        <v>2000</v>
      </c>
      <c r="N61" s="287">
        <v>32946</v>
      </c>
      <c r="P61" s="287">
        <v>18.690000000000001</v>
      </c>
      <c r="S61" s="266">
        <v>-1480620.43</v>
      </c>
      <c r="T61" s="266">
        <v>2469567.41</v>
      </c>
      <c r="W61" s="100">
        <v>1023270.48</v>
      </c>
      <c r="X61" s="100">
        <v>77230</v>
      </c>
      <c r="Y61" s="100">
        <v>1349.69</v>
      </c>
      <c r="Z61" s="100">
        <v>964674</v>
      </c>
      <c r="AB61" s="100">
        <v>120650</v>
      </c>
      <c r="AC61" s="124">
        <v>1136769</v>
      </c>
      <c r="AF61" s="124">
        <v>486206.07</v>
      </c>
      <c r="AG61" s="124">
        <v>169959.76</v>
      </c>
      <c r="AK61" s="103">
        <f t="shared" si="1"/>
        <v>279453.37</v>
      </c>
      <c r="AL61" s="37">
        <f t="shared" si="2"/>
        <v>34964.69</v>
      </c>
      <c r="AM61" s="26">
        <f t="shared" si="3"/>
        <v>244488.68</v>
      </c>
      <c r="AN61" s="17">
        <f t="shared" si="4"/>
        <v>2187174.17</v>
      </c>
      <c r="AO61" s="19">
        <f t="shared" si="5"/>
        <v>1792934.83</v>
      </c>
      <c r="AP61" s="32">
        <f t="shared" si="6"/>
        <v>394239.33999999985</v>
      </c>
    </row>
    <row r="62" spans="1:42" x14ac:dyDescent="0.2">
      <c r="A62" t="s">
        <v>552</v>
      </c>
      <c r="B62" t="s">
        <v>553</v>
      </c>
      <c r="C62" s="97">
        <v>2522</v>
      </c>
      <c r="D62" s="74" t="s">
        <v>1328</v>
      </c>
      <c r="E62" s="266" t="s">
        <v>2329</v>
      </c>
      <c r="F62" s="123">
        <v>229313.78</v>
      </c>
      <c r="G62" s="123">
        <v>7490.35</v>
      </c>
      <c r="H62" s="123">
        <v>61751.23</v>
      </c>
      <c r="I62" s="266">
        <v>375720.34</v>
      </c>
      <c r="J62" s="266">
        <v>237994.58</v>
      </c>
      <c r="M62" s="287">
        <v>3000</v>
      </c>
      <c r="N62" s="287">
        <v>23300</v>
      </c>
      <c r="P62" s="287">
        <v>28.04</v>
      </c>
      <c r="R62" s="266">
        <v>-257756.54</v>
      </c>
      <c r="S62" s="266">
        <v>-631579.38</v>
      </c>
      <c r="T62" s="266">
        <v>2114448.44</v>
      </c>
      <c r="W62" s="100">
        <v>361945.74</v>
      </c>
      <c r="X62" s="100">
        <v>190900</v>
      </c>
      <c r="Y62" s="100">
        <v>693.88</v>
      </c>
      <c r="Z62" s="100">
        <v>714185</v>
      </c>
      <c r="AB62" s="100">
        <v>103700</v>
      </c>
      <c r="AC62" s="124">
        <v>827885</v>
      </c>
      <c r="AF62" s="124">
        <v>587040.98</v>
      </c>
      <c r="AG62" s="124">
        <v>155791.92000000001</v>
      </c>
      <c r="AK62" s="103">
        <f t="shared" si="1"/>
        <v>298555.36</v>
      </c>
      <c r="AL62" s="37">
        <f t="shared" si="2"/>
        <v>26328.04</v>
      </c>
      <c r="AM62" s="26">
        <f t="shared" si="3"/>
        <v>272227.32</v>
      </c>
      <c r="AN62" s="17">
        <f t="shared" si="4"/>
        <v>1371424.62</v>
      </c>
      <c r="AO62" s="19">
        <f t="shared" si="5"/>
        <v>1570717.9</v>
      </c>
      <c r="AP62" s="32">
        <f t="shared" si="6"/>
        <v>-199293.2799999998</v>
      </c>
    </row>
    <row r="63" spans="1:42" x14ac:dyDescent="0.2">
      <c r="A63" t="s">
        <v>552</v>
      </c>
      <c r="B63" t="s">
        <v>553</v>
      </c>
      <c r="C63" s="97">
        <v>1433</v>
      </c>
      <c r="D63" s="74" t="s">
        <v>1329</v>
      </c>
      <c r="E63" s="266" t="s">
        <v>2332</v>
      </c>
      <c r="F63" s="123">
        <v>159915.98000000001</v>
      </c>
      <c r="G63" s="123">
        <v>0</v>
      </c>
      <c r="H63" s="123">
        <v>28513.62</v>
      </c>
      <c r="I63" s="266">
        <v>1820788.74</v>
      </c>
      <c r="J63" s="266">
        <v>49382.58</v>
      </c>
      <c r="N63" s="287">
        <v>30590</v>
      </c>
      <c r="P63" s="287">
        <v>0</v>
      </c>
      <c r="S63" s="266">
        <v>-626187.4</v>
      </c>
      <c r="T63" s="266">
        <v>2791483.6</v>
      </c>
      <c r="W63" s="100">
        <v>321668</v>
      </c>
      <c r="X63" s="100">
        <v>172750</v>
      </c>
      <c r="Y63" s="100">
        <v>264.86</v>
      </c>
      <c r="Z63" s="100">
        <v>1077366.56</v>
      </c>
      <c r="AB63" s="100">
        <v>103800</v>
      </c>
      <c r="AC63" s="124">
        <v>1265211.56</v>
      </c>
      <c r="AE63" s="124">
        <v>3360</v>
      </c>
      <c r="AF63" s="124">
        <v>411158.69</v>
      </c>
      <c r="AG63" s="124">
        <v>123707.45</v>
      </c>
      <c r="AK63" s="103">
        <f t="shared" si="1"/>
        <v>188429.6</v>
      </c>
      <c r="AL63" s="37">
        <f t="shared" si="2"/>
        <v>30590</v>
      </c>
      <c r="AM63" s="26">
        <f t="shared" si="3"/>
        <v>157839.6</v>
      </c>
      <c r="AN63" s="17">
        <f t="shared" si="4"/>
        <v>1675849.42</v>
      </c>
      <c r="AO63" s="19">
        <f t="shared" si="5"/>
        <v>1803437.7</v>
      </c>
      <c r="AP63" s="32">
        <f t="shared" si="6"/>
        <v>-127588.28000000003</v>
      </c>
    </row>
    <row r="64" spans="1:42" x14ac:dyDescent="0.2">
      <c r="A64" t="s">
        <v>556</v>
      </c>
      <c r="B64" t="s">
        <v>557</v>
      </c>
      <c r="C64" s="97">
        <v>4846</v>
      </c>
      <c r="D64" s="74" t="s">
        <v>1330</v>
      </c>
      <c r="E64" s="266" t="s">
        <v>2247</v>
      </c>
      <c r="F64" s="123">
        <v>452089.39</v>
      </c>
      <c r="G64" s="123">
        <v>0</v>
      </c>
      <c r="H64" s="123">
        <v>176757.21</v>
      </c>
      <c r="I64" s="266">
        <v>374972.75</v>
      </c>
      <c r="J64" s="266">
        <v>40478.910000000003</v>
      </c>
      <c r="N64" s="287">
        <v>52300</v>
      </c>
      <c r="O64" s="287">
        <v>100075</v>
      </c>
      <c r="S64" s="266">
        <v>95736.74</v>
      </c>
      <c r="T64" s="266">
        <v>1683662.57</v>
      </c>
      <c r="W64" s="100">
        <v>567935.73</v>
      </c>
      <c r="Y64" s="100">
        <v>556.11</v>
      </c>
      <c r="Z64" s="100">
        <v>1605864.4</v>
      </c>
      <c r="AB64" s="100">
        <v>198520</v>
      </c>
      <c r="AC64" s="124">
        <v>1871364.4</v>
      </c>
      <c r="AF64" s="124">
        <v>333024.02</v>
      </c>
      <c r="AG64" s="124">
        <v>89044.6</v>
      </c>
      <c r="AK64" s="103">
        <f t="shared" si="1"/>
        <v>628846.6</v>
      </c>
      <c r="AL64" s="37">
        <f t="shared" si="2"/>
        <v>152375</v>
      </c>
      <c r="AM64" s="26">
        <f t="shared" si="3"/>
        <v>476471.6</v>
      </c>
      <c r="AN64" s="17">
        <f t="shared" si="4"/>
        <v>2372876.2399999998</v>
      </c>
      <c r="AO64" s="19">
        <f t="shared" si="5"/>
        <v>2293433.02</v>
      </c>
      <c r="AP64" s="32">
        <f t="shared" si="6"/>
        <v>79443.219999999739</v>
      </c>
    </row>
    <row r="65" spans="1:42" x14ac:dyDescent="0.2">
      <c r="A65" t="s">
        <v>556</v>
      </c>
      <c r="B65" t="s">
        <v>557</v>
      </c>
      <c r="C65" s="97">
        <v>2013</v>
      </c>
      <c r="D65" s="74" t="s">
        <v>1331</v>
      </c>
      <c r="E65" s="266" t="s">
        <v>2248</v>
      </c>
      <c r="F65" s="123">
        <v>503761.66</v>
      </c>
      <c r="G65" s="123">
        <v>0</v>
      </c>
      <c r="H65" s="123">
        <v>116861.98</v>
      </c>
      <c r="I65" s="266">
        <v>42235.45</v>
      </c>
      <c r="J65" s="266">
        <v>303565.31</v>
      </c>
      <c r="N65" s="287">
        <v>6300</v>
      </c>
      <c r="O65" s="287">
        <v>51450</v>
      </c>
      <c r="P65" s="287">
        <v>0</v>
      </c>
      <c r="S65" s="266">
        <v>-415360.16</v>
      </c>
      <c r="T65" s="266">
        <v>1188971.67</v>
      </c>
      <c r="W65" s="100">
        <v>853087.4</v>
      </c>
      <c r="Y65" s="100">
        <v>699.55</v>
      </c>
      <c r="Z65" s="100">
        <v>444720</v>
      </c>
      <c r="AC65" s="124">
        <v>699920</v>
      </c>
      <c r="AF65" s="124">
        <v>346363.58</v>
      </c>
      <c r="AG65" s="124">
        <v>103779.48</v>
      </c>
      <c r="AK65" s="103">
        <f t="shared" si="1"/>
        <v>620623.64</v>
      </c>
      <c r="AL65" s="37">
        <f t="shared" si="2"/>
        <v>57750</v>
      </c>
      <c r="AM65" s="26">
        <f t="shared" si="3"/>
        <v>562873.64</v>
      </c>
      <c r="AN65" s="17">
        <f t="shared" si="4"/>
        <v>1298506.9500000002</v>
      </c>
      <c r="AO65" s="19">
        <f t="shared" si="5"/>
        <v>1150063.06</v>
      </c>
      <c r="AP65" s="32">
        <f t="shared" si="6"/>
        <v>148443.89000000013</v>
      </c>
    </row>
    <row r="66" spans="1:42" x14ac:dyDescent="0.2">
      <c r="A66" t="s">
        <v>556</v>
      </c>
      <c r="B66" t="s">
        <v>557</v>
      </c>
      <c r="C66" s="97">
        <v>1672</v>
      </c>
      <c r="D66" s="74" t="s">
        <v>1332</v>
      </c>
      <c r="E66" s="266" t="s">
        <v>2249</v>
      </c>
      <c r="F66" s="123">
        <v>615130.49</v>
      </c>
      <c r="G66" s="123">
        <v>0</v>
      </c>
      <c r="H66" s="123">
        <v>78076.84</v>
      </c>
      <c r="I66" s="266">
        <v>694454.84</v>
      </c>
      <c r="J66" s="266">
        <v>252811.98</v>
      </c>
      <c r="N66" s="287">
        <v>18186</v>
      </c>
      <c r="S66" s="266">
        <v>1039334.12</v>
      </c>
      <c r="T66" s="266">
        <v>2121250.9300000002</v>
      </c>
      <c r="V66" s="100">
        <v>2.5</v>
      </c>
      <c r="W66" s="100">
        <v>677470.11</v>
      </c>
      <c r="Y66" s="100">
        <v>1242.47</v>
      </c>
      <c r="Z66" s="100">
        <v>800641</v>
      </c>
      <c r="AB66" s="100">
        <v>195580</v>
      </c>
      <c r="AC66" s="124">
        <v>1143217</v>
      </c>
      <c r="AE66" s="124">
        <v>3860</v>
      </c>
      <c r="AF66" s="124">
        <v>392177.43</v>
      </c>
      <c r="AG66" s="124">
        <v>361141.4</v>
      </c>
      <c r="AJ66" s="124">
        <v>1219.8</v>
      </c>
      <c r="AK66" s="103">
        <f t="shared" si="1"/>
        <v>693207.33</v>
      </c>
      <c r="AL66" s="37">
        <f t="shared" si="2"/>
        <v>18186</v>
      </c>
      <c r="AM66" s="26">
        <f t="shared" si="3"/>
        <v>675021.33</v>
      </c>
      <c r="AN66" s="17">
        <f t="shared" si="4"/>
        <v>1674936.08</v>
      </c>
      <c r="AO66" s="19">
        <f t="shared" si="5"/>
        <v>1901615.6300000001</v>
      </c>
      <c r="AP66" s="32">
        <f t="shared" si="6"/>
        <v>-226679.55000000005</v>
      </c>
    </row>
    <row r="67" spans="1:42" x14ac:dyDescent="0.2">
      <c r="A67" t="s">
        <v>556</v>
      </c>
      <c r="B67" t="s">
        <v>557</v>
      </c>
      <c r="C67" s="97">
        <v>4546</v>
      </c>
      <c r="D67" s="74" t="s">
        <v>1333</v>
      </c>
      <c r="E67" s="266" t="s">
        <v>2250</v>
      </c>
      <c r="F67" s="123">
        <v>175179.24</v>
      </c>
      <c r="G67" s="123">
        <v>0</v>
      </c>
      <c r="H67" s="123">
        <v>191145.11</v>
      </c>
      <c r="I67" s="266">
        <v>28904.11</v>
      </c>
      <c r="J67" s="266">
        <v>-4843.12</v>
      </c>
      <c r="M67" s="287">
        <v>60430</v>
      </c>
      <c r="N67" s="287">
        <v>22620</v>
      </c>
      <c r="O67" s="287">
        <v>76150</v>
      </c>
      <c r="P67" s="287">
        <v>305.73</v>
      </c>
      <c r="S67" s="266">
        <v>-794672.92</v>
      </c>
      <c r="T67" s="266">
        <v>1374864.38</v>
      </c>
      <c r="W67" s="100">
        <v>828408.86</v>
      </c>
      <c r="Z67" s="100">
        <v>1315418.01</v>
      </c>
      <c r="AB67" s="100">
        <v>2000</v>
      </c>
      <c r="AC67" s="124">
        <v>1750018.01</v>
      </c>
      <c r="AD67" s="124">
        <v>59510</v>
      </c>
      <c r="AF67" s="124">
        <v>330708.21999999997</v>
      </c>
      <c r="AG67" s="124">
        <v>108438.54</v>
      </c>
      <c r="AK67" s="103">
        <f t="shared" si="1"/>
        <v>366324.35</v>
      </c>
      <c r="AL67" s="37">
        <f t="shared" si="2"/>
        <v>159505.73000000001</v>
      </c>
      <c r="AM67" s="26">
        <f t="shared" si="3"/>
        <v>206818.61999999997</v>
      </c>
      <c r="AN67" s="17">
        <f t="shared" si="4"/>
        <v>2145826.87</v>
      </c>
      <c r="AO67" s="19">
        <f t="shared" si="5"/>
        <v>2248674.77</v>
      </c>
      <c r="AP67" s="32">
        <f t="shared" si="6"/>
        <v>-102847.89999999991</v>
      </c>
    </row>
    <row r="68" spans="1:42" x14ac:dyDescent="0.2">
      <c r="A68" t="s">
        <v>556</v>
      </c>
      <c r="B68" t="s">
        <v>557</v>
      </c>
      <c r="C68" s="97">
        <v>3867</v>
      </c>
      <c r="D68" s="74" t="s">
        <v>1334</v>
      </c>
      <c r="E68" s="266" t="s">
        <v>2251</v>
      </c>
      <c r="F68" s="123">
        <v>621545.62</v>
      </c>
      <c r="G68" s="123">
        <v>0</v>
      </c>
      <c r="H68" s="123">
        <v>30108.33</v>
      </c>
      <c r="I68" s="266">
        <v>77341.2</v>
      </c>
      <c r="J68" s="266">
        <v>1466268.78</v>
      </c>
      <c r="N68" s="287">
        <v>12300</v>
      </c>
      <c r="O68" s="287">
        <v>139500</v>
      </c>
      <c r="P68" s="287">
        <v>0</v>
      </c>
      <c r="S68" s="266">
        <v>386884.69</v>
      </c>
      <c r="T68" s="266">
        <v>2680574.06</v>
      </c>
      <c r="W68" s="100">
        <v>2003718.82</v>
      </c>
      <c r="Y68" s="100">
        <v>2714.54</v>
      </c>
      <c r="Z68" s="100">
        <v>2174468.7000000002</v>
      </c>
      <c r="AB68" s="100">
        <v>43500</v>
      </c>
      <c r="AC68" s="124">
        <v>2483891.7000000002</v>
      </c>
      <c r="AF68" s="124">
        <v>490769.35</v>
      </c>
      <c r="AG68" s="124">
        <v>279613.46000000002</v>
      </c>
      <c r="AK68" s="103">
        <f t="shared" si="1"/>
        <v>651653.94999999995</v>
      </c>
      <c r="AL68" s="37">
        <f t="shared" si="2"/>
        <v>151800</v>
      </c>
      <c r="AM68" s="26">
        <f t="shared" si="3"/>
        <v>499853.94999999995</v>
      </c>
      <c r="AN68" s="17">
        <f t="shared" si="4"/>
        <v>4224402.0600000005</v>
      </c>
      <c r="AO68" s="19">
        <f t="shared" si="5"/>
        <v>3254274.5100000002</v>
      </c>
      <c r="AP68" s="32">
        <f t="shared" si="6"/>
        <v>970127.55000000028</v>
      </c>
    </row>
    <row r="69" spans="1:42" x14ac:dyDescent="0.2">
      <c r="A69" t="s">
        <v>556</v>
      </c>
      <c r="B69" t="s">
        <v>557</v>
      </c>
      <c r="C69" s="97">
        <v>2282</v>
      </c>
      <c r="D69" s="74" t="s">
        <v>1335</v>
      </c>
      <c r="E69" s="266" t="s">
        <v>2252</v>
      </c>
      <c r="F69" s="123">
        <v>626513.6</v>
      </c>
      <c r="G69" s="123">
        <v>5000</v>
      </c>
      <c r="H69" s="123">
        <v>161959.31</v>
      </c>
      <c r="I69" s="266">
        <v>218360.41</v>
      </c>
      <c r="J69" s="266">
        <v>79319.39</v>
      </c>
      <c r="N69" s="287">
        <v>15800</v>
      </c>
      <c r="P69" s="287">
        <v>2440.48</v>
      </c>
      <c r="Q69" s="266">
        <v>5000</v>
      </c>
      <c r="S69" s="266">
        <v>-24.82</v>
      </c>
      <c r="T69" s="266">
        <v>2191965</v>
      </c>
      <c r="W69" s="100">
        <v>743341.29</v>
      </c>
      <c r="X69" s="100">
        <v>26780</v>
      </c>
      <c r="Y69" s="100">
        <v>1223.56</v>
      </c>
      <c r="Z69" s="100">
        <v>831030</v>
      </c>
      <c r="AC69" s="124">
        <v>1175140</v>
      </c>
      <c r="AD69" s="124">
        <v>2266</v>
      </c>
      <c r="AF69" s="124">
        <v>266646.09000000003</v>
      </c>
      <c r="AG69" s="124">
        <v>111146.8</v>
      </c>
      <c r="AK69" s="103">
        <f t="shared" ref="AK69:AK132" si="7">SUM(F69:H69)</f>
        <v>793472.90999999992</v>
      </c>
      <c r="AL69" s="37">
        <f t="shared" ref="AL69:AL132" si="8">SUM(M69:P69)</f>
        <v>18240.48</v>
      </c>
      <c r="AM69" s="26">
        <f t="shared" ref="AM69:AM132" si="9">AK69-AL69</f>
        <v>775232.42999999993</v>
      </c>
      <c r="AN69" s="17">
        <f t="shared" ref="AN69:AN132" si="10">SUM(U69:AB69)</f>
        <v>1602374.85</v>
      </c>
      <c r="AO69" s="19">
        <f t="shared" ref="AO69:AO132" si="11">SUM(AC69:AJ69)</f>
        <v>1555198.8900000001</v>
      </c>
      <c r="AP69" s="32">
        <f t="shared" ref="AP69:AP132" si="12">AN69-AO69</f>
        <v>47175.959999999963</v>
      </c>
    </row>
    <row r="70" spans="1:42" x14ac:dyDescent="0.2">
      <c r="A70" t="s">
        <v>556</v>
      </c>
      <c r="B70" t="s">
        <v>557</v>
      </c>
      <c r="C70" s="97">
        <v>2718</v>
      </c>
      <c r="D70" s="74" t="s">
        <v>1336</v>
      </c>
      <c r="E70" s="266" t="s">
        <v>2253</v>
      </c>
      <c r="F70" s="123">
        <v>599796.30000000005</v>
      </c>
      <c r="G70" s="123">
        <v>27000</v>
      </c>
      <c r="H70" s="123">
        <v>41657.82</v>
      </c>
      <c r="I70" s="266">
        <v>43934.95</v>
      </c>
      <c r="J70" s="266">
        <v>294756.46000000002</v>
      </c>
      <c r="N70" s="287">
        <v>0</v>
      </c>
      <c r="P70" s="287">
        <v>414</v>
      </c>
      <c r="T70" s="266">
        <v>1302561.3500000001</v>
      </c>
      <c r="V70" s="100">
        <v>46.68</v>
      </c>
      <c r="W70" s="100">
        <v>711852.99</v>
      </c>
      <c r="X70" s="100">
        <v>6307.73</v>
      </c>
      <c r="Y70" s="100">
        <v>1238.5999999999999</v>
      </c>
      <c r="Z70" s="100">
        <v>1120190.5</v>
      </c>
      <c r="AB70" s="100">
        <v>196308</v>
      </c>
      <c r="AC70" s="124">
        <v>1389470.5</v>
      </c>
      <c r="AD70" s="124">
        <v>6000</v>
      </c>
      <c r="AF70" s="124">
        <v>542173.76</v>
      </c>
      <c r="AG70" s="124">
        <v>142351.25</v>
      </c>
      <c r="AJ70" s="124">
        <v>1027.49</v>
      </c>
      <c r="AK70" s="103">
        <f t="shared" si="7"/>
        <v>668454.12</v>
      </c>
      <c r="AL70" s="37">
        <f t="shared" si="8"/>
        <v>414</v>
      </c>
      <c r="AM70" s="26">
        <f t="shared" si="9"/>
        <v>668040.12</v>
      </c>
      <c r="AN70" s="17">
        <f t="shared" si="10"/>
        <v>2035944.5</v>
      </c>
      <c r="AO70" s="19">
        <f t="shared" si="11"/>
        <v>2081023</v>
      </c>
      <c r="AP70" s="32">
        <f t="shared" si="12"/>
        <v>-45078.5</v>
      </c>
    </row>
    <row r="71" spans="1:42" x14ac:dyDescent="0.2">
      <c r="A71" t="s">
        <v>556</v>
      </c>
      <c r="B71" t="s">
        <v>557</v>
      </c>
      <c r="C71" s="97">
        <v>4883</v>
      </c>
      <c r="D71" s="74" t="s">
        <v>1337</v>
      </c>
      <c r="E71" s="266" t="s">
        <v>2254</v>
      </c>
      <c r="F71" s="123">
        <v>484330.85</v>
      </c>
      <c r="G71" s="123">
        <v>0</v>
      </c>
      <c r="H71" s="123">
        <v>88867.3</v>
      </c>
      <c r="I71" s="266">
        <v>471442.66</v>
      </c>
      <c r="J71" s="266">
        <v>110954.36</v>
      </c>
      <c r="N71" s="287">
        <v>6300</v>
      </c>
      <c r="O71" s="287">
        <v>150000</v>
      </c>
      <c r="S71" s="266">
        <v>83399.98</v>
      </c>
      <c r="T71" s="266">
        <v>1726865.73</v>
      </c>
      <c r="W71" s="100">
        <v>1118689.56</v>
      </c>
      <c r="Y71" s="100">
        <v>1310.94</v>
      </c>
      <c r="Z71" s="100">
        <v>1014590.6</v>
      </c>
      <c r="AB71" s="100">
        <v>132900</v>
      </c>
      <c r="AC71" s="124">
        <v>1458890.6</v>
      </c>
      <c r="AF71" s="124">
        <v>677483.88</v>
      </c>
      <c r="AG71" s="124">
        <v>141473.15</v>
      </c>
      <c r="AK71" s="103">
        <f t="shared" si="7"/>
        <v>573198.15</v>
      </c>
      <c r="AL71" s="37">
        <f t="shared" si="8"/>
        <v>156300</v>
      </c>
      <c r="AM71" s="26">
        <f t="shared" si="9"/>
        <v>416898.15</v>
      </c>
      <c r="AN71" s="17">
        <f t="shared" si="10"/>
        <v>2267491.1</v>
      </c>
      <c r="AO71" s="19">
        <f t="shared" si="11"/>
        <v>2277847.63</v>
      </c>
      <c r="AP71" s="32">
        <f t="shared" si="12"/>
        <v>-10356.529999999795</v>
      </c>
    </row>
    <row r="72" spans="1:42" x14ac:dyDescent="0.2">
      <c r="A72" t="s">
        <v>556</v>
      </c>
      <c r="B72" t="s">
        <v>557</v>
      </c>
      <c r="C72" s="97">
        <v>4275</v>
      </c>
      <c r="D72" s="74" t="s">
        <v>1338</v>
      </c>
      <c r="E72" s="266" t="s">
        <v>2255</v>
      </c>
      <c r="F72" s="123">
        <v>608654.39</v>
      </c>
      <c r="G72" s="123">
        <v>0</v>
      </c>
      <c r="H72" s="123">
        <v>121086.71</v>
      </c>
      <c r="I72" s="266">
        <v>371780.4</v>
      </c>
      <c r="J72" s="266">
        <v>172260.45</v>
      </c>
      <c r="N72" s="287">
        <v>0</v>
      </c>
      <c r="O72" s="287">
        <v>186450</v>
      </c>
      <c r="S72" s="266">
        <v>188704.4</v>
      </c>
      <c r="T72" s="266">
        <v>1340923.19</v>
      </c>
      <c r="V72" s="100">
        <v>1099.23</v>
      </c>
      <c r="W72" s="100">
        <v>853973.61</v>
      </c>
      <c r="X72" s="100">
        <v>15600</v>
      </c>
      <c r="Y72" s="100">
        <v>982.74</v>
      </c>
      <c r="Z72" s="100">
        <v>1474766.4</v>
      </c>
      <c r="AB72" s="100">
        <v>27500</v>
      </c>
      <c r="AC72" s="124">
        <v>1892566.4</v>
      </c>
      <c r="AD72" s="124">
        <v>840</v>
      </c>
      <c r="AF72" s="124">
        <v>394980.5</v>
      </c>
      <c r="AG72" s="124">
        <v>145168.07</v>
      </c>
      <c r="AK72" s="103">
        <f t="shared" si="7"/>
        <v>729741.1</v>
      </c>
      <c r="AL72" s="37">
        <f t="shared" si="8"/>
        <v>186450</v>
      </c>
      <c r="AM72" s="26">
        <f t="shared" si="9"/>
        <v>543291.1</v>
      </c>
      <c r="AN72" s="17">
        <f t="shared" si="10"/>
        <v>2373921.98</v>
      </c>
      <c r="AO72" s="19">
        <f t="shared" si="11"/>
        <v>2433554.9699999997</v>
      </c>
      <c r="AP72" s="32">
        <f t="shared" si="12"/>
        <v>-59632.989999999758</v>
      </c>
    </row>
    <row r="73" spans="1:42" x14ac:dyDescent="0.2">
      <c r="A73" t="s">
        <v>556</v>
      </c>
      <c r="B73" t="s">
        <v>557</v>
      </c>
      <c r="C73" s="97">
        <v>3121</v>
      </c>
      <c r="D73" s="74" t="s">
        <v>1339</v>
      </c>
      <c r="E73" s="266" t="s">
        <v>2256</v>
      </c>
      <c r="F73" s="123">
        <v>512077.87</v>
      </c>
      <c r="G73" s="123">
        <v>0</v>
      </c>
      <c r="H73" s="123">
        <v>73852.09</v>
      </c>
      <c r="I73" s="266">
        <v>883047.58</v>
      </c>
      <c r="J73" s="266">
        <v>201822.91</v>
      </c>
      <c r="N73" s="287">
        <v>134745</v>
      </c>
      <c r="O73" s="287">
        <v>151210</v>
      </c>
      <c r="P73" s="287">
        <v>934.55</v>
      </c>
      <c r="T73" s="266">
        <v>1529202.14</v>
      </c>
      <c r="W73" s="100">
        <v>721423.92</v>
      </c>
      <c r="Y73" s="100">
        <v>1861.78</v>
      </c>
      <c r="Z73" s="100">
        <v>1229233</v>
      </c>
      <c r="AC73" s="124">
        <v>1610195</v>
      </c>
      <c r="AF73" s="124">
        <v>447091.44</v>
      </c>
      <c r="AG73" s="124">
        <v>212760.11</v>
      </c>
      <c r="AK73" s="103">
        <f t="shared" si="7"/>
        <v>585929.96</v>
      </c>
      <c r="AL73" s="37">
        <f t="shared" si="8"/>
        <v>286889.55</v>
      </c>
      <c r="AM73" s="26">
        <f t="shared" si="9"/>
        <v>299040.40999999997</v>
      </c>
      <c r="AN73" s="17">
        <f t="shared" si="10"/>
        <v>1952518.7000000002</v>
      </c>
      <c r="AO73" s="19">
        <f t="shared" si="11"/>
        <v>2270046.5499999998</v>
      </c>
      <c r="AP73" s="32">
        <f t="shared" si="12"/>
        <v>-317527.84999999963</v>
      </c>
    </row>
    <row r="74" spans="1:42" x14ac:dyDescent="0.2">
      <c r="A74" t="s">
        <v>556</v>
      </c>
      <c r="B74" t="s">
        <v>557</v>
      </c>
      <c r="C74" s="97">
        <v>1601</v>
      </c>
      <c r="D74" s="74" t="s">
        <v>1340</v>
      </c>
      <c r="E74" s="266" t="s">
        <v>2257</v>
      </c>
      <c r="F74" s="123">
        <v>659899.88</v>
      </c>
      <c r="G74" s="123">
        <v>0</v>
      </c>
      <c r="H74" s="123">
        <v>67337.53</v>
      </c>
      <c r="I74" s="266">
        <v>991601.39</v>
      </c>
      <c r="J74" s="266">
        <v>326445.53000000003</v>
      </c>
      <c r="N74" s="287">
        <v>0</v>
      </c>
      <c r="O74" s="287">
        <v>33400</v>
      </c>
      <c r="T74" s="266">
        <v>464694.52</v>
      </c>
      <c r="W74" s="100">
        <v>708443.16</v>
      </c>
      <c r="X74" s="100">
        <v>87950</v>
      </c>
      <c r="Y74" s="100">
        <v>1071.24</v>
      </c>
      <c r="Z74" s="100">
        <v>1103009.8</v>
      </c>
      <c r="AC74" s="124">
        <v>1123609.8</v>
      </c>
      <c r="AF74" s="124">
        <v>296714.67</v>
      </c>
      <c r="AG74" s="124">
        <v>145341.10999999999</v>
      </c>
      <c r="AK74" s="103">
        <f t="shared" si="7"/>
        <v>727237.41</v>
      </c>
      <c r="AL74" s="37">
        <f t="shared" si="8"/>
        <v>33400</v>
      </c>
      <c r="AM74" s="26">
        <f t="shared" si="9"/>
        <v>693837.41</v>
      </c>
      <c r="AN74" s="17">
        <f t="shared" si="10"/>
        <v>1900474.2000000002</v>
      </c>
      <c r="AO74" s="19">
        <f t="shared" si="11"/>
        <v>1565665.58</v>
      </c>
      <c r="AP74" s="32">
        <f t="shared" si="12"/>
        <v>334808.62000000011</v>
      </c>
    </row>
    <row r="75" spans="1:42" x14ac:dyDescent="0.2">
      <c r="A75" t="s">
        <v>556</v>
      </c>
      <c r="B75" t="s">
        <v>557</v>
      </c>
      <c r="C75" s="97">
        <v>4298</v>
      </c>
      <c r="D75" s="74" t="s">
        <v>1341</v>
      </c>
      <c r="E75" s="266" t="s">
        <v>2258</v>
      </c>
      <c r="F75" s="123">
        <v>330643.62</v>
      </c>
      <c r="G75" s="123">
        <v>0</v>
      </c>
      <c r="H75" s="123">
        <v>59543.33</v>
      </c>
      <c r="I75" s="266">
        <v>1308890.4099999999</v>
      </c>
      <c r="J75" s="266">
        <v>189100.62</v>
      </c>
      <c r="N75" s="287">
        <v>8682.99</v>
      </c>
      <c r="O75" s="287">
        <v>8080</v>
      </c>
      <c r="P75" s="287">
        <v>1031</v>
      </c>
      <c r="S75" s="266">
        <v>417.92</v>
      </c>
      <c r="T75" s="266">
        <v>961521.58</v>
      </c>
      <c r="W75" s="100">
        <v>1032046.2</v>
      </c>
      <c r="X75" s="100">
        <v>121400</v>
      </c>
      <c r="Y75" s="100">
        <v>1170.0899999999999</v>
      </c>
      <c r="Z75" s="100">
        <v>905473.2</v>
      </c>
      <c r="AB75" s="100">
        <v>21000</v>
      </c>
      <c r="AC75" s="124">
        <v>1391463.2</v>
      </c>
      <c r="AF75" s="124">
        <v>427762.22</v>
      </c>
      <c r="AG75" s="124">
        <v>291280.28999999998</v>
      </c>
      <c r="AK75" s="103">
        <f t="shared" si="7"/>
        <v>390186.95</v>
      </c>
      <c r="AL75" s="37">
        <f t="shared" si="8"/>
        <v>17793.989999999998</v>
      </c>
      <c r="AM75" s="26">
        <f t="shared" si="9"/>
        <v>372392.96000000002</v>
      </c>
      <c r="AN75" s="17">
        <f t="shared" si="10"/>
        <v>2081089.49</v>
      </c>
      <c r="AO75" s="19">
        <f t="shared" si="11"/>
        <v>2110505.71</v>
      </c>
      <c r="AP75" s="32">
        <f t="shared" si="12"/>
        <v>-29416.219999999972</v>
      </c>
    </row>
    <row r="76" spans="1:42" x14ac:dyDescent="0.2">
      <c r="A76" t="s">
        <v>556</v>
      </c>
      <c r="B76" t="s">
        <v>557</v>
      </c>
      <c r="C76" s="97">
        <v>4211</v>
      </c>
      <c r="D76" s="74" t="s">
        <v>1342</v>
      </c>
      <c r="E76" s="266" t="s">
        <v>2259</v>
      </c>
      <c r="F76" s="123">
        <v>596824.93000000005</v>
      </c>
      <c r="G76" s="123">
        <v>0</v>
      </c>
      <c r="H76" s="123">
        <v>119189.1</v>
      </c>
      <c r="I76" s="266">
        <v>1573017.89</v>
      </c>
      <c r="J76" s="266">
        <v>335945.89</v>
      </c>
      <c r="M76" s="287">
        <v>5500</v>
      </c>
      <c r="N76" s="287">
        <v>6300</v>
      </c>
      <c r="P76" s="287">
        <v>336.45</v>
      </c>
      <c r="S76" s="266">
        <v>89937.18</v>
      </c>
      <c r="T76" s="266">
        <v>2317512.06</v>
      </c>
      <c r="W76" s="100">
        <v>916847.06</v>
      </c>
      <c r="Y76" s="100">
        <v>960.32</v>
      </c>
      <c r="Z76" s="100">
        <v>723364.2</v>
      </c>
      <c r="AB76" s="100">
        <v>15000</v>
      </c>
      <c r="AC76" s="124">
        <v>1087264.2</v>
      </c>
      <c r="AF76" s="124">
        <v>338325.31</v>
      </c>
      <c r="AG76" s="124">
        <v>123912.56</v>
      </c>
      <c r="AK76" s="103">
        <f t="shared" si="7"/>
        <v>716014.03</v>
      </c>
      <c r="AL76" s="37">
        <f t="shared" si="8"/>
        <v>12136.45</v>
      </c>
      <c r="AM76" s="26">
        <f t="shared" si="9"/>
        <v>703877.58000000007</v>
      </c>
      <c r="AN76" s="17">
        <f t="shared" si="10"/>
        <v>1656171.58</v>
      </c>
      <c r="AO76" s="19">
        <f t="shared" si="11"/>
        <v>1549502.07</v>
      </c>
      <c r="AP76" s="32">
        <f t="shared" si="12"/>
        <v>106669.51000000001</v>
      </c>
    </row>
    <row r="77" spans="1:42" x14ac:dyDescent="0.2">
      <c r="A77" t="s">
        <v>556</v>
      </c>
      <c r="B77" t="s">
        <v>557</v>
      </c>
      <c r="C77" s="97">
        <v>3166</v>
      </c>
      <c r="D77" s="74" t="s">
        <v>1343</v>
      </c>
      <c r="E77" s="266" t="s">
        <v>2260</v>
      </c>
      <c r="F77" s="123">
        <v>559259.56999999995</v>
      </c>
      <c r="G77" s="123">
        <v>0</v>
      </c>
      <c r="H77" s="123">
        <v>63570.5</v>
      </c>
      <c r="I77" s="266">
        <v>581838.86</v>
      </c>
      <c r="J77" s="266">
        <v>262432.28000000003</v>
      </c>
      <c r="N77" s="287">
        <v>13351</v>
      </c>
      <c r="O77" s="287">
        <v>310860</v>
      </c>
      <c r="P77" s="287">
        <v>166300</v>
      </c>
      <c r="S77" s="266">
        <v>-285309.84999999998</v>
      </c>
      <c r="T77" s="266">
        <v>2233839.69</v>
      </c>
      <c r="W77" s="100">
        <v>1230949.71</v>
      </c>
      <c r="Y77" s="100">
        <v>698.47</v>
      </c>
      <c r="Z77" s="100">
        <v>1082588</v>
      </c>
      <c r="AB77" s="100">
        <v>159500</v>
      </c>
      <c r="AC77" s="124">
        <v>1485068</v>
      </c>
      <c r="AF77" s="124">
        <v>512079.07</v>
      </c>
      <c r="AG77" s="124">
        <v>151689.37</v>
      </c>
      <c r="AK77" s="103">
        <f t="shared" si="7"/>
        <v>622830.06999999995</v>
      </c>
      <c r="AL77" s="37">
        <f t="shared" si="8"/>
        <v>490511</v>
      </c>
      <c r="AM77" s="26">
        <f t="shared" si="9"/>
        <v>132319.06999999995</v>
      </c>
      <c r="AN77" s="17">
        <f t="shared" si="10"/>
        <v>2473736.1799999997</v>
      </c>
      <c r="AO77" s="19">
        <f t="shared" si="11"/>
        <v>2148836.44</v>
      </c>
      <c r="AP77" s="32">
        <f t="shared" si="12"/>
        <v>324899.73999999976</v>
      </c>
    </row>
    <row r="78" spans="1:42" x14ac:dyDescent="0.2">
      <c r="A78" t="s">
        <v>556</v>
      </c>
      <c r="B78" t="s">
        <v>557</v>
      </c>
      <c r="C78" s="97">
        <v>2186</v>
      </c>
      <c r="D78" s="74" t="s">
        <v>1344</v>
      </c>
      <c r="E78" s="266" t="s">
        <v>2330</v>
      </c>
      <c r="F78" s="123">
        <v>672218.22</v>
      </c>
      <c r="G78" s="123">
        <v>0</v>
      </c>
      <c r="H78" s="123">
        <v>101399.95</v>
      </c>
      <c r="I78" s="266">
        <v>364967.2</v>
      </c>
      <c r="J78" s="266">
        <v>505218.43</v>
      </c>
      <c r="P78" s="287">
        <v>1532.73</v>
      </c>
      <c r="S78" s="266">
        <v>43711</v>
      </c>
      <c r="T78" s="266">
        <v>2560558.21</v>
      </c>
      <c r="W78" s="100">
        <v>728589.48</v>
      </c>
      <c r="X78" s="100">
        <v>61075</v>
      </c>
      <c r="Y78" s="100">
        <v>1095.75</v>
      </c>
      <c r="Z78" s="100">
        <v>673994.2</v>
      </c>
      <c r="AC78" s="124">
        <v>930794.2</v>
      </c>
      <c r="AF78" s="124">
        <v>455728.13</v>
      </c>
      <c r="AG78" s="124">
        <v>106243.81</v>
      </c>
      <c r="AJ78" s="124">
        <v>17.41</v>
      </c>
      <c r="AK78" s="103">
        <f t="shared" si="7"/>
        <v>773618.16999999993</v>
      </c>
      <c r="AL78" s="37">
        <f t="shared" si="8"/>
        <v>1532.73</v>
      </c>
      <c r="AM78" s="26">
        <f t="shared" si="9"/>
        <v>772085.44</v>
      </c>
      <c r="AN78" s="17">
        <f t="shared" si="10"/>
        <v>1464754.43</v>
      </c>
      <c r="AO78" s="19">
        <f t="shared" si="11"/>
        <v>1492783.55</v>
      </c>
      <c r="AP78" s="32">
        <f t="shared" si="12"/>
        <v>-28029.120000000112</v>
      </c>
    </row>
    <row r="79" spans="1:42" x14ac:dyDescent="0.2">
      <c r="A79" t="s">
        <v>560</v>
      </c>
      <c r="B79" t="s">
        <v>561</v>
      </c>
      <c r="C79" s="97">
        <v>3311</v>
      </c>
      <c r="D79" s="74" t="s">
        <v>1345</v>
      </c>
      <c r="E79" s="266" t="s">
        <v>2261</v>
      </c>
      <c r="F79" s="123">
        <v>293760.96999999997</v>
      </c>
      <c r="G79" s="123">
        <v>0</v>
      </c>
      <c r="H79" s="123">
        <v>39999.910000000003</v>
      </c>
      <c r="I79" s="266">
        <v>341619.21</v>
      </c>
      <c r="J79" s="266">
        <v>644465.99</v>
      </c>
      <c r="N79" s="287">
        <v>4691.71</v>
      </c>
      <c r="R79" s="266">
        <v>-58902.06</v>
      </c>
      <c r="S79" s="266">
        <v>-819871.2</v>
      </c>
      <c r="T79" s="266">
        <v>2103024.29</v>
      </c>
      <c r="W79" s="100">
        <v>644932.72</v>
      </c>
      <c r="Y79" s="100">
        <v>312.95</v>
      </c>
      <c r="Z79" s="100">
        <v>1528150</v>
      </c>
      <c r="AC79" s="124">
        <v>1462051</v>
      </c>
      <c r="AE79" s="124">
        <v>17192</v>
      </c>
      <c r="AF79" s="124">
        <v>407299.32</v>
      </c>
      <c r="AG79" s="124">
        <v>178604.07</v>
      </c>
      <c r="AJ79" s="124">
        <v>303.94</v>
      </c>
      <c r="AK79" s="103">
        <f t="shared" si="7"/>
        <v>333760.88</v>
      </c>
      <c r="AL79" s="37">
        <f t="shared" si="8"/>
        <v>4691.71</v>
      </c>
      <c r="AM79" s="26">
        <f t="shared" si="9"/>
        <v>329069.17</v>
      </c>
      <c r="AN79" s="17">
        <f t="shared" si="10"/>
        <v>2173395.67</v>
      </c>
      <c r="AO79" s="19">
        <f t="shared" si="11"/>
        <v>2065450.33</v>
      </c>
      <c r="AP79" s="32">
        <f t="shared" si="12"/>
        <v>107945.33999999985</v>
      </c>
    </row>
    <row r="80" spans="1:42" x14ac:dyDescent="0.2">
      <c r="A80" t="s">
        <v>560</v>
      </c>
      <c r="B80" t="s">
        <v>561</v>
      </c>
      <c r="C80" s="97">
        <v>2139</v>
      </c>
      <c r="D80" s="74" t="s">
        <v>1346</v>
      </c>
      <c r="E80" s="266" t="s">
        <v>2262</v>
      </c>
      <c r="F80" s="123">
        <v>188341.41</v>
      </c>
      <c r="G80" s="123">
        <v>0</v>
      </c>
      <c r="H80" s="123">
        <v>44140.18</v>
      </c>
      <c r="I80" s="266">
        <v>261173.01</v>
      </c>
      <c r="J80" s="266">
        <v>84576.02</v>
      </c>
      <c r="N80" s="287">
        <v>15100</v>
      </c>
      <c r="O80" s="287">
        <v>84300</v>
      </c>
      <c r="R80" s="266">
        <v>-696928.37</v>
      </c>
      <c r="S80" s="266">
        <v>67948.179999999993</v>
      </c>
      <c r="T80" s="266">
        <v>1431387.54</v>
      </c>
      <c r="W80" s="100">
        <v>442483.96</v>
      </c>
      <c r="Y80" s="100">
        <v>523.4</v>
      </c>
      <c r="Z80" s="100">
        <v>1156280</v>
      </c>
      <c r="AC80" s="124">
        <v>1290920</v>
      </c>
      <c r="AF80" s="124">
        <v>418345.43</v>
      </c>
      <c r="AG80" s="124">
        <v>198366.39</v>
      </c>
      <c r="AJ80" s="124">
        <v>3272.27</v>
      </c>
      <c r="AK80" s="103">
        <f t="shared" si="7"/>
        <v>232481.59</v>
      </c>
      <c r="AL80" s="37">
        <f t="shared" si="8"/>
        <v>99400</v>
      </c>
      <c r="AM80" s="26">
        <f t="shared" si="9"/>
        <v>133081.59</v>
      </c>
      <c r="AN80" s="17">
        <f t="shared" si="10"/>
        <v>1599287.36</v>
      </c>
      <c r="AO80" s="19">
        <f t="shared" si="11"/>
        <v>1910904.0899999999</v>
      </c>
      <c r="AP80" s="32">
        <f t="shared" si="12"/>
        <v>-311616.72999999975</v>
      </c>
    </row>
    <row r="81" spans="1:42" x14ac:dyDescent="0.2">
      <c r="A81" t="s">
        <v>560</v>
      </c>
      <c r="B81" t="s">
        <v>561</v>
      </c>
      <c r="C81" s="97">
        <v>4074</v>
      </c>
      <c r="D81" s="74" t="s">
        <v>1347</v>
      </c>
      <c r="E81" s="266" t="s">
        <v>2263</v>
      </c>
      <c r="F81" s="123">
        <v>517189.9</v>
      </c>
      <c r="G81" s="123">
        <v>0</v>
      </c>
      <c r="H81" s="123">
        <v>17037.87</v>
      </c>
      <c r="I81" s="266">
        <v>491574.72</v>
      </c>
      <c r="J81" s="266">
        <v>779916.12</v>
      </c>
      <c r="N81" s="287">
        <v>78939.38</v>
      </c>
      <c r="P81" s="287">
        <v>2408.96</v>
      </c>
      <c r="R81" s="266">
        <v>-172699.86</v>
      </c>
      <c r="S81" s="266">
        <v>-115063.15</v>
      </c>
      <c r="T81" s="266">
        <v>2015625.01</v>
      </c>
      <c r="V81" s="100">
        <v>159.84</v>
      </c>
      <c r="W81" s="100">
        <v>803374.72</v>
      </c>
      <c r="X81" s="100">
        <v>600</v>
      </c>
      <c r="Y81" s="100">
        <v>143.62</v>
      </c>
      <c r="Z81" s="100">
        <v>1487900</v>
      </c>
      <c r="AB81" s="100">
        <v>130400</v>
      </c>
      <c r="AC81" s="124">
        <v>1881710</v>
      </c>
      <c r="AE81" s="124">
        <v>17096</v>
      </c>
      <c r="AF81" s="124">
        <v>334474.21999999997</v>
      </c>
      <c r="AG81" s="124">
        <v>184920.8</v>
      </c>
      <c r="AJ81" s="124">
        <v>3547.89</v>
      </c>
      <c r="AK81" s="103">
        <f t="shared" si="7"/>
        <v>534227.77</v>
      </c>
      <c r="AL81" s="37">
        <f t="shared" si="8"/>
        <v>81348.340000000011</v>
      </c>
      <c r="AM81" s="26">
        <f t="shared" si="9"/>
        <v>452879.43</v>
      </c>
      <c r="AN81" s="17">
        <f t="shared" si="10"/>
        <v>2422578.1799999997</v>
      </c>
      <c r="AO81" s="19">
        <f t="shared" si="11"/>
        <v>2421748.9099999997</v>
      </c>
      <c r="AP81" s="32">
        <f t="shared" si="12"/>
        <v>829.27000000001863</v>
      </c>
    </row>
    <row r="82" spans="1:42" x14ac:dyDescent="0.2">
      <c r="A82" t="s">
        <v>560</v>
      </c>
      <c r="B82" t="s">
        <v>561</v>
      </c>
      <c r="C82" s="97">
        <v>2831</v>
      </c>
      <c r="D82" s="74" t="s">
        <v>1348</v>
      </c>
      <c r="E82" s="266" t="s">
        <v>2264</v>
      </c>
      <c r="F82" s="123">
        <v>222486.16</v>
      </c>
      <c r="G82" s="123">
        <v>0</v>
      </c>
      <c r="H82" s="123">
        <v>48127.14</v>
      </c>
      <c r="I82" s="266">
        <v>459216.57</v>
      </c>
      <c r="J82" s="266">
        <v>318725.78999999998</v>
      </c>
      <c r="N82" s="287">
        <v>7500</v>
      </c>
      <c r="O82" s="287">
        <v>117034</v>
      </c>
      <c r="P82" s="287">
        <v>318.08999999999997</v>
      </c>
      <c r="S82" s="266">
        <v>-180177.09</v>
      </c>
      <c r="T82" s="266">
        <v>1211911.4099999999</v>
      </c>
      <c r="W82" s="100">
        <v>769371.78</v>
      </c>
      <c r="Y82" s="100">
        <v>572.78</v>
      </c>
      <c r="Z82" s="100">
        <v>1379180</v>
      </c>
      <c r="AC82" s="124">
        <v>1673840</v>
      </c>
      <c r="AE82" s="124">
        <v>1200</v>
      </c>
      <c r="AF82" s="124">
        <v>401971.59</v>
      </c>
      <c r="AG82" s="124">
        <v>165707.72</v>
      </c>
      <c r="AJ82" s="124">
        <v>3000</v>
      </c>
      <c r="AK82" s="103">
        <f t="shared" si="7"/>
        <v>270613.3</v>
      </c>
      <c r="AL82" s="37">
        <f t="shared" si="8"/>
        <v>124852.09</v>
      </c>
      <c r="AM82" s="26">
        <f t="shared" si="9"/>
        <v>145761.21</v>
      </c>
      <c r="AN82" s="17">
        <f t="shared" si="10"/>
        <v>2149124.56</v>
      </c>
      <c r="AO82" s="19">
        <f t="shared" si="11"/>
        <v>2245719.31</v>
      </c>
      <c r="AP82" s="32">
        <f t="shared" si="12"/>
        <v>-96594.75</v>
      </c>
    </row>
    <row r="83" spans="1:42" x14ac:dyDescent="0.2">
      <c r="A83" t="s">
        <v>560</v>
      </c>
      <c r="B83" t="s">
        <v>561</v>
      </c>
      <c r="C83" s="97">
        <v>2983</v>
      </c>
      <c r="D83" s="74" t="s">
        <v>1349</v>
      </c>
      <c r="E83" s="266" t="s">
        <v>2265</v>
      </c>
      <c r="F83" s="123">
        <v>308619.43</v>
      </c>
      <c r="G83" s="123">
        <v>0</v>
      </c>
      <c r="H83" s="123">
        <v>4034.78</v>
      </c>
      <c r="I83" s="266">
        <v>689450.63</v>
      </c>
      <c r="J83" s="266">
        <v>136655.93</v>
      </c>
      <c r="R83" s="266">
        <v>-236855.16</v>
      </c>
      <c r="S83" s="266">
        <v>-355341.05</v>
      </c>
      <c r="T83" s="266">
        <v>1745362.84</v>
      </c>
      <c r="W83" s="100">
        <v>575775.03</v>
      </c>
      <c r="X83" s="100">
        <v>351860</v>
      </c>
      <c r="Y83" s="100">
        <v>784.65</v>
      </c>
      <c r="Z83" s="100">
        <v>1690500</v>
      </c>
      <c r="AB83" s="100">
        <v>910</v>
      </c>
      <c r="AC83" s="124">
        <v>1892100</v>
      </c>
      <c r="AE83" s="124">
        <v>8749</v>
      </c>
      <c r="AF83" s="124">
        <v>583359.23</v>
      </c>
      <c r="AG83" s="124">
        <v>145766.22</v>
      </c>
      <c r="AK83" s="103">
        <f t="shared" si="7"/>
        <v>312654.21000000002</v>
      </c>
      <c r="AL83" s="37">
        <f t="shared" si="8"/>
        <v>0</v>
      </c>
      <c r="AM83" s="26">
        <f t="shared" si="9"/>
        <v>312654.21000000002</v>
      </c>
      <c r="AN83" s="17">
        <f t="shared" si="10"/>
        <v>2619829.6800000002</v>
      </c>
      <c r="AO83" s="19">
        <f t="shared" si="11"/>
        <v>2629974.4500000002</v>
      </c>
      <c r="AP83" s="32">
        <f t="shared" si="12"/>
        <v>-10144.770000000019</v>
      </c>
    </row>
    <row r="84" spans="1:42" x14ac:dyDescent="0.2">
      <c r="A84" t="s">
        <v>560</v>
      </c>
      <c r="B84" t="s">
        <v>561</v>
      </c>
      <c r="C84" s="97">
        <v>1867</v>
      </c>
      <c r="D84" s="74" t="s">
        <v>1350</v>
      </c>
      <c r="E84" s="266" t="s">
        <v>2266</v>
      </c>
      <c r="F84" s="123">
        <v>339200.19</v>
      </c>
      <c r="G84" s="123">
        <v>0</v>
      </c>
      <c r="H84" s="123">
        <v>29630.06</v>
      </c>
      <c r="I84" s="266">
        <v>988699.52</v>
      </c>
      <c r="J84" s="266">
        <v>376955.97</v>
      </c>
      <c r="N84" s="287">
        <v>14897.33</v>
      </c>
      <c r="O84" s="287">
        <v>61915</v>
      </c>
      <c r="R84" s="266">
        <v>-348891.95</v>
      </c>
      <c r="T84" s="266">
        <v>1929262.58</v>
      </c>
      <c r="W84" s="100">
        <v>688965.67</v>
      </c>
      <c r="X84" s="100">
        <v>73250</v>
      </c>
      <c r="Y84" s="100">
        <v>519.35</v>
      </c>
      <c r="Z84" s="100">
        <v>1253240</v>
      </c>
      <c r="AB84" s="100">
        <v>177176</v>
      </c>
      <c r="AC84" s="124">
        <v>1503920</v>
      </c>
      <c r="AE84" s="124">
        <v>11447</v>
      </c>
      <c r="AF84" s="124">
        <v>399963.24</v>
      </c>
      <c r="AG84" s="124">
        <v>185215.23</v>
      </c>
      <c r="AJ84" s="124">
        <v>4209.7700000000004</v>
      </c>
      <c r="AK84" s="103">
        <f t="shared" si="7"/>
        <v>368830.25</v>
      </c>
      <c r="AL84" s="37">
        <f t="shared" si="8"/>
        <v>76812.33</v>
      </c>
      <c r="AM84" s="26">
        <f t="shared" si="9"/>
        <v>292017.91999999998</v>
      </c>
      <c r="AN84" s="17">
        <f t="shared" si="10"/>
        <v>2193151.02</v>
      </c>
      <c r="AO84" s="19">
        <f t="shared" si="11"/>
        <v>2104755.2400000002</v>
      </c>
      <c r="AP84" s="32">
        <f t="shared" si="12"/>
        <v>88395.779999999795</v>
      </c>
    </row>
    <row r="85" spans="1:42" x14ac:dyDescent="0.2">
      <c r="A85" t="s">
        <v>560</v>
      </c>
      <c r="B85" t="s">
        <v>561</v>
      </c>
      <c r="C85" s="97">
        <v>2692</v>
      </c>
      <c r="D85" s="74" t="s">
        <v>1351</v>
      </c>
      <c r="E85" s="266" t="s">
        <v>2267</v>
      </c>
      <c r="F85" s="123">
        <v>342268.49</v>
      </c>
      <c r="G85" s="123">
        <v>0</v>
      </c>
      <c r="H85" s="123">
        <v>43920.33</v>
      </c>
      <c r="I85" s="266">
        <v>375202.73</v>
      </c>
      <c r="J85" s="266">
        <v>260277.79</v>
      </c>
      <c r="R85" s="266">
        <v>-404779.84</v>
      </c>
      <c r="S85" s="266">
        <v>638.03</v>
      </c>
      <c r="T85" s="266">
        <v>1851699.47</v>
      </c>
      <c r="W85" s="100">
        <v>576577.06000000006</v>
      </c>
      <c r="X85" s="100">
        <v>54000</v>
      </c>
      <c r="Y85" s="100">
        <v>4454.28</v>
      </c>
      <c r="Z85" s="100">
        <v>1201600</v>
      </c>
      <c r="AC85" s="124">
        <v>1591290</v>
      </c>
      <c r="AE85" s="124">
        <v>13120</v>
      </c>
      <c r="AF85" s="124">
        <v>463299.88</v>
      </c>
      <c r="AG85" s="124">
        <v>182352.36</v>
      </c>
      <c r="AJ85" s="124">
        <v>3572.42</v>
      </c>
      <c r="AK85" s="103">
        <f t="shared" si="7"/>
        <v>386188.82</v>
      </c>
      <c r="AL85" s="37">
        <f t="shared" si="8"/>
        <v>0</v>
      </c>
      <c r="AM85" s="26">
        <f t="shared" si="9"/>
        <v>386188.82</v>
      </c>
      <c r="AN85" s="17">
        <f t="shared" si="10"/>
        <v>1836631.34</v>
      </c>
      <c r="AO85" s="19">
        <f t="shared" si="11"/>
        <v>2253634.6599999997</v>
      </c>
      <c r="AP85" s="32">
        <f t="shared" si="12"/>
        <v>-417003.3199999996</v>
      </c>
    </row>
    <row r="86" spans="1:42" x14ac:dyDescent="0.2">
      <c r="A86" t="s">
        <v>560</v>
      </c>
      <c r="B86" t="s">
        <v>561</v>
      </c>
      <c r="C86" s="97">
        <v>1950</v>
      </c>
      <c r="D86" s="74" t="s">
        <v>1352</v>
      </c>
      <c r="E86" s="266" t="s">
        <v>2268</v>
      </c>
      <c r="F86" s="123">
        <v>322580.75</v>
      </c>
      <c r="G86" s="123">
        <v>0</v>
      </c>
      <c r="H86" s="123">
        <v>34193.54</v>
      </c>
      <c r="I86" s="266">
        <v>608979.27</v>
      </c>
      <c r="J86" s="266">
        <v>154945.66</v>
      </c>
      <c r="S86" s="266">
        <v>-327045.09000000003</v>
      </c>
      <c r="T86" s="266">
        <v>1211766.1200000001</v>
      </c>
      <c r="W86" s="100">
        <v>577941.9</v>
      </c>
      <c r="X86" s="100">
        <v>154940</v>
      </c>
      <c r="Y86" s="100">
        <v>824.68</v>
      </c>
      <c r="Z86" s="100">
        <v>1105480</v>
      </c>
      <c r="AB86" s="100">
        <v>254380</v>
      </c>
      <c r="AC86" s="124">
        <v>1557205</v>
      </c>
      <c r="AE86" s="124">
        <v>4800</v>
      </c>
      <c r="AF86" s="124">
        <v>229384.12</v>
      </c>
      <c r="AG86" s="124">
        <v>35238.14</v>
      </c>
      <c r="AJ86" s="124">
        <v>3291.13</v>
      </c>
      <c r="AK86" s="103">
        <f t="shared" si="7"/>
        <v>356774.29</v>
      </c>
      <c r="AL86" s="37">
        <f t="shared" si="8"/>
        <v>0</v>
      </c>
      <c r="AM86" s="26">
        <f t="shared" si="9"/>
        <v>356774.29</v>
      </c>
      <c r="AN86" s="17">
        <f t="shared" si="10"/>
        <v>2093566.58</v>
      </c>
      <c r="AO86" s="19">
        <f t="shared" si="11"/>
        <v>1829918.39</v>
      </c>
      <c r="AP86" s="32">
        <f t="shared" si="12"/>
        <v>263648.19000000018</v>
      </c>
    </row>
    <row r="87" spans="1:42" x14ac:dyDescent="0.2">
      <c r="A87" t="s">
        <v>560</v>
      </c>
      <c r="B87" t="s">
        <v>561</v>
      </c>
      <c r="C87" s="97">
        <v>2898</v>
      </c>
      <c r="D87" s="74" t="s">
        <v>1353</v>
      </c>
      <c r="E87" s="266" t="s">
        <v>2269</v>
      </c>
      <c r="F87" s="123">
        <v>397130.09</v>
      </c>
      <c r="G87" s="123">
        <v>0</v>
      </c>
      <c r="H87" s="123">
        <v>48047.98</v>
      </c>
      <c r="I87" s="266">
        <v>75446.98</v>
      </c>
      <c r="J87" s="266">
        <v>580185.91</v>
      </c>
      <c r="N87" s="287">
        <v>1000</v>
      </c>
      <c r="O87" s="287">
        <v>130622</v>
      </c>
      <c r="P87" s="287">
        <v>2965.03</v>
      </c>
      <c r="R87" s="266">
        <v>240790.16</v>
      </c>
      <c r="S87" s="266">
        <v>-32572.99</v>
      </c>
      <c r="T87" s="266">
        <v>907622.82</v>
      </c>
      <c r="W87" s="100">
        <v>759770.31</v>
      </c>
      <c r="X87" s="100">
        <v>35925</v>
      </c>
      <c r="Y87" s="100">
        <v>2686.08</v>
      </c>
      <c r="Z87" s="100">
        <v>1524690</v>
      </c>
      <c r="AC87" s="124">
        <v>1711290</v>
      </c>
      <c r="AD87" s="124">
        <v>44916</v>
      </c>
      <c r="AE87" s="124">
        <v>2184</v>
      </c>
      <c r="AF87" s="124">
        <v>607570.93999999994</v>
      </c>
      <c r="AG87" s="124">
        <v>98040.43</v>
      </c>
      <c r="AJ87" s="124">
        <v>3436.08</v>
      </c>
      <c r="AK87" s="103">
        <f t="shared" si="7"/>
        <v>445178.07</v>
      </c>
      <c r="AL87" s="37">
        <f t="shared" si="8"/>
        <v>134587.03</v>
      </c>
      <c r="AM87" s="26">
        <f t="shared" si="9"/>
        <v>310591.04000000004</v>
      </c>
      <c r="AN87" s="17">
        <f t="shared" si="10"/>
        <v>2323071.39</v>
      </c>
      <c r="AO87" s="19">
        <f t="shared" si="11"/>
        <v>2467437.4500000002</v>
      </c>
      <c r="AP87" s="32">
        <f t="shared" si="12"/>
        <v>-144366.06000000006</v>
      </c>
    </row>
    <row r="88" spans="1:42" x14ac:dyDescent="0.2">
      <c r="A88" t="s">
        <v>560</v>
      </c>
      <c r="B88" t="s">
        <v>561</v>
      </c>
      <c r="C88" s="97">
        <v>1653</v>
      </c>
      <c r="D88" s="74" t="s">
        <v>1354</v>
      </c>
      <c r="E88" s="266" t="s">
        <v>2337</v>
      </c>
      <c r="F88" s="123">
        <v>172698.17</v>
      </c>
      <c r="G88" s="123">
        <v>0</v>
      </c>
      <c r="H88" s="123">
        <v>12815.83</v>
      </c>
      <c r="I88" s="266">
        <v>741086.3</v>
      </c>
      <c r="J88" s="266">
        <v>109989.89</v>
      </c>
      <c r="N88" s="287">
        <v>22106.94</v>
      </c>
      <c r="O88" s="287">
        <v>108740</v>
      </c>
      <c r="R88" s="266">
        <v>-566780.43000000005</v>
      </c>
      <c r="S88" s="266">
        <v>-10764.92</v>
      </c>
      <c r="T88" s="266">
        <v>1583723.57</v>
      </c>
      <c r="W88" s="100">
        <v>513223.48</v>
      </c>
      <c r="X88" s="100">
        <v>16708</v>
      </c>
      <c r="Y88" s="100">
        <v>292.18</v>
      </c>
      <c r="Z88" s="100">
        <v>1497760</v>
      </c>
      <c r="AC88" s="124">
        <v>1707260</v>
      </c>
      <c r="AE88" s="124">
        <v>30006</v>
      </c>
      <c r="AF88" s="124">
        <v>205958.51</v>
      </c>
      <c r="AG88" s="124">
        <v>172134.8</v>
      </c>
      <c r="AI88" s="124">
        <v>5507.03</v>
      </c>
      <c r="AJ88" s="124">
        <v>3334.29</v>
      </c>
      <c r="AK88" s="103">
        <f t="shared" si="7"/>
        <v>185514</v>
      </c>
      <c r="AL88" s="37">
        <f t="shared" si="8"/>
        <v>130846.94</v>
      </c>
      <c r="AM88" s="26">
        <f t="shared" si="9"/>
        <v>54667.06</v>
      </c>
      <c r="AN88" s="17">
        <f t="shared" si="10"/>
        <v>2027983.6600000001</v>
      </c>
      <c r="AO88" s="19">
        <f t="shared" si="11"/>
        <v>2124200.63</v>
      </c>
      <c r="AP88" s="32">
        <f t="shared" si="12"/>
        <v>-96216.969999999739</v>
      </c>
    </row>
    <row r="89" spans="1:42" x14ac:dyDescent="0.2">
      <c r="A89" t="s">
        <v>564</v>
      </c>
      <c r="B89" t="s">
        <v>565</v>
      </c>
      <c r="C89" s="97">
        <v>3711</v>
      </c>
      <c r="D89" s="74" t="s">
        <v>1355</v>
      </c>
      <c r="E89" s="266" t="s">
        <v>2270</v>
      </c>
      <c r="F89" s="123">
        <v>260316.13</v>
      </c>
      <c r="G89" s="123">
        <v>0</v>
      </c>
      <c r="H89" s="123">
        <v>275811.65999999997</v>
      </c>
      <c r="I89" s="266">
        <v>206785.51</v>
      </c>
      <c r="J89" s="266">
        <v>8</v>
      </c>
      <c r="N89" s="287">
        <v>6300</v>
      </c>
      <c r="S89" s="266">
        <v>16686.54</v>
      </c>
      <c r="T89" s="266">
        <v>378263.7</v>
      </c>
      <c r="W89" s="100">
        <v>796626</v>
      </c>
      <c r="X89" s="100">
        <v>256400</v>
      </c>
      <c r="Y89" s="100">
        <v>666.86</v>
      </c>
      <c r="AC89" s="124">
        <v>178933</v>
      </c>
      <c r="AE89" s="124">
        <v>1928</v>
      </c>
      <c r="AF89" s="124">
        <v>383624.7</v>
      </c>
      <c r="AG89" s="124">
        <v>79732.100000000006</v>
      </c>
      <c r="AK89" s="103">
        <f t="shared" si="7"/>
        <v>536127.79</v>
      </c>
      <c r="AL89" s="37">
        <f t="shared" si="8"/>
        <v>6300</v>
      </c>
      <c r="AM89" s="26">
        <f t="shared" si="9"/>
        <v>529827.79</v>
      </c>
      <c r="AN89" s="17">
        <f t="shared" si="10"/>
        <v>1053692.8600000001</v>
      </c>
      <c r="AO89" s="19">
        <f t="shared" si="11"/>
        <v>644217.79999999993</v>
      </c>
      <c r="AP89" s="32">
        <f t="shared" si="12"/>
        <v>409475.06000000017</v>
      </c>
    </row>
    <row r="90" spans="1:42" x14ac:dyDescent="0.2">
      <c r="A90" t="s">
        <v>564</v>
      </c>
      <c r="B90" t="s">
        <v>565</v>
      </c>
      <c r="C90" s="97">
        <v>1437</v>
      </c>
      <c r="D90" s="74" t="s">
        <v>1356</v>
      </c>
      <c r="E90" s="266" t="s">
        <v>2271</v>
      </c>
      <c r="F90" s="123">
        <v>270101.84999999998</v>
      </c>
      <c r="G90" s="123">
        <v>0</v>
      </c>
      <c r="H90" s="123">
        <v>9999.4500000000007</v>
      </c>
      <c r="I90" s="266">
        <v>297534.18</v>
      </c>
      <c r="J90" s="266">
        <v>102445.42</v>
      </c>
      <c r="M90" s="287">
        <v>6000</v>
      </c>
      <c r="N90" s="287">
        <v>13100</v>
      </c>
      <c r="S90" s="266">
        <v>1178.08</v>
      </c>
      <c r="T90" s="266">
        <v>646850.12</v>
      </c>
      <c r="W90" s="100">
        <v>483560.79</v>
      </c>
      <c r="X90" s="100">
        <v>97167</v>
      </c>
      <c r="Y90" s="100">
        <v>669.35</v>
      </c>
      <c r="Z90" s="100">
        <v>360212</v>
      </c>
      <c r="AC90" s="124">
        <v>460012</v>
      </c>
      <c r="AF90" s="124">
        <v>232981.31</v>
      </c>
      <c r="AG90" s="124">
        <v>160366.13</v>
      </c>
      <c r="AK90" s="103">
        <f t="shared" si="7"/>
        <v>280101.3</v>
      </c>
      <c r="AL90" s="37">
        <f t="shared" si="8"/>
        <v>19100</v>
      </c>
      <c r="AM90" s="26">
        <f t="shared" si="9"/>
        <v>261001.3</v>
      </c>
      <c r="AN90" s="17">
        <f t="shared" si="10"/>
        <v>941609.14</v>
      </c>
      <c r="AO90" s="19">
        <f t="shared" si="11"/>
        <v>853359.44000000006</v>
      </c>
      <c r="AP90" s="32">
        <f t="shared" si="12"/>
        <v>88249.699999999953</v>
      </c>
    </row>
    <row r="91" spans="1:42" x14ac:dyDescent="0.2">
      <c r="A91" t="s">
        <v>564</v>
      </c>
      <c r="B91" t="s">
        <v>565</v>
      </c>
      <c r="C91" s="97">
        <v>3388</v>
      </c>
      <c r="D91" s="74" t="s">
        <v>1357</v>
      </c>
      <c r="E91" s="266" t="s">
        <v>2272</v>
      </c>
      <c r="F91" s="123">
        <v>101225.07</v>
      </c>
      <c r="G91" s="123">
        <v>24000</v>
      </c>
      <c r="H91" s="123">
        <v>80290.67</v>
      </c>
      <c r="I91" s="266">
        <v>2932629.15</v>
      </c>
      <c r="J91" s="266">
        <v>227957.99</v>
      </c>
      <c r="M91" s="287">
        <v>5000</v>
      </c>
      <c r="N91" s="287">
        <v>6300</v>
      </c>
      <c r="T91" s="266">
        <v>3382854.97</v>
      </c>
      <c r="W91" s="100">
        <v>809202.12</v>
      </c>
      <c r="X91" s="100">
        <v>113200</v>
      </c>
      <c r="Y91" s="100">
        <v>487.57</v>
      </c>
      <c r="Z91" s="100">
        <v>1302814</v>
      </c>
      <c r="AB91" s="100">
        <v>132300</v>
      </c>
      <c r="AC91" s="124">
        <v>1585214</v>
      </c>
      <c r="AF91" s="124">
        <v>356968.84</v>
      </c>
      <c r="AG91" s="124">
        <v>288273.94</v>
      </c>
      <c r="AK91" s="103">
        <f t="shared" si="7"/>
        <v>205515.74</v>
      </c>
      <c r="AL91" s="37">
        <f t="shared" si="8"/>
        <v>11300</v>
      </c>
      <c r="AM91" s="26">
        <f t="shared" si="9"/>
        <v>194215.74</v>
      </c>
      <c r="AN91" s="17">
        <f t="shared" si="10"/>
        <v>2358003.69</v>
      </c>
      <c r="AO91" s="19">
        <f t="shared" si="11"/>
        <v>2230456.7800000003</v>
      </c>
      <c r="AP91" s="32">
        <f t="shared" si="12"/>
        <v>127546.90999999968</v>
      </c>
    </row>
    <row r="92" spans="1:42" x14ac:dyDescent="0.2">
      <c r="A92" t="s">
        <v>564</v>
      </c>
      <c r="B92" t="s">
        <v>565</v>
      </c>
      <c r="C92" s="97">
        <v>2340</v>
      </c>
      <c r="D92" s="74" t="s">
        <v>1358</v>
      </c>
      <c r="E92" s="266" t="s">
        <v>2273</v>
      </c>
      <c r="F92" s="123">
        <v>275935.7</v>
      </c>
      <c r="G92" s="123">
        <v>0</v>
      </c>
      <c r="H92" s="123">
        <v>143745.42000000001</v>
      </c>
      <c r="I92" s="266">
        <v>458188.65</v>
      </c>
      <c r="J92" s="266">
        <v>203565.19</v>
      </c>
      <c r="M92" s="287">
        <v>5100</v>
      </c>
      <c r="N92" s="287">
        <v>5790</v>
      </c>
      <c r="S92" s="266">
        <v>5661.82</v>
      </c>
      <c r="T92" s="266">
        <v>1045747.78</v>
      </c>
      <c r="W92" s="100">
        <v>625135.91</v>
      </c>
      <c r="X92" s="100">
        <v>35800</v>
      </c>
      <c r="Y92" s="100">
        <v>1420.78</v>
      </c>
      <c r="Z92" s="100">
        <v>915254.7</v>
      </c>
      <c r="AC92" s="124">
        <v>1007754.7</v>
      </c>
      <c r="AF92" s="124">
        <v>354161.44</v>
      </c>
      <c r="AG92" s="124">
        <v>120981.89</v>
      </c>
      <c r="AK92" s="103">
        <f t="shared" si="7"/>
        <v>419681.12</v>
      </c>
      <c r="AL92" s="37">
        <f t="shared" si="8"/>
        <v>10890</v>
      </c>
      <c r="AM92" s="26">
        <f t="shared" si="9"/>
        <v>408791.12</v>
      </c>
      <c r="AN92" s="17">
        <f t="shared" si="10"/>
        <v>1577611.3900000001</v>
      </c>
      <c r="AO92" s="19">
        <f t="shared" si="11"/>
        <v>1482898.0299999998</v>
      </c>
      <c r="AP92" s="32">
        <f t="shared" si="12"/>
        <v>94713.360000000335</v>
      </c>
    </row>
    <row r="93" spans="1:42" x14ac:dyDescent="0.2">
      <c r="A93" t="s">
        <v>564</v>
      </c>
      <c r="B93" t="s">
        <v>565</v>
      </c>
      <c r="C93" s="97">
        <v>2160</v>
      </c>
      <c r="D93" s="74" t="s">
        <v>1359</v>
      </c>
      <c r="E93" s="266" t="s">
        <v>2274</v>
      </c>
      <c r="F93" s="123">
        <v>84869.73</v>
      </c>
      <c r="G93" s="123">
        <v>21500</v>
      </c>
      <c r="H93" s="123">
        <v>91872.09</v>
      </c>
      <c r="I93" s="266">
        <v>41693.599999999999</v>
      </c>
      <c r="J93" s="266">
        <v>146637.48000000001</v>
      </c>
      <c r="N93" s="287">
        <v>2100</v>
      </c>
      <c r="O93" s="287">
        <v>62700</v>
      </c>
      <c r="T93" s="266">
        <v>320699.84999999998</v>
      </c>
      <c r="W93" s="100">
        <v>633341.48</v>
      </c>
      <c r="Y93" s="100">
        <v>634.20000000000005</v>
      </c>
      <c r="Z93" s="100">
        <v>1247730.3999999999</v>
      </c>
      <c r="AC93" s="124">
        <v>1450963.4</v>
      </c>
      <c r="AF93" s="124">
        <v>288640.27</v>
      </c>
      <c r="AG93" s="124">
        <v>47322.36</v>
      </c>
      <c r="AK93" s="103">
        <f t="shared" si="7"/>
        <v>198241.82</v>
      </c>
      <c r="AL93" s="37">
        <f t="shared" si="8"/>
        <v>64800</v>
      </c>
      <c r="AM93" s="26">
        <f t="shared" si="9"/>
        <v>133441.82</v>
      </c>
      <c r="AN93" s="17">
        <f t="shared" si="10"/>
        <v>1881706.0799999998</v>
      </c>
      <c r="AO93" s="19">
        <f t="shared" si="11"/>
        <v>1786926.03</v>
      </c>
      <c r="AP93" s="32">
        <f t="shared" si="12"/>
        <v>94780.049999999814</v>
      </c>
    </row>
    <row r="94" spans="1:42" x14ac:dyDescent="0.2">
      <c r="A94" t="s">
        <v>564</v>
      </c>
      <c r="B94" t="s">
        <v>565</v>
      </c>
      <c r="C94" s="97">
        <v>1723</v>
      </c>
      <c r="D94" s="74" t="s">
        <v>1360</v>
      </c>
      <c r="E94" s="266" t="s">
        <v>2275</v>
      </c>
      <c r="F94" s="123">
        <v>241023.19</v>
      </c>
      <c r="G94" s="123">
        <v>0</v>
      </c>
      <c r="H94" s="123">
        <v>13270.95</v>
      </c>
      <c r="I94" s="266">
        <v>689501.2</v>
      </c>
      <c r="J94" s="266">
        <v>-1919.92</v>
      </c>
      <c r="S94" s="266">
        <v>2408.91</v>
      </c>
      <c r="T94" s="266">
        <v>784633.1</v>
      </c>
      <c r="W94" s="100">
        <v>464626.3</v>
      </c>
      <c r="X94" s="100">
        <v>75115</v>
      </c>
      <c r="Y94" s="100">
        <v>743.56</v>
      </c>
      <c r="Z94" s="100">
        <v>630270</v>
      </c>
      <c r="AB94" s="100">
        <v>147294</v>
      </c>
      <c r="AC94" s="124">
        <v>833130</v>
      </c>
      <c r="AF94" s="124">
        <v>164510.91</v>
      </c>
      <c r="AG94" s="124">
        <v>115950.54</v>
      </c>
      <c r="AK94" s="103">
        <f t="shared" si="7"/>
        <v>254294.14</v>
      </c>
      <c r="AL94" s="37">
        <f t="shared" si="8"/>
        <v>0</v>
      </c>
      <c r="AM94" s="26">
        <f t="shared" si="9"/>
        <v>254294.14</v>
      </c>
      <c r="AN94" s="17">
        <f t="shared" si="10"/>
        <v>1318048.8600000001</v>
      </c>
      <c r="AO94" s="19">
        <f t="shared" si="11"/>
        <v>1113591.45</v>
      </c>
      <c r="AP94" s="32">
        <f t="shared" si="12"/>
        <v>204457.41000000015</v>
      </c>
    </row>
    <row r="95" spans="1:42" x14ac:dyDescent="0.2">
      <c r="A95" t="s">
        <v>564</v>
      </c>
      <c r="B95" t="s">
        <v>565</v>
      </c>
      <c r="C95" s="97">
        <v>2675</v>
      </c>
      <c r="D95" s="74" t="s">
        <v>1361</v>
      </c>
      <c r="E95" s="266" t="s">
        <v>2276</v>
      </c>
      <c r="F95" s="123">
        <v>393021.03</v>
      </c>
      <c r="G95" s="123">
        <v>0</v>
      </c>
      <c r="H95" s="123">
        <v>77156.740000000005</v>
      </c>
      <c r="I95" s="266">
        <v>161280.20000000001</v>
      </c>
      <c r="J95" s="266">
        <v>477711.81</v>
      </c>
      <c r="M95" s="287">
        <v>6000</v>
      </c>
      <c r="N95" s="287">
        <v>20750</v>
      </c>
      <c r="T95" s="266">
        <v>573056.03</v>
      </c>
      <c r="V95" s="100">
        <v>2506.9</v>
      </c>
      <c r="W95" s="100">
        <v>1177382.3700000001</v>
      </c>
      <c r="X95" s="100">
        <v>89310</v>
      </c>
      <c r="Z95" s="100">
        <v>1337400</v>
      </c>
      <c r="AB95" s="100">
        <v>143262</v>
      </c>
      <c r="AC95" s="124">
        <v>1463300</v>
      </c>
      <c r="AF95" s="124">
        <v>610368.93999999994</v>
      </c>
      <c r="AG95" s="124">
        <v>129531.58</v>
      </c>
      <c r="AK95" s="103">
        <f t="shared" si="7"/>
        <v>470177.77</v>
      </c>
      <c r="AL95" s="37">
        <f t="shared" si="8"/>
        <v>26750</v>
      </c>
      <c r="AM95" s="26">
        <f t="shared" si="9"/>
        <v>443427.77</v>
      </c>
      <c r="AN95" s="17">
        <f t="shared" si="10"/>
        <v>2749861.27</v>
      </c>
      <c r="AO95" s="19">
        <f t="shared" si="11"/>
        <v>2203200.52</v>
      </c>
      <c r="AP95" s="32">
        <f t="shared" si="12"/>
        <v>546660.75</v>
      </c>
    </row>
    <row r="96" spans="1:42" x14ac:dyDescent="0.2">
      <c r="A96" t="s">
        <v>564</v>
      </c>
      <c r="B96" t="s">
        <v>565</v>
      </c>
      <c r="C96" s="97">
        <v>1715</v>
      </c>
      <c r="D96" s="74" t="s">
        <v>1362</v>
      </c>
      <c r="E96" s="266" t="s">
        <v>2277</v>
      </c>
      <c r="F96" s="123">
        <v>145190.56</v>
      </c>
      <c r="G96" s="123">
        <v>8400</v>
      </c>
      <c r="H96" s="123">
        <v>164545.31</v>
      </c>
      <c r="I96" s="266">
        <v>1643577.26</v>
      </c>
      <c r="J96" s="266">
        <v>154277.99</v>
      </c>
      <c r="M96" s="287">
        <v>6000</v>
      </c>
      <c r="N96" s="287">
        <v>6300</v>
      </c>
      <c r="S96" s="266">
        <v>2118.79</v>
      </c>
      <c r="T96" s="266">
        <v>1997218.5</v>
      </c>
      <c r="W96" s="100">
        <v>530148.52</v>
      </c>
      <c r="X96" s="100">
        <v>30150</v>
      </c>
      <c r="Y96" s="100">
        <v>1440.5</v>
      </c>
      <c r="Z96" s="100">
        <v>895570</v>
      </c>
      <c r="AB96" s="100">
        <v>161532</v>
      </c>
      <c r="AC96" s="124">
        <v>1125270</v>
      </c>
      <c r="AF96" s="124">
        <v>212852.21</v>
      </c>
      <c r="AG96" s="124">
        <v>161658.98000000001</v>
      </c>
      <c r="AK96" s="103">
        <f t="shared" si="7"/>
        <v>318135.87</v>
      </c>
      <c r="AL96" s="37">
        <f t="shared" si="8"/>
        <v>12300</v>
      </c>
      <c r="AM96" s="26">
        <f t="shared" si="9"/>
        <v>305835.87</v>
      </c>
      <c r="AN96" s="17">
        <f t="shared" si="10"/>
        <v>1618841.02</v>
      </c>
      <c r="AO96" s="19">
        <f t="shared" si="11"/>
        <v>1499781.19</v>
      </c>
      <c r="AP96" s="32">
        <f t="shared" si="12"/>
        <v>119059.83000000007</v>
      </c>
    </row>
    <row r="97" spans="1:42" x14ac:dyDescent="0.2">
      <c r="A97" t="s">
        <v>564</v>
      </c>
      <c r="B97" t="s">
        <v>565</v>
      </c>
      <c r="C97" s="97">
        <v>3187</v>
      </c>
      <c r="D97" s="74" t="s">
        <v>1363</v>
      </c>
      <c r="E97" s="266" t="s">
        <v>2278</v>
      </c>
      <c r="F97" s="123">
        <v>136621.32</v>
      </c>
      <c r="G97" s="123">
        <v>16800</v>
      </c>
      <c r="H97" s="123">
        <v>10081.76</v>
      </c>
      <c r="I97" s="266">
        <v>218049.89</v>
      </c>
      <c r="J97" s="266">
        <v>150508.01</v>
      </c>
      <c r="M97" s="287">
        <v>5800</v>
      </c>
      <c r="N97" s="287">
        <v>3300</v>
      </c>
      <c r="S97" s="266">
        <v>4633.1899999999996</v>
      </c>
      <c r="T97" s="266">
        <v>569833.9</v>
      </c>
      <c r="W97" s="100">
        <v>577717.43999999994</v>
      </c>
      <c r="X97" s="100">
        <v>62010</v>
      </c>
      <c r="Y97" s="100">
        <v>662.34</v>
      </c>
      <c r="Z97" s="100">
        <v>1262991.1000000001</v>
      </c>
      <c r="AB97" s="100">
        <v>132300</v>
      </c>
      <c r="AC97" s="124">
        <v>1535337.1</v>
      </c>
      <c r="AF97" s="124">
        <v>408142.52</v>
      </c>
      <c r="AG97" s="124">
        <v>57444.37</v>
      </c>
      <c r="AK97" s="103">
        <f t="shared" si="7"/>
        <v>163503.08000000002</v>
      </c>
      <c r="AL97" s="37">
        <f t="shared" si="8"/>
        <v>9100</v>
      </c>
      <c r="AM97" s="26">
        <f t="shared" si="9"/>
        <v>154403.08000000002</v>
      </c>
      <c r="AN97" s="17">
        <f t="shared" si="10"/>
        <v>2035680.88</v>
      </c>
      <c r="AO97" s="19">
        <f t="shared" si="11"/>
        <v>2000923.9900000002</v>
      </c>
      <c r="AP97" s="32">
        <f t="shared" si="12"/>
        <v>34756.889999999665</v>
      </c>
    </row>
    <row r="98" spans="1:42" x14ac:dyDescent="0.2">
      <c r="A98" t="s">
        <v>564</v>
      </c>
      <c r="B98" t="s">
        <v>565</v>
      </c>
      <c r="C98" s="97">
        <v>2867</v>
      </c>
      <c r="D98" s="74" t="s">
        <v>1364</v>
      </c>
      <c r="E98" s="266" t="s">
        <v>2279</v>
      </c>
      <c r="F98" s="123">
        <v>265418.48</v>
      </c>
      <c r="G98" s="123">
        <v>0</v>
      </c>
      <c r="H98" s="123">
        <v>45010.21</v>
      </c>
      <c r="I98" s="266">
        <v>60020.76</v>
      </c>
      <c r="J98" s="266">
        <v>532864.71</v>
      </c>
      <c r="M98" s="287">
        <v>5800</v>
      </c>
      <c r="N98" s="287">
        <v>5222.28</v>
      </c>
      <c r="P98" s="287">
        <v>99</v>
      </c>
      <c r="S98" s="266">
        <v>13216</v>
      </c>
      <c r="T98" s="266">
        <v>528870.26</v>
      </c>
      <c r="W98" s="100">
        <v>703162.78</v>
      </c>
      <c r="X98" s="100">
        <v>442200</v>
      </c>
      <c r="Y98" s="100">
        <v>596.88</v>
      </c>
      <c r="Z98" s="100">
        <v>1136750</v>
      </c>
      <c r="AB98" s="100">
        <v>70000</v>
      </c>
      <c r="AC98" s="124">
        <v>1395374</v>
      </c>
      <c r="AF98" s="124">
        <v>326123.03999999998</v>
      </c>
      <c r="AK98" s="103">
        <f t="shared" si="7"/>
        <v>310428.69</v>
      </c>
      <c r="AL98" s="37">
        <f t="shared" si="8"/>
        <v>11121.279999999999</v>
      </c>
      <c r="AM98" s="26">
        <f t="shared" si="9"/>
        <v>299307.41000000003</v>
      </c>
      <c r="AN98" s="17">
        <f t="shared" si="10"/>
        <v>2352709.66</v>
      </c>
      <c r="AO98" s="19">
        <f t="shared" si="11"/>
        <v>1721497.04</v>
      </c>
      <c r="AP98" s="32">
        <f t="shared" si="12"/>
        <v>631212.62000000011</v>
      </c>
    </row>
    <row r="99" spans="1:42" x14ac:dyDescent="0.2">
      <c r="A99" t="s">
        <v>564</v>
      </c>
      <c r="B99" t="s">
        <v>565</v>
      </c>
      <c r="C99" s="97">
        <v>3076</v>
      </c>
      <c r="D99" s="74" t="s">
        <v>1365</v>
      </c>
      <c r="E99" s="266" t="s">
        <v>2280</v>
      </c>
      <c r="F99" s="123">
        <v>224198.81</v>
      </c>
      <c r="G99" s="123">
        <v>0</v>
      </c>
      <c r="H99" s="123">
        <v>227314.67</v>
      </c>
      <c r="I99" s="266">
        <v>23904.39</v>
      </c>
      <c r="J99" s="266">
        <v>157293.5</v>
      </c>
      <c r="M99" s="287">
        <v>5500</v>
      </c>
      <c r="N99" s="287">
        <v>6300</v>
      </c>
      <c r="S99" s="266">
        <v>4096.88</v>
      </c>
      <c r="T99" s="266">
        <v>713142.2</v>
      </c>
      <c r="W99" s="100">
        <v>1028867.69</v>
      </c>
      <c r="Y99" s="100">
        <v>993.65</v>
      </c>
      <c r="Z99" s="100">
        <v>1175767</v>
      </c>
      <c r="AA99" s="100">
        <v>2</v>
      </c>
      <c r="AB99" s="100">
        <v>132300</v>
      </c>
      <c r="AC99" s="124">
        <v>1493908</v>
      </c>
      <c r="AF99" s="124">
        <v>660420</v>
      </c>
      <c r="AG99" s="124">
        <v>100297.05</v>
      </c>
      <c r="AK99" s="103">
        <f t="shared" si="7"/>
        <v>451513.48</v>
      </c>
      <c r="AL99" s="37">
        <f t="shared" si="8"/>
        <v>11800</v>
      </c>
      <c r="AM99" s="26">
        <f t="shared" si="9"/>
        <v>439713.48</v>
      </c>
      <c r="AN99" s="17">
        <f t="shared" si="10"/>
        <v>2337930.34</v>
      </c>
      <c r="AO99" s="19">
        <f t="shared" si="11"/>
        <v>2254625.0499999998</v>
      </c>
      <c r="AP99" s="32">
        <f t="shared" si="12"/>
        <v>83305.290000000037</v>
      </c>
    </row>
    <row r="100" spans="1:42" x14ac:dyDescent="0.2">
      <c r="A100" t="s">
        <v>564</v>
      </c>
      <c r="B100" t="s">
        <v>565</v>
      </c>
      <c r="C100" s="97">
        <v>2086</v>
      </c>
      <c r="D100" s="74" t="s">
        <v>1366</v>
      </c>
      <c r="E100" s="266" t="s">
        <v>2281</v>
      </c>
      <c r="F100" s="123">
        <v>222657.99</v>
      </c>
      <c r="G100" s="123">
        <v>0</v>
      </c>
      <c r="H100" s="123">
        <v>28776.36</v>
      </c>
      <c r="I100" s="266">
        <v>378731.85</v>
      </c>
      <c r="J100" s="266">
        <v>196546.19</v>
      </c>
      <c r="M100" s="287">
        <v>6000</v>
      </c>
      <c r="N100" s="287">
        <v>22080</v>
      </c>
      <c r="S100" s="266">
        <v>8923.52</v>
      </c>
      <c r="T100" s="266">
        <v>673323.61</v>
      </c>
      <c r="W100" s="100">
        <v>851570.26</v>
      </c>
      <c r="Y100" s="100">
        <v>820.68</v>
      </c>
      <c r="Z100" s="100">
        <v>1162430</v>
      </c>
      <c r="AC100" s="124">
        <v>1353830</v>
      </c>
      <c r="AF100" s="124">
        <v>197123.96</v>
      </c>
      <c r="AG100" s="124">
        <v>139564.72</v>
      </c>
      <c r="AK100" s="103">
        <f t="shared" si="7"/>
        <v>251434.34999999998</v>
      </c>
      <c r="AL100" s="37">
        <f t="shared" si="8"/>
        <v>28080</v>
      </c>
      <c r="AM100" s="26">
        <f t="shared" si="9"/>
        <v>223354.34999999998</v>
      </c>
      <c r="AN100" s="17">
        <f t="shared" si="10"/>
        <v>2014820.94</v>
      </c>
      <c r="AO100" s="19">
        <f t="shared" si="11"/>
        <v>1690518.68</v>
      </c>
      <c r="AP100" s="32">
        <f t="shared" si="12"/>
        <v>324302.26</v>
      </c>
    </row>
    <row r="101" spans="1:42" x14ac:dyDescent="0.2">
      <c r="A101" t="s">
        <v>564</v>
      </c>
      <c r="B101" t="s">
        <v>565</v>
      </c>
      <c r="C101" s="97">
        <v>1893</v>
      </c>
      <c r="D101" s="74" t="s">
        <v>1367</v>
      </c>
      <c r="E101" s="266" t="s">
        <v>2282</v>
      </c>
      <c r="F101" s="123">
        <v>257636.35</v>
      </c>
      <c r="G101" s="123">
        <v>0</v>
      </c>
      <c r="H101" s="123">
        <v>660041.86</v>
      </c>
      <c r="I101" s="266">
        <v>3</v>
      </c>
      <c r="J101" s="266">
        <v>333323.40999999997</v>
      </c>
      <c r="M101" s="287">
        <v>5500</v>
      </c>
      <c r="N101" s="287">
        <v>6300</v>
      </c>
      <c r="S101" s="266">
        <v>680.33</v>
      </c>
      <c r="T101" s="266">
        <v>1404582.07</v>
      </c>
      <c r="V101" s="100">
        <v>1164.3</v>
      </c>
      <c r="W101" s="100">
        <v>683584.91</v>
      </c>
      <c r="X101" s="100">
        <v>29000</v>
      </c>
      <c r="Z101" s="100">
        <v>1232810</v>
      </c>
      <c r="AC101" s="124">
        <v>1307528</v>
      </c>
      <c r="AF101" s="124">
        <v>617344.92000000004</v>
      </c>
      <c r="AG101" s="124">
        <v>52241.07</v>
      </c>
      <c r="AK101" s="103">
        <f t="shared" si="7"/>
        <v>917678.21</v>
      </c>
      <c r="AL101" s="37">
        <f t="shared" si="8"/>
        <v>11800</v>
      </c>
      <c r="AM101" s="26">
        <f t="shared" si="9"/>
        <v>905878.21</v>
      </c>
      <c r="AN101" s="17">
        <f t="shared" si="10"/>
        <v>1946559.21</v>
      </c>
      <c r="AO101" s="19">
        <f t="shared" si="11"/>
        <v>1977113.99</v>
      </c>
      <c r="AP101" s="32">
        <f t="shared" si="12"/>
        <v>-30554.780000000028</v>
      </c>
    </row>
    <row r="102" spans="1:42" x14ac:dyDescent="0.2">
      <c r="A102" t="s">
        <v>564</v>
      </c>
      <c r="B102" t="s">
        <v>565</v>
      </c>
      <c r="C102" s="97">
        <v>2677</v>
      </c>
      <c r="D102" s="74" t="s">
        <v>1368</v>
      </c>
      <c r="E102" s="266" t="s">
        <v>2283</v>
      </c>
      <c r="F102" s="123">
        <v>267672.12</v>
      </c>
      <c r="G102" s="123">
        <v>0</v>
      </c>
      <c r="H102" s="123">
        <v>62669.72</v>
      </c>
      <c r="I102" s="266">
        <v>328333.53000000003</v>
      </c>
      <c r="J102" s="266">
        <v>158989.67000000001</v>
      </c>
      <c r="N102" s="287">
        <v>4130</v>
      </c>
      <c r="R102" s="266">
        <v>-368974.66</v>
      </c>
      <c r="S102" s="266">
        <v>222353.05</v>
      </c>
      <c r="T102" s="266">
        <v>852142.64</v>
      </c>
      <c r="W102" s="100">
        <v>623796.93999999994</v>
      </c>
      <c r="X102" s="100">
        <v>180660</v>
      </c>
      <c r="Y102" s="100">
        <v>1219.68</v>
      </c>
      <c r="Z102" s="100">
        <v>1389720</v>
      </c>
      <c r="AC102" s="124">
        <v>1583538</v>
      </c>
      <c r="AF102" s="124">
        <v>369060.66</v>
      </c>
      <c r="AG102" s="124">
        <v>72383.149999999994</v>
      </c>
      <c r="AK102" s="103">
        <f t="shared" si="7"/>
        <v>330341.83999999997</v>
      </c>
      <c r="AL102" s="37">
        <f t="shared" si="8"/>
        <v>4130</v>
      </c>
      <c r="AM102" s="26">
        <f t="shared" si="9"/>
        <v>326211.83999999997</v>
      </c>
      <c r="AN102" s="17">
        <f t="shared" si="10"/>
        <v>2195396.62</v>
      </c>
      <c r="AO102" s="19">
        <f t="shared" si="11"/>
        <v>2024981.8099999998</v>
      </c>
      <c r="AP102" s="32">
        <f t="shared" si="12"/>
        <v>170414.81000000029</v>
      </c>
    </row>
    <row r="103" spans="1:42" x14ac:dyDescent="0.2">
      <c r="A103" t="s">
        <v>564</v>
      </c>
      <c r="B103" t="s">
        <v>565</v>
      </c>
      <c r="C103" s="97">
        <v>2827</v>
      </c>
      <c r="D103" s="74" t="s">
        <v>1369</v>
      </c>
      <c r="E103" s="266" t="s">
        <v>2286</v>
      </c>
      <c r="F103" s="123">
        <v>256085.84</v>
      </c>
      <c r="G103" s="123">
        <v>0</v>
      </c>
      <c r="H103" s="123">
        <v>127994.17</v>
      </c>
      <c r="I103" s="266">
        <v>84441.49</v>
      </c>
      <c r="J103" s="266">
        <v>-52188.21</v>
      </c>
      <c r="M103" s="287">
        <v>5500</v>
      </c>
      <c r="N103" s="287">
        <v>14890</v>
      </c>
      <c r="S103" s="266">
        <v>22861.49</v>
      </c>
      <c r="T103" s="266">
        <v>474645.55</v>
      </c>
      <c r="W103" s="100">
        <v>700044</v>
      </c>
      <c r="Y103" s="100">
        <v>1806.93</v>
      </c>
      <c r="Z103" s="100">
        <v>1373940.4</v>
      </c>
      <c r="AC103" s="124">
        <v>1459840.4</v>
      </c>
      <c r="AF103" s="124">
        <v>246779.78</v>
      </c>
      <c r="AG103" s="124">
        <v>173561.9</v>
      </c>
      <c r="AK103" s="103">
        <f t="shared" si="7"/>
        <v>384080.01</v>
      </c>
      <c r="AL103" s="37">
        <f t="shared" si="8"/>
        <v>20390</v>
      </c>
      <c r="AM103" s="26">
        <f t="shared" si="9"/>
        <v>363690.01</v>
      </c>
      <c r="AN103" s="17">
        <f t="shared" si="10"/>
        <v>2075791.33</v>
      </c>
      <c r="AO103" s="19">
        <f t="shared" si="11"/>
        <v>1880182.0799999998</v>
      </c>
      <c r="AP103" s="32">
        <f t="shared" si="12"/>
        <v>195609.25000000023</v>
      </c>
    </row>
    <row r="104" spans="1:42" x14ac:dyDescent="0.2">
      <c r="A104" t="s">
        <v>564</v>
      </c>
      <c r="B104" t="s">
        <v>565</v>
      </c>
      <c r="C104" s="97">
        <v>3372</v>
      </c>
      <c r="D104" s="74" t="s">
        <v>1370</v>
      </c>
      <c r="E104" s="266" t="s">
        <v>2287</v>
      </c>
      <c r="F104" s="123">
        <v>139180.79999999999</v>
      </c>
      <c r="G104" s="123">
        <v>15000</v>
      </c>
      <c r="H104" s="123">
        <v>69822.47</v>
      </c>
      <c r="I104" s="266">
        <v>207008.81</v>
      </c>
      <c r="J104" s="266">
        <v>245490.76</v>
      </c>
      <c r="M104" s="287">
        <v>5000</v>
      </c>
      <c r="N104" s="287">
        <v>3000</v>
      </c>
      <c r="S104" s="266">
        <v>7886.1</v>
      </c>
      <c r="T104" s="266">
        <v>1172968.6100000001</v>
      </c>
      <c r="W104" s="100">
        <v>637068.97</v>
      </c>
      <c r="X104" s="100">
        <v>27000</v>
      </c>
      <c r="Y104" s="100">
        <v>1054.3</v>
      </c>
      <c r="Z104" s="100">
        <v>1058150</v>
      </c>
      <c r="AB104" s="100">
        <v>132300</v>
      </c>
      <c r="AC104" s="124">
        <v>1342734</v>
      </c>
      <c r="AF104" s="124">
        <v>346645.36</v>
      </c>
      <c r="AG104" s="124">
        <v>219477.28</v>
      </c>
      <c r="AJ104" s="124">
        <v>772</v>
      </c>
      <c r="AK104" s="103">
        <f t="shared" si="7"/>
        <v>224003.27</v>
      </c>
      <c r="AL104" s="37">
        <f t="shared" si="8"/>
        <v>8000</v>
      </c>
      <c r="AM104" s="26">
        <f t="shared" si="9"/>
        <v>216003.27</v>
      </c>
      <c r="AN104" s="17">
        <f t="shared" si="10"/>
        <v>1855573.27</v>
      </c>
      <c r="AO104" s="19">
        <f t="shared" si="11"/>
        <v>1909628.64</v>
      </c>
      <c r="AP104" s="32">
        <f t="shared" si="12"/>
        <v>-54055.369999999879</v>
      </c>
    </row>
    <row r="105" spans="1:42" x14ac:dyDescent="0.2">
      <c r="A105" t="s">
        <v>564</v>
      </c>
      <c r="B105" t="s">
        <v>565</v>
      </c>
      <c r="C105" s="97">
        <v>1747</v>
      </c>
      <c r="D105" s="74" t="s">
        <v>1371</v>
      </c>
      <c r="E105" s="266" t="s">
        <v>2333</v>
      </c>
      <c r="F105" s="123">
        <v>287890.83</v>
      </c>
      <c r="G105" s="123">
        <v>0</v>
      </c>
      <c r="H105" s="123">
        <v>60370.559999999998</v>
      </c>
      <c r="I105" s="266">
        <v>431942.02</v>
      </c>
      <c r="J105" s="266">
        <v>50212.23</v>
      </c>
      <c r="M105" s="287">
        <v>5700</v>
      </c>
      <c r="N105" s="287">
        <v>3300</v>
      </c>
      <c r="S105" s="266">
        <v>141287.72</v>
      </c>
      <c r="T105" s="266">
        <v>764463.81</v>
      </c>
      <c r="W105" s="100">
        <v>533259.6</v>
      </c>
      <c r="X105" s="100">
        <v>29550</v>
      </c>
      <c r="Y105" s="100">
        <v>1044.1600000000001</v>
      </c>
      <c r="Z105" s="100">
        <v>1397690</v>
      </c>
      <c r="AB105" s="100">
        <v>201096</v>
      </c>
      <c r="AC105" s="124">
        <v>1633571</v>
      </c>
      <c r="AF105" s="124">
        <v>311976.49</v>
      </c>
      <c r="AG105" s="124">
        <v>170870.63</v>
      </c>
      <c r="AK105" s="103">
        <f t="shared" si="7"/>
        <v>348261.39</v>
      </c>
      <c r="AL105" s="37">
        <f t="shared" si="8"/>
        <v>9000</v>
      </c>
      <c r="AM105" s="26">
        <f t="shared" si="9"/>
        <v>339261.39</v>
      </c>
      <c r="AN105" s="17">
        <f t="shared" si="10"/>
        <v>2162639.7599999998</v>
      </c>
      <c r="AO105" s="19">
        <f t="shared" si="11"/>
        <v>2116418.12</v>
      </c>
      <c r="AP105" s="32">
        <f t="shared" si="12"/>
        <v>46221.639999999665</v>
      </c>
    </row>
    <row r="106" spans="1:42" x14ac:dyDescent="0.2">
      <c r="A106" t="s">
        <v>564</v>
      </c>
      <c r="B106" t="s">
        <v>565</v>
      </c>
      <c r="C106" s="97">
        <v>2607</v>
      </c>
      <c r="D106" s="74" t="s">
        <v>1372</v>
      </c>
      <c r="E106" s="266" t="s">
        <v>2334</v>
      </c>
      <c r="F106" s="123">
        <v>214305.35</v>
      </c>
      <c r="G106" s="123">
        <v>0</v>
      </c>
      <c r="H106" s="123">
        <v>61813.58</v>
      </c>
      <c r="I106" s="266">
        <v>1211104.75</v>
      </c>
      <c r="J106" s="266">
        <v>144980.93</v>
      </c>
      <c r="M106" s="287">
        <v>6000</v>
      </c>
      <c r="N106" s="287">
        <v>20710</v>
      </c>
      <c r="S106" s="266">
        <v>18846.7</v>
      </c>
      <c r="T106" s="266">
        <v>1440238.21</v>
      </c>
      <c r="W106" s="100">
        <v>598771.94999999995</v>
      </c>
      <c r="X106" s="100">
        <v>48318</v>
      </c>
      <c r="Y106" s="100">
        <v>616.04</v>
      </c>
      <c r="Z106" s="100">
        <v>1106143</v>
      </c>
      <c r="AC106" s="124">
        <v>1272773</v>
      </c>
      <c r="AF106" s="124">
        <v>191305.85</v>
      </c>
      <c r="AG106" s="124">
        <v>130564.44</v>
      </c>
      <c r="AK106" s="103">
        <f t="shared" si="7"/>
        <v>276118.93</v>
      </c>
      <c r="AL106" s="37">
        <f t="shared" si="8"/>
        <v>26710</v>
      </c>
      <c r="AM106" s="26">
        <f t="shared" si="9"/>
        <v>249408.93</v>
      </c>
      <c r="AN106" s="17">
        <f t="shared" si="10"/>
        <v>1753848.99</v>
      </c>
      <c r="AO106" s="19">
        <f t="shared" si="11"/>
        <v>1594643.29</v>
      </c>
      <c r="AP106" s="32">
        <f t="shared" si="12"/>
        <v>159205.69999999995</v>
      </c>
    </row>
    <row r="107" spans="1:42" x14ac:dyDescent="0.2">
      <c r="A107" t="s">
        <v>564</v>
      </c>
      <c r="B107" t="s">
        <v>565</v>
      </c>
      <c r="C107" s="97">
        <v>2124</v>
      </c>
      <c r="D107" s="74" t="s">
        <v>1373</v>
      </c>
      <c r="E107" s="266" t="s">
        <v>2339</v>
      </c>
      <c r="F107" s="123">
        <v>540355.88</v>
      </c>
      <c r="G107" s="123">
        <v>0</v>
      </c>
      <c r="H107" s="123">
        <v>91693.77</v>
      </c>
      <c r="I107" s="266">
        <v>2293006.86</v>
      </c>
      <c r="J107" s="266">
        <v>105740.23</v>
      </c>
      <c r="M107" s="287">
        <v>5300</v>
      </c>
      <c r="N107" s="287">
        <v>5850</v>
      </c>
      <c r="T107" s="266">
        <v>2616413.23</v>
      </c>
      <c r="W107" s="100">
        <v>644217.38</v>
      </c>
      <c r="X107" s="100">
        <v>28065</v>
      </c>
      <c r="Y107" s="100">
        <v>1497.69</v>
      </c>
      <c r="Z107" s="100">
        <v>863180</v>
      </c>
      <c r="AB107" s="100">
        <v>358974</v>
      </c>
      <c r="AC107" s="124">
        <v>1163300</v>
      </c>
      <c r="AF107" s="124">
        <v>267970.56</v>
      </c>
      <c r="AK107" s="103">
        <f t="shared" si="7"/>
        <v>632049.65</v>
      </c>
      <c r="AL107" s="37">
        <f t="shared" si="8"/>
        <v>11150</v>
      </c>
      <c r="AM107" s="26">
        <f t="shared" si="9"/>
        <v>620899.65</v>
      </c>
      <c r="AN107" s="17">
        <f t="shared" si="10"/>
        <v>1895934.0699999998</v>
      </c>
      <c r="AO107" s="19">
        <f t="shared" si="11"/>
        <v>1431270.56</v>
      </c>
      <c r="AP107" s="32">
        <f t="shared" si="12"/>
        <v>464663.50999999978</v>
      </c>
    </row>
    <row r="108" spans="1:42" x14ac:dyDescent="0.2">
      <c r="A108" t="s">
        <v>568</v>
      </c>
      <c r="B108" t="s">
        <v>569</v>
      </c>
      <c r="C108" s="97">
        <v>2908</v>
      </c>
      <c r="D108" s="74" t="s">
        <v>1374</v>
      </c>
      <c r="E108" s="266" t="s">
        <v>2289</v>
      </c>
      <c r="F108" s="123">
        <v>183561.32</v>
      </c>
      <c r="G108" s="123">
        <v>4485</v>
      </c>
      <c r="H108" s="123">
        <v>49060.29</v>
      </c>
      <c r="I108" s="266">
        <v>140019.9</v>
      </c>
      <c r="J108" s="266">
        <v>80652</v>
      </c>
      <c r="N108" s="287">
        <v>18600</v>
      </c>
      <c r="S108" s="266">
        <v>-140.84</v>
      </c>
      <c r="T108" s="266">
        <v>2310952.34</v>
      </c>
      <c r="W108" s="100">
        <v>521863.05</v>
      </c>
      <c r="X108" s="100">
        <v>25000</v>
      </c>
      <c r="Y108" s="100">
        <v>464.5</v>
      </c>
      <c r="Z108" s="100">
        <v>952990</v>
      </c>
      <c r="AB108" s="100">
        <v>387800</v>
      </c>
      <c r="AC108" s="124">
        <v>1211850</v>
      </c>
      <c r="AF108" s="124">
        <v>623045.88</v>
      </c>
      <c r="AG108" s="124">
        <v>164577.82999999999</v>
      </c>
      <c r="AK108" s="103">
        <f t="shared" si="7"/>
        <v>237106.61000000002</v>
      </c>
      <c r="AL108" s="37">
        <f t="shared" si="8"/>
        <v>18600</v>
      </c>
      <c r="AM108" s="26">
        <f t="shared" si="9"/>
        <v>218506.61000000002</v>
      </c>
      <c r="AN108" s="17">
        <f t="shared" si="10"/>
        <v>1888117.55</v>
      </c>
      <c r="AO108" s="19">
        <f t="shared" si="11"/>
        <v>1999473.71</v>
      </c>
      <c r="AP108" s="32">
        <f t="shared" si="12"/>
        <v>-111356.15999999992</v>
      </c>
    </row>
    <row r="109" spans="1:42" x14ac:dyDescent="0.2">
      <c r="A109" t="s">
        <v>568</v>
      </c>
      <c r="B109" t="s">
        <v>569</v>
      </c>
      <c r="C109" s="97">
        <v>2944</v>
      </c>
      <c r="D109" s="74" t="s">
        <v>1375</v>
      </c>
      <c r="E109" s="266" t="s">
        <v>2290</v>
      </c>
      <c r="F109" s="123">
        <v>592900.72</v>
      </c>
      <c r="G109" s="123">
        <v>0</v>
      </c>
      <c r="H109" s="123">
        <v>65637.31</v>
      </c>
      <c r="I109" s="266">
        <v>1554649.84</v>
      </c>
      <c r="J109" s="266">
        <v>108553.18</v>
      </c>
      <c r="N109" s="287">
        <v>15400</v>
      </c>
      <c r="S109" s="266">
        <v>-880.73</v>
      </c>
      <c r="T109" s="266">
        <v>1228203.58</v>
      </c>
      <c r="W109" s="100">
        <v>678357.93</v>
      </c>
      <c r="X109" s="100">
        <v>110000</v>
      </c>
      <c r="Y109" s="100">
        <v>1077.73</v>
      </c>
      <c r="Z109" s="100">
        <v>823460</v>
      </c>
      <c r="AB109" s="100">
        <v>75600</v>
      </c>
      <c r="AC109" s="124">
        <v>1062974</v>
      </c>
      <c r="AF109" s="124">
        <v>469081.01</v>
      </c>
      <c r="AG109" s="124">
        <v>121255.69</v>
      </c>
      <c r="AK109" s="103">
        <f t="shared" si="7"/>
        <v>658538.03</v>
      </c>
      <c r="AL109" s="37">
        <f t="shared" si="8"/>
        <v>15400</v>
      </c>
      <c r="AM109" s="26">
        <f t="shared" si="9"/>
        <v>643138.03</v>
      </c>
      <c r="AN109" s="17">
        <f t="shared" si="10"/>
        <v>1688495.6600000001</v>
      </c>
      <c r="AO109" s="19">
        <f t="shared" si="11"/>
        <v>1653310.7</v>
      </c>
      <c r="AP109" s="32">
        <f t="shared" si="12"/>
        <v>35184.960000000196</v>
      </c>
    </row>
    <row r="110" spans="1:42" x14ac:dyDescent="0.2">
      <c r="A110" t="s">
        <v>568</v>
      </c>
      <c r="B110" t="s">
        <v>569</v>
      </c>
      <c r="C110" s="97">
        <v>4209</v>
      </c>
      <c r="D110" s="74" t="s">
        <v>1376</v>
      </c>
      <c r="E110" s="266" t="s">
        <v>2291</v>
      </c>
      <c r="F110" s="123">
        <v>212143.23</v>
      </c>
      <c r="G110" s="123">
        <v>886.77</v>
      </c>
      <c r="H110" s="123">
        <v>106778.8</v>
      </c>
      <c r="I110" s="266">
        <v>1513303.53</v>
      </c>
      <c r="J110" s="266">
        <v>75508.97</v>
      </c>
      <c r="N110" s="287">
        <v>41530</v>
      </c>
      <c r="S110" s="266">
        <v>-64.819999999999993</v>
      </c>
      <c r="T110" s="266">
        <v>1322855.6000000001</v>
      </c>
      <c r="W110" s="100">
        <v>827154.9</v>
      </c>
      <c r="X110" s="100">
        <v>100000</v>
      </c>
      <c r="Y110" s="100">
        <v>169.59</v>
      </c>
      <c r="Z110" s="100">
        <v>1091270</v>
      </c>
      <c r="AB110" s="100">
        <v>104400</v>
      </c>
      <c r="AC110" s="124">
        <v>1380261</v>
      </c>
      <c r="AE110" s="124">
        <v>11027</v>
      </c>
      <c r="AF110" s="124">
        <v>540328.93000000005</v>
      </c>
      <c r="AG110" s="124">
        <v>117964.19</v>
      </c>
      <c r="AK110" s="103">
        <f t="shared" si="7"/>
        <v>319808.8</v>
      </c>
      <c r="AL110" s="37">
        <f t="shared" si="8"/>
        <v>41530</v>
      </c>
      <c r="AM110" s="26">
        <f t="shared" si="9"/>
        <v>278278.8</v>
      </c>
      <c r="AN110" s="17">
        <f t="shared" si="10"/>
        <v>2122994.4900000002</v>
      </c>
      <c r="AO110" s="19">
        <f t="shared" si="11"/>
        <v>2049581.12</v>
      </c>
      <c r="AP110" s="32">
        <f t="shared" si="12"/>
        <v>73413.370000000112</v>
      </c>
    </row>
    <row r="111" spans="1:42" x14ac:dyDescent="0.2">
      <c r="A111" t="s">
        <v>568</v>
      </c>
      <c r="B111" t="s">
        <v>569</v>
      </c>
      <c r="C111" s="97">
        <v>4669</v>
      </c>
      <c r="D111" s="74" t="s">
        <v>1377</v>
      </c>
      <c r="E111" s="266" t="s">
        <v>2292</v>
      </c>
      <c r="F111" s="123">
        <v>75081.34</v>
      </c>
      <c r="G111" s="123">
        <v>3931.3</v>
      </c>
      <c r="H111" s="123">
        <v>90414.73</v>
      </c>
      <c r="I111" s="266">
        <v>1458468.48</v>
      </c>
      <c r="J111" s="266">
        <v>374679.92</v>
      </c>
      <c r="N111" s="287">
        <v>22436.91</v>
      </c>
      <c r="S111" s="266">
        <v>-365.86</v>
      </c>
      <c r="T111" s="266">
        <v>2235714.37</v>
      </c>
      <c r="W111" s="100">
        <v>829331</v>
      </c>
      <c r="X111" s="100">
        <v>100000</v>
      </c>
      <c r="Y111" s="100">
        <v>214.77</v>
      </c>
      <c r="Z111" s="100">
        <v>1017351.3</v>
      </c>
      <c r="AB111" s="100">
        <v>169200</v>
      </c>
      <c r="AC111" s="124">
        <v>1247751.3</v>
      </c>
      <c r="AF111" s="124">
        <v>566482.24</v>
      </c>
      <c r="AG111" s="124">
        <v>318567.57</v>
      </c>
      <c r="AK111" s="103">
        <f t="shared" si="7"/>
        <v>169427.37</v>
      </c>
      <c r="AL111" s="37">
        <f t="shared" si="8"/>
        <v>22436.91</v>
      </c>
      <c r="AM111" s="26">
        <f t="shared" si="9"/>
        <v>146990.46</v>
      </c>
      <c r="AN111" s="17">
        <f t="shared" si="10"/>
        <v>2116097.0700000003</v>
      </c>
      <c r="AO111" s="19">
        <f t="shared" si="11"/>
        <v>2132801.11</v>
      </c>
      <c r="AP111" s="32">
        <f t="shared" si="12"/>
        <v>-16704.039999999572</v>
      </c>
    </row>
    <row r="112" spans="1:42" x14ac:dyDescent="0.2">
      <c r="A112" t="s">
        <v>568</v>
      </c>
      <c r="B112" t="s">
        <v>569</v>
      </c>
      <c r="C112" s="97">
        <v>2279</v>
      </c>
      <c r="D112" s="74" t="s">
        <v>1378</v>
      </c>
      <c r="E112" s="266" t="s">
        <v>2293</v>
      </c>
      <c r="F112" s="123">
        <v>187210.52</v>
      </c>
      <c r="G112" s="123">
        <v>0</v>
      </c>
      <c r="H112" s="123">
        <v>18332.400000000001</v>
      </c>
      <c r="I112" s="266">
        <v>345314.55</v>
      </c>
      <c r="J112" s="266">
        <v>209933.8</v>
      </c>
      <c r="N112" s="287">
        <v>7800</v>
      </c>
      <c r="P112" s="287">
        <v>0</v>
      </c>
      <c r="S112" s="266">
        <v>-700</v>
      </c>
      <c r="T112" s="266">
        <v>1762414.5</v>
      </c>
      <c r="W112" s="100">
        <v>723472.81</v>
      </c>
      <c r="Y112" s="100">
        <v>307.72000000000003</v>
      </c>
      <c r="Z112" s="100">
        <v>762203.4</v>
      </c>
      <c r="AB112" s="100">
        <v>78600</v>
      </c>
      <c r="AC112" s="124">
        <v>985379.4</v>
      </c>
      <c r="AF112" s="124">
        <v>472729.16</v>
      </c>
      <c r="AG112" s="124">
        <v>121494.13</v>
      </c>
      <c r="AK112" s="103">
        <f t="shared" si="7"/>
        <v>205542.91999999998</v>
      </c>
      <c r="AL112" s="37">
        <f t="shared" si="8"/>
        <v>7800</v>
      </c>
      <c r="AM112" s="26">
        <f t="shared" si="9"/>
        <v>197742.91999999998</v>
      </c>
      <c r="AN112" s="17">
        <f t="shared" si="10"/>
        <v>1564583.9300000002</v>
      </c>
      <c r="AO112" s="19">
        <f t="shared" si="11"/>
        <v>1579602.69</v>
      </c>
      <c r="AP112" s="32">
        <f t="shared" si="12"/>
        <v>-15018.759999999776</v>
      </c>
    </row>
    <row r="113" spans="1:42" x14ac:dyDescent="0.2">
      <c r="A113" t="s">
        <v>568</v>
      </c>
      <c r="B113" t="s">
        <v>569</v>
      </c>
      <c r="C113" s="97">
        <v>723</v>
      </c>
      <c r="D113" s="74" t="s">
        <v>1379</v>
      </c>
      <c r="E113" s="266" t="s">
        <v>2294</v>
      </c>
      <c r="F113" s="123">
        <v>273324.40999999997</v>
      </c>
      <c r="G113" s="123">
        <v>3330.5</v>
      </c>
      <c r="H113" s="123">
        <v>15117.52</v>
      </c>
      <c r="I113" s="266">
        <v>2243404.61</v>
      </c>
      <c r="J113" s="266">
        <v>239851.88</v>
      </c>
      <c r="K113" s="266">
        <v>1</v>
      </c>
      <c r="N113" s="287">
        <v>14200</v>
      </c>
      <c r="P113" s="287">
        <v>1293.47</v>
      </c>
      <c r="S113" s="266">
        <v>-222</v>
      </c>
      <c r="T113" s="266">
        <v>513834.47</v>
      </c>
      <c r="W113" s="100">
        <v>515691.36</v>
      </c>
      <c r="X113" s="100">
        <v>52340</v>
      </c>
      <c r="Y113" s="100">
        <v>670.76</v>
      </c>
      <c r="Z113" s="100">
        <v>745952.8</v>
      </c>
      <c r="AB113" s="100">
        <v>89400</v>
      </c>
      <c r="AC113" s="124">
        <v>982552.8</v>
      </c>
      <c r="AF113" s="124">
        <v>301931.52000000002</v>
      </c>
      <c r="AG113" s="124">
        <v>159759.04999999999</v>
      </c>
      <c r="AK113" s="103">
        <f t="shared" si="7"/>
        <v>291772.43</v>
      </c>
      <c r="AL113" s="37">
        <f t="shared" si="8"/>
        <v>15493.47</v>
      </c>
      <c r="AM113" s="26">
        <f t="shared" si="9"/>
        <v>276278.96000000002</v>
      </c>
      <c r="AN113" s="17">
        <f t="shared" si="10"/>
        <v>1404054.92</v>
      </c>
      <c r="AO113" s="19">
        <f t="shared" si="11"/>
        <v>1444243.37</v>
      </c>
      <c r="AP113" s="32">
        <f t="shared" si="12"/>
        <v>-40188.450000000186</v>
      </c>
    </row>
    <row r="114" spans="1:42" x14ac:dyDescent="0.2">
      <c r="A114" t="s">
        <v>568</v>
      </c>
      <c r="B114" t="s">
        <v>569</v>
      </c>
      <c r="C114" s="97">
        <v>3567</v>
      </c>
      <c r="D114" s="74" t="s">
        <v>1380</v>
      </c>
      <c r="E114" s="266" t="s">
        <v>2295</v>
      </c>
      <c r="F114" s="123">
        <v>163223.29999999999</v>
      </c>
      <c r="G114" s="123">
        <v>4387.8100000000004</v>
      </c>
      <c r="H114" s="123">
        <v>33858.11</v>
      </c>
      <c r="I114" s="266">
        <v>890614.57</v>
      </c>
      <c r="J114" s="266">
        <v>169023.38</v>
      </c>
      <c r="N114" s="287">
        <v>19400</v>
      </c>
      <c r="S114" s="266">
        <v>-90.14</v>
      </c>
      <c r="T114" s="266">
        <v>3774792.24</v>
      </c>
      <c r="W114" s="100">
        <v>822528.42</v>
      </c>
      <c r="X114" s="100">
        <v>180750</v>
      </c>
      <c r="Y114" s="100">
        <v>165.55</v>
      </c>
      <c r="Z114" s="100">
        <v>950025.8</v>
      </c>
      <c r="AB114" s="100">
        <v>236900</v>
      </c>
      <c r="AC114" s="124">
        <v>1283325.8</v>
      </c>
      <c r="AD114" s="124">
        <v>3000</v>
      </c>
      <c r="AE114" s="124">
        <v>3085</v>
      </c>
      <c r="AF114" s="124">
        <v>765607.79</v>
      </c>
      <c r="AG114" s="124">
        <v>185496.08</v>
      </c>
      <c r="AK114" s="103">
        <f t="shared" si="7"/>
        <v>201469.21999999997</v>
      </c>
      <c r="AL114" s="37">
        <f t="shared" si="8"/>
        <v>19400</v>
      </c>
      <c r="AM114" s="26">
        <f t="shared" si="9"/>
        <v>182069.21999999997</v>
      </c>
      <c r="AN114" s="17">
        <f t="shared" si="10"/>
        <v>2190369.77</v>
      </c>
      <c r="AO114" s="19">
        <f t="shared" si="11"/>
        <v>2240514.67</v>
      </c>
      <c r="AP114" s="32">
        <f t="shared" si="12"/>
        <v>-50144.899999999907</v>
      </c>
    </row>
    <row r="115" spans="1:42" x14ac:dyDescent="0.2">
      <c r="A115" t="s">
        <v>568</v>
      </c>
      <c r="B115" t="s">
        <v>569</v>
      </c>
      <c r="C115" s="97">
        <v>2416</v>
      </c>
      <c r="D115" s="74" t="s">
        <v>1381</v>
      </c>
      <c r="E115" s="266" t="s">
        <v>2296</v>
      </c>
      <c r="F115" s="123">
        <v>341894.48</v>
      </c>
      <c r="G115" s="123">
        <v>0</v>
      </c>
      <c r="H115" s="123">
        <v>51794.85</v>
      </c>
      <c r="I115" s="266">
        <v>463291.81</v>
      </c>
      <c r="J115" s="266">
        <v>446547.08</v>
      </c>
      <c r="N115" s="287">
        <v>22000</v>
      </c>
      <c r="S115" s="266">
        <v>-207.48</v>
      </c>
      <c r="T115" s="266">
        <v>1908283.93</v>
      </c>
      <c r="W115" s="100">
        <v>655832.23</v>
      </c>
      <c r="X115" s="100">
        <v>132800</v>
      </c>
      <c r="Y115" s="100">
        <v>555.19000000000005</v>
      </c>
      <c r="Z115" s="100">
        <v>794941.7</v>
      </c>
      <c r="AB115" s="100">
        <v>39300</v>
      </c>
      <c r="AC115" s="124">
        <v>1007041.7</v>
      </c>
      <c r="AF115" s="124">
        <v>425125.95</v>
      </c>
      <c r="AG115" s="124">
        <v>191403.74</v>
      </c>
      <c r="AK115" s="103">
        <f t="shared" si="7"/>
        <v>393689.32999999996</v>
      </c>
      <c r="AL115" s="37">
        <f t="shared" si="8"/>
        <v>22000</v>
      </c>
      <c r="AM115" s="26">
        <f t="shared" si="9"/>
        <v>371689.32999999996</v>
      </c>
      <c r="AN115" s="17">
        <f t="shared" si="10"/>
        <v>1623429.1199999999</v>
      </c>
      <c r="AO115" s="19">
        <f t="shared" si="11"/>
        <v>1623571.39</v>
      </c>
      <c r="AP115" s="32">
        <f t="shared" si="12"/>
        <v>-142.27000000001863</v>
      </c>
    </row>
    <row r="116" spans="1:42" x14ac:dyDescent="0.2">
      <c r="A116" t="s">
        <v>568</v>
      </c>
      <c r="B116" t="s">
        <v>569</v>
      </c>
      <c r="C116" s="97">
        <v>1268</v>
      </c>
      <c r="D116" s="74" t="s">
        <v>1382</v>
      </c>
      <c r="E116" s="266" t="s">
        <v>2297</v>
      </c>
      <c r="F116" s="123">
        <v>165522.59</v>
      </c>
      <c r="G116" s="123">
        <v>1393</v>
      </c>
      <c r="H116" s="123">
        <v>59553.39</v>
      </c>
      <c r="I116" s="266">
        <v>1190448.49</v>
      </c>
      <c r="J116" s="266">
        <v>346710.44</v>
      </c>
      <c r="N116" s="287">
        <v>14885</v>
      </c>
      <c r="S116" s="266">
        <v>-450</v>
      </c>
      <c r="T116" s="266">
        <v>1980426.11</v>
      </c>
      <c r="W116" s="100">
        <v>636774.81999999995</v>
      </c>
      <c r="X116" s="100">
        <v>157200</v>
      </c>
      <c r="Y116" s="100">
        <v>363.03</v>
      </c>
      <c r="Z116" s="100">
        <v>677188.2</v>
      </c>
      <c r="AB116" s="100">
        <v>78750</v>
      </c>
      <c r="AC116" s="124">
        <v>832438.2</v>
      </c>
      <c r="AF116" s="124">
        <v>516826.17</v>
      </c>
      <c r="AG116" s="124">
        <v>165274.64000000001</v>
      </c>
      <c r="AK116" s="103">
        <f t="shared" si="7"/>
        <v>226468.97999999998</v>
      </c>
      <c r="AL116" s="37">
        <f t="shared" si="8"/>
        <v>14885</v>
      </c>
      <c r="AM116" s="26">
        <f t="shared" si="9"/>
        <v>211583.97999999998</v>
      </c>
      <c r="AN116" s="17">
        <f t="shared" si="10"/>
        <v>1550276.0499999998</v>
      </c>
      <c r="AO116" s="19">
        <f t="shared" si="11"/>
        <v>1514539.0099999998</v>
      </c>
      <c r="AP116" s="32">
        <f t="shared" si="12"/>
        <v>35737.040000000037</v>
      </c>
    </row>
    <row r="117" spans="1:42" x14ac:dyDescent="0.2">
      <c r="A117" t="s">
        <v>568</v>
      </c>
      <c r="B117" t="s">
        <v>569</v>
      </c>
      <c r="C117" s="97">
        <v>3345</v>
      </c>
      <c r="D117" s="74" t="s">
        <v>1383</v>
      </c>
      <c r="E117" s="266" t="s">
        <v>2298</v>
      </c>
      <c r="F117" s="123">
        <v>210046.25</v>
      </c>
      <c r="G117" s="123">
        <v>6087.72</v>
      </c>
      <c r="H117" s="123">
        <v>22318.62</v>
      </c>
      <c r="I117" s="266">
        <v>300560.98</v>
      </c>
      <c r="J117" s="266">
        <v>374289.75</v>
      </c>
      <c r="N117" s="287">
        <v>22900</v>
      </c>
      <c r="S117" s="266">
        <v>336.75</v>
      </c>
      <c r="T117" s="266">
        <v>2133398.12</v>
      </c>
      <c r="W117" s="100">
        <v>906786.46</v>
      </c>
      <c r="X117" s="100">
        <v>20000</v>
      </c>
      <c r="Y117" s="100">
        <v>272.37</v>
      </c>
      <c r="Z117" s="100">
        <v>1590667.6</v>
      </c>
      <c r="AB117" s="100">
        <v>60400</v>
      </c>
      <c r="AC117" s="124">
        <v>1852167.6</v>
      </c>
      <c r="AF117" s="124">
        <v>455681.1</v>
      </c>
      <c r="AG117" s="124">
        <v>166862.32</v>
      </c>
      <c r="AK117" s="103">
        <f t="shared" si="7"/>
        <v>238452.59</v>
      </c>
      <c r="AL117" s="37">
        <f t="shared" si="8"/>
        <v>22900</v>
      </c>
      <c r="AM117" s="26">
        <f t="shared" si="9"/>
        <v>215552.59</v>
      </c>
      <c r="AN117" s="17">
        <f t="shared" si="10"/>
        <v>2578126.4300000002</v>
      </c>
      <c r="AO117" s="19">
        <f t="shared" si="11"/>
        <v>2474711.02</v>
      </c>
      <c r="AP117" s="32">
        <f t="shared" si="12"/>
        <v>103415.41000000015</v>
      </c>
    </row>
    <row r="118" spans="1:42" x14ac:dyDescent="0.2">
      <c r="A118" t="s">
        <v>568</v>
      </c>
      <c r="B118" t="s">
        <v>569</v>
      </c>
      <c r="C118" s="97">
        <v>1431</v>
      </c>
      <c r="D118" s="74" t="s">
        <v>1384</v>
      </c>
      <c r="E118" s="266" t="s">
        <v>2299</v>
      </c>
      <c r="F118" s="123">
        <v>237866.32</v>
      </c>
      <c r="G118" s="123">
        <v>0</v>
      </c>
      <c r="H118" s="123">
        <v>45107.95</v>
      </c>
      <c r="I118" s="266">
        <v>5</v>
      </c>
      <c r="J118" s="266">
        <v>126090.53</v>
      </c>
      <c r="N118" s="287">
        <v>22700</v>
      </c>
      <c r="S118" s="266">
        <v>-698.06</v>
      </c>
      <c r="T118" s="266">
        <v>1945240.49</v>
      </c>
      <c r="W118" s="100">
        <v>784350.56</v>
      </c>
      <c r="X118" s="100">
        <v>161650</v>
      </c>
      <c r="Y118" s="100">
        <v>225.29</v>
      </c>
      <c r="Z118" s="100">
        <v>749870.8</v>
      </c>
      <c r="AB118" s="100">
        <v>101200</v>
      </c>
      <c r="AC118" s="124">
        <v>1043970.8</v>
      </c>
      <c r="AE118" s="124">
        <v>820</v>
      </c>
      <c r="AF118" s="124">
        <v>438352.46</v>
      </c>
      <c r="AG118" s="124">
        <v>799647.79</v>
      </c>
      <c r="AK118" s="103">
        <f t="shared" si="7"/>
        <v>282974.27</v>
      </c>
      <c r="AL118" s="37">
        <f t="shared" si="8"/>
        <v>22700</v>
      </c>
      <c r="AM118" s="26">
        <f t="shared" si="9"/>
        <v>260274.27000000002</v>
      </c>
      <c r="AN118" s="17">
        <f t="shared" si="10"/>
        <v>1797296.6500000001</v>
      </c>
      <c r="AO118" s="19">
        <f t="shared" si="11"/>
        <v>2282791.0499999998</v>
      </c>
      <c r="AP118" s="32">
        <f t="shared" si="12"/>
        <v>-485494.39999999967</v>
      </c>
    </row>
    <row r="119" spans="1:42" x14ac:dyDescent="0.2">
      <c r="A119" t="s">
        <v>568</v>
      </c>
      <c r="B119" t="s">
        <v>569</v>
      </c>
      <c r="C119" s="97">
        <v>2020</v>
      </c>
      <c r="D119" s="74" t="s">
        <v>1385</v>
      </c>
      <c r="E119" s="266" t="s">
        <v>2300</v>
      </c>
      <c r="F119" s="123">
        <v>73676.02</v>
      </c>
      <c r="G119" s="123">
        <v>0</v>
      </c>
      <c r="H119" s="123">
        <v>102362.78</v>
      </c>
      <c r="I119" s="266">
        <v>506914.92</v>
      </c>
      <c r="J119" s="266">
        <v>211395.13</v>
      </c>
      <c r="N119" s="287">
        <v>34700</v>
      </c>
      <c r="S119" s="266">
        <v>9215.35</v>
      </c>
      <c r="T119" s="266">
        <v>2404357.2799999998</v>
      </c>
      <c r="W119" s="100">
        <v>799737.78</v>
      </c>
      <c r="X119" s="100">
        <v>70985</v>
      </c>
      <c r="Y119" s="100">
        <v>189.58</v>
      </c>
      <c r="Z119" s="100">
        <v>769830</v>
      </c>
      <c r="AB119" s="100">
        <v>96930</v>
      </c>
      <c r="AC119" s="124">
        <v>1025305.29</v>
      </c>
      <c r="AE119" s="124">
        <v>11247</v>
      </c>
      <c r="AF119" s="124">
        <v>411021.65</v>
      </c>
      <c r="AG119" s="124">
        <v>130095.96</v>
      </c>
      <c r="AK119" s="103">
        <f t="shared" si="7"/>
        <v>176038.8</v>
      </c>
      <c r="AL119" s="37">
        <f t="shared" si="8"/>
        <v>34700</v>
      </c>
      <c r="AM119" s="26">
        <f t="shared" si="9"/>
        <v>141338.79999999999</v>
      </c>
      <c r="AN119" s="17">
        <f t="shared" si="10"/>
        <v>1737672.3599999999</v>
      </c>
      <c r="AO119" s="19">
        <f t="shared" si="11"/>
        <v>1577669.9</v>
      </c>
      <c r="AP119" s="32">
        <f t="shared" si="12"/>
        <v>160002.45999999996</v>
      </c>
    </row>
    <row r="120" spans="1:42" x14ac:dyDescent="0.2">
      <c r="A120" t="s">
        <v>568</v>
      </c>
      <c r="B120" t="s">
        <v>569</v>
      </c>
      <c r="C120" s="97">
        <v>3005</v>
      </c>
      <c r="D120" s="74" t="s">
        <v>1386</v>
      </c>
      <c r="E120" s="266" t="s">
        <v>2301</v>
      </c>
      <c r="F120" s="123">
        <v>266328.03000000003</v>
      </c>
      <c r="G120" s="123">
        <v>0</v>
      </c>
      <c r="H120" s="123">
        <v>36111.35</v>
      </c>
      <c r="I120" s="266">
        <v>131576.70000000001</v>
      </c>
      <c r="J120" s="266">
        <v>159538.46</v>
      </c>
      <c r="S120" s="266">
        <v>-5654.74</v>
      </c>
      <c r="T120" s="266">
        <v>3154007.83</v>
      </c>
      <c r="W120" s="100">
        <v>709344.2</v>
      </c>
      <c r="X120" s="100">
        <v>112550</v>
      </c>
      <c r="Y120" s="100">
        <v>622.36</v>
      </c>
      <c r="Z120" s="100">
        <v>878550</v>
      </c>
      <c r="AB120" s="100">
        <v>72600</v>
      </c>
      <c r="AC120" s="124">
        <v>1113750</v>
      </c>
      <c r="AD120" s="124">
        <v>3000</v>
      </c>
      <c r="AF120" s="124">
        <v>579501.26</v>
      </c>
      <c r="AG120" s="124">
        <v>111110.76</v>
      </c>
      <c r="AK120" s="103">
        <f t="shared" si="7"/>
        <v>302439.38</v>
      </c>
      <c r="AL120" s="37">
        <f t="shared" si="8"/>
        <v>0</v>
      </c>
      <c r="AM120" s="26">
        <f t="shared" si="9"/>
        <v>302439.38</v>
      </c>
      <c r="AN120" s="17">
        <f t="shared" si="10"/>
        <v>1773666.56</v>
      </c>
      <c r="AO120" s="19">
        <f t="shared" si="11"/>
        <v>1807362.02</v>
      </c>
      <c r="AP120" s="32">
        <f t="shared" si="12"/>
        <v>-33695.459999999963</v>
      </c>
    </row>
    <row r="121" spans="1:42" x14ac:dyDescent="0.2">
      <c r="A121" t="s">
        <v>568</v>
      </c>
      <c r="B121" t="s">
        <v>569</v>
      </c>
      <c r="C121" s="97">
        <v>2671</v>
      </c>
      <c r="D121" s="74" t="s">
        <v>1387</v>
      </c>
      <c r="E121" s="266" t="s">
        <v>2302</v>
      </c>
      <c r="F121" s="123">
        <v>137847.82</v>
      </c>
      <c r="G121" s="123">
        <v>0</v>
      </c>
      <c r="H121" s="123">
        <v>54417.55</v>
      </c>
      <c r="I121" s="266">
        <v>857185.94</v>
      </c>
      <c r="J121" s="266">
        <v>300481.77</v>
      </c>
      <c r="N121" s="287">
        <v>14925</v>
      </c>
      <c r="O121" s="287">
        <v>82750</v>
      </c>
      <c r="R121" s="266">
        <v>-75</v>
      </c>
      <c r="S121" s="266">
        <v>92760</v>
      </c>
      <c r="T121" s="266">
        <v>2272032.2400000002</v>
      </c>
      <c r="W121" s="100">
        <v>937228.98</v>
      </c>
      <c r="Y121" s="100">
        <v>310.93</v>
      </c>
      <c r="Z121" s="100">
        <v>854216</v>
      </c>
      <c r="AB121" s="100">
        <v>36000</v>
      </c>
      <c r="AC121" s="124">
        <v>959716</v>
      </c>
      <c r="AD121" s="124">
        <v>14160</v>
      </c>
      <c r="AF121" s="124">
        <v>621403.56999999995</v>
      </c>
      <c r="AG121" s="124">
        <v>145407.94</v>
      </c>
      <c r="AK121" s="103">
        <f t="shared" si="7"/>
        <v>192265.37</v>
      </c>
      <c r="AL121" s="37">
        <f t="shared" si="8"/>
        <v>97675</v>
      </c>
      <c r="AM121" s="26">
        <f t="shared" si="9"/>
        <v>94590.37</v>
      </c>
      <c r="AN121" s="17">
        <f t="shared" si="10"/>
        <v>1827755.9100000001</v>
      </c>
      <c r="AO121" s="19">
        <f t="shared" si="11"/>
        <v>1740687.5099999998</v>
      </c>
      <c r="AP121" s="32">
        <f t="shared" si="12"/>
        <v>87068.400000000373</v>
      </c>
    </row>
    <row r="122" spans="1:42" x14ac:dyDescent="0.2">
      <c r="A122" t="s">
        <v>568</v>
      </c>
      <c r="B122" t="s">
        <v>569</v>
      </c>
      <c r="C122" s="97">
        <v>1913</v>
      </c>
      <c r="D122" s="74" t="s">
        <v>1388</v>
      </c>
      <c r="E122" s="266" t="s">
        <v>2303</v>
      </c>
      <c r="F122" s="123">
        <v>230427.86</v>
      </c>
      <c r="G122" s="123">
        <v>0</v>
      </c>
      <c r="H122" s="123">
        <v>253558.77</v>
      </c>
      <c r="I122" s="266">
        <v>428790.09</v>
      </c>
      <c r="J122" s="266">
        <v>103708.32</v>
      </c>
      <c r="N122" s="287">
        <v>13904.14</v>
      </c>
      <c r="S122" s="266">
        <v>1117.21</v>
      </c>
      <c r="T122" s="266">
        <v>1679735.01</v>
      </c>
      <c r="W122" s="100">
        <v>546103.46</v>
      </c>
      <c r="X122" s="100">
        <v>74160</v>
      </c>
      <c r="Y122" s="100">
        <v>413.05</v>
      </c>
      <c r="Z122" s="100">
        <v>417490</v>
      </c>
      <c r="AC122" s="124">
        <v>590870</v>
      </c>
      <c r="AF122" s="124">
        <v>323353.76</v>
      </c>
      <c r="AG122" s="124">
        <v>107530.17</v>
      </c>
      <c r="AK122" s="103">
        <f t="shared" si="7"/>
        <v>483986.63</v>
      </c>
      <c r="AL122" s="37">
        <f t="shared" si="8"/>
        <v>13904.14</v>
      </c>
      <c r="AM122" s="26">
        <f t="shared" si="9"/>
        <v>470082.49</v>
      </c>
      <c r="AN122" s="17">
        <f t="shared" si="10"/>
        <v>1038166.51</v>
      </c>
      <c r="AO122" s="19">
        <f t="shared" si="11"/>
        <v>1021753.93</v>
      </c>
      <c r="AP122" s="32">
        <f t="shared" si="12"/>
        <v>16412.579999999958</v>
      </c>
    </row>
    <row r="123" spans="1:42" x14ac:dyDescent="0.2">
      <c r="A123" t="s">
        <v>568</v>
      </c>
      <c r="B123" t="s">
        <v>569</v>
      </c>
      <c r="C123" s="97">
        <v>2409</v>
      </c>
      <c r="D123" s="74" t="s">
        <v>1389</v>
      </c>
      <c r="E123" s="266" t="s">
        <v>2304</v>
      </c>
      <c r="F123" s="123">
        <v>278496.86</v>
      </c>
      <c r="G123" s="123">
        <v>0</v>
      </c>
      <c r="H123" s="123">
        <v>51170.57</v>
      </c>
      <c r="I123" s="266">
        <v>143578.92000000001</v>
      </c>
      <c r="J123" s="266">
        <v>151166.54999999999</v>
      </c>
      <c r="N123" s="287">
        <v>20400</v>
      </c>
      <c r="S123" s="266">
        <v>-96.36</v>
      </c>
      <c r="T123" s="266">
        <v>1611506.92</v>
      </c>
      <c r="W123" s="100">
        <v>602410.69999999995</v>
      </c>
      <c r="Y123" s="100">
        <v>646.23</v>
      </c>
      <c r="Z123" s="100">
        <v>979680</v>
      </c>
      <c r="AB123" s="100">
        <v>112100</v>
      </c>
      <c r="AC123" s="124">
        <v>1142592.2</v>
      </c>
      <c r="AF123" s="124">
        <v>463586.69</v>
      </c>
      <c r="AG123" s="124">
        <v>95080.58</v>
      </c>
      <c r="AK123" s="103">
        <f t="shared" si="7"/>
        <v>329667.43</v>
      </c>
      <c r="AL123" s="37">
        <f t="shared" si="8"/>
        <v>20400</v>
      </c>
      <c r="AM123" s="26">
        <f t="shared" si="9"/>
        <v>309267.43</v>
      </c>
      <c r="AN123" s="17">
        <f t="shared" si="10"/>
        <v>1694836.93</v>
      </c>
      <c r="AO123" s="19">
        <f t="shared" si="11"/>
        <v>1701259.47</v>
      </c>
      <c r="AP123" s="32">
        <f t="shared" si="12"/>
        <v>-6422.5400000000373</v>
      </c>
    </row>
    <row r="124" spans="1:42" x14ac:dyDescent="0.2">
      <c r="A124" t="s">
        <v>568</v>
      </c>
      <c r="B124" t="s">
        <v>569</v>
      </c>
      <c r="C124" s="97">
        <v>1702</v>
      </c>
      <c r="D124" s="74" t="s">
        <v>1390</v>
      </c>
      <c r="E124" s="266" t="s">
        <v>2305</v>
      </c>
      <c r="F124" s="123">
        <v>184565.33</v>
      </c>
      <c r="G124" s="123">
        <v>4571.99</v>
      </c>
      <c r="H124" s="123">
        <v>36686.9</v>
      </c>
      <c r="I124" s="266">
        <v>31536.34</v>
      </c>
      <c r="J124" s="266">
        <v>437959.43</v>
      </c>
      <c r="N124" s="287">
        <v>22200</v>
      </c>
      <c r="T124" s="266">
        <v>667875.67000000004</v>
      </c>
      <c r="W124" s="100">
        <v>667087.79</v>
      </c>
      <c r="X124" s="100">
        <v>72910</v>
      </c>
      <c r="Y124" s="100">
        <v>301.87</v>
      </c>
      <c r="Z124" s="100">
        <v>658445.12</v>
      </c>
      <c r="AB124" s="100">
        <v>93100</v>
      </c>
      <c r="AC124" s="124">
        <v>888522.12</v>
      </c>
      <c r="AE124" s="124">
        <v>360</v>
      </c>
      <c r="AF124" s="124">
        <v>455970.59</v>
      </c>
      <c r="AG124" s="124">
        <v>60975.83</v>
      </c>
      <c r="AK124" s="103">
        <f t="shared" si="7"/>
        <v>225824.21999999997</v>
      </c>
      <c r="AL124" s="37">
        <f t="shared" si="8"/>
        <v>22200</v>
      </c>
      <c r="AM124" s="26">
        <f t="shared" si="9"/>
        <v>203624.21999999997</v>
      </c>
      <c r="AN124" s="17">
        <f t="shared" si="10"/>
        <v>1491844.78</v>
      </c>
      <c r="AO124" s="19">
        <f t="shared" si="11"/>
        <v>1405828.54</v>
      </c>
      <c r="AP124" s="32">
        <f t="shared" si="12"/>
        <v>86016.239999999991</v>
      </c>
    </row>
    <row r="125" spans="1:42" x14ac:dyDescent="0.2">
      <c r="A125" t="s">
        <v>568</v>
      </c>
      <c r="B125" t="s">
        <v>569</v>
      </c>
      <c r="C125" s="97">
        <v>2179</v>
      </c>
      <c r="D125" s="74" t="s">
        <v>1391</v>
      </c>
      <c r="E125" s="266" t="s">
        <v>2306</v>
      </c>
      <c r="F125" s="123">
        <v>89964.98</v>
      </c>
      <c r="G125" s="123">
        <v>1739.21</v>
      </c>
      <c r="H125" s="123">
        <v>59501.79</v>
      </c>
      <c r="I125" s="266">
        <v>748210.74</v>
      </c>
      <c r="J125" s="266">
        <v>231490.65</v>
      </c>
      <c r="K125" s="266">
        <v>2850.24</v>
      </c>
      <c r="N125" s="287">
        <v>16390</v>
      </c>
      <c r="P125" s="287">
        <v>0</v>
      </c>
      <c r="S125" s="266">
        <v>1373.05</v>
      </c>
      <c r="T125" s="266">
        <v>654977.96</v>
      </c>
      <c r="W125" s="100">
        <v>764859.95</v>
      </c>
      <c r="X125" s="100">
        <v>92700</v>
      </c>
      <c r="Y125" s="100">
        <v>180.6</v>
      </c>
      <c r="Z125" s="100">
        <v>708593.4</v>
      </c>
      <c r="AB125" s="100">
        <v>130500</v>
      </c>
      <c r="AC125" s="124">
        <v>932434.4</v>
      </c>
      <c r="AF125" s="124">
        <v>513514.54</v>
      </c>
      <c r="AG125" s="124">
        <v>107016.14</v>
      </c>
      <c r="AK125" s="103">
        <f t="shared" si="7"/>
        <v>151205.98000000001</v>
      </c>
      <c r="AL125" s="37">
        <f t="shared" si="8"/>
        <v>16390</v>
      </c>
      <c r="AM125" s="26">
        <f t="shared" si="9"/>
        <v>134815.98000000001</v>
      </c>
      <c r="AN125" s="17">
        <f t="shared" si="10"/>
        <v>1696833.95</v>
      </c>
      <c r="AO125" s="19">
        <f t="shared" si="11"/>
        <v>1552965.0799999998</v>
      </c>
      <c r="AP125" s="32">
        <f t="shared" si="12"/>
        <v>143868.87000000011</v>
      </c>
    </row>
    <row r="126" spans="1:42" x14ac:dyDescent="0.2">
      <c r="A126" t="s">
        <v>572</v>
      </c>
      <c r="B126" t="s">
        <v>573</v>
      </c>
      <c r="C126" s="97">
        <v>3793</v>
      </c>
      <c r="D126" s="74" t="s">
        <v>1392</v>
      </c>
      <c r="E126" s="266" t="s">
        <v>2307</v>
      </c>
      <c r="F126" s="123">
        <v>269611.59000000003</v>
      </c>
      <c r="G126" s="123">
        <v>0</v>
      </c>
      <c r="H126" s="123">
        <v>236071.99</v>
      </c>
      <c r="I126" s="266">
        <v>604230.38</v>
      </c>
      <c r="J126" s="266">
        <v>30353.54</v>
      </c>
      <c r="N126" s="287">
        <v>6000</v>
      </c>
      <c r="S126" s="266">
        <v>-1850625.04</v>
      </c>
      <c r="T126" s="266">
        <v>3175397.16</v>
      </c>
      <c r="W126" s="100">
        <v>614836.75</v>
      </c>
      <c r="X126" s="100">
        <v>215860</v>
      </c>
      <c r="Y126" s="100">
        <v>487.11</v>
      </c>
      <c r="Z126" s="100">
        <v>1490710</v>
      </c>
      <c r="AC126" s="124">
        <v>1583410</v>
      </c>
      <c r="AF126" s="124">
        <v>654731.93000000005</v>
      </c>
      <c r="AG126" s="124">
        <v>259392.55</v>
      </c>
      <c r="AJ126" s="124">
        <v>10000</v>
      </c>
      <c r="AK126" s="103">
        <f t="shared" si="7"/>
        <v>505683.58</v>
      </c>
      <c r="AL126" s="37">
        <f t="shared" si="8"/>
        <v>6000</v>
      </c>
      <c r="AM126" s="26">
        <f t="shared" si="9"/>
        <v>499683.58</v>
      </c>
      <c r="AN126" s="17">
        <f t="shared" si="10"/>
        <v>2321893.86</v>
      </c>
      <c r="AO126" s="19">
        <f t="shared" si="11"/>
        <v>2507534.48</v>
      </c>
      <c r="AP126" s="32">
        <f t="shared" si="12"/>
        <v>-185640.62000000011</v>
      </c>
    </row>
    <row r="127" spans="1:42" x14ac:dyDescent="0.2">
      <c r="A127" t="s">
        <v>572</v>
      </c>
      <c r="B127" t="s">
        <v>573</v>
      </c>
      <c r="C127" s="97">
        <v>1435</v>
      </c>
      <c r="D127" s="74" t="s">
        <v>1393</v>
      </c>
      <c r="E127" s="266" t="s">
        <v>2308</v>
      </c>
      <c r="F127" s="123">
        <v>165360.79</v>
      </c>
      <c r="H127" s="123">
        <v>3435.45</v>
      </c>
      <c r="I127" s="266">
        <v>43764.7</v>
      </c>
      <c r="J127" s="266">
        <v>81543.75</v>
      </c>
      <c r="N127" s="287">
        <v>17300</v>
      </c>
      <c r="P127" s="287">
        <v>600</v>
      </c>
      <c r="S127" s="266">
        <v>-594</v>
      </c>
      <c r="T127" s="266">
        <v>1191484.79</v>
      </c>
      <c r="W127" s="100">
        <v>533603.54</v>
      </c>
      <c r="X127" s="100">
        <v>53235</v>
      </c>
      <c r="Y127" s="100">
        <v>307.04000000000002</v>
      </c>
      <c r="Z127" s="100">
        <v>822280</v>
      </c>
      <c r="AC127" s="124">
        <v>1028744</v>
      </c>
      <c r="AF127" s="124">
        <v>423445.44</v>
      </c>
      <c r="AG127" s="124">
        <v>57156.23</v>
      </c>
      <c r="AJ127" s="124">
        <v>5000</v>
      </c>
      <c r="AK127" s="103">
        <f t="shared" si="7"/>
        <v>168796.24000000002</v>
      </c>
      <c r="AL127" s="37">
        <f t="shared" si="8"/>
        <v>17900</v>
      </c>
      <c r="AM127" s="26">
        <f t="shared" si="9"/>
        <v>150896.24000000002</v>
      </c>
      <c r="AN127" s="17">
        <f t="shared" si="10"/>
        <v>1409425.58</v>
      </c>
      <c r="AO127" s="19">
        <f t="shared" si="11"/>
        <v>1514345.67</v>
      </c>
      <c r="AP127" s="32">
        <f t="shared" si="12"/>
        <v>-104920.08999999985</v>
      </c>
    </row>
    <row r="128" spans="1:42" x14ac:dyDescent="0.2">
      <c r="A128" t="s">
        <v>572</v>
      </c>
      <c r="B128" t="s">
        <v>573</v>
      </c>
      <c r="C128" s="97">
        <v>1980</v>
      </c>
      <c r="D128" s="74" t="s">
        <v>1394</v>
      </c>
      <c r="E128" s="266" t="s">
        <v>2309</v>
      </c>
      <c r="F128" s="123">
        <v>228823.03</v>
      </c>
      <c r="G128" s="123">
        <v>0</v>
      </c>
      <c r="H128" s="123">
        <v>242711.95</v>
      </c>
      <c r="I128" s="266">
        <v>3177783.21</v>
      </c>
      <c r="J128" s="266">
        <v>119656.64</v>
      </c>
      <c r="N128" s="287">
        <v>4000</v>
      </c>
      <c r="S128" s="266">
        <v>2839536.27</v>
      </c>
      <c r="T128" s="266">
        <v>918887.6</v>
      </c>
      <c r="W128" s="100">
        <v>640178</v>
      </c>
      <c r="X128" s="100">
        <v>72800</v>
      </c>
      <c r="Y128" s="100">
        <v>202.54</v>
      </c>
      <c r="Z128" s="100">
        <v>1006160</v>
      </c>
      <c r="AB128" s="100">
        <v>17000</v>
      </c>
      <c r="AC128" s="124">
        <v>1239015</v>
      </c>
      <c r="AF128" s="124">
        <v>313411.56</v>
      </c>
      <c r="AG128" s="124">
        <v>160268.01999999999</v>
      </c>
      <c r="AH128" s="124">
        <v>5000</v>
      </c>
      <c r="AK128" s="103">
        <f t="shared" si="7"/>
        <v>471534.98</v>
      </c>
      <c r="AL128" s="37">
        <f t="shared" si="8"/>
        <v>4000</v>
      </c>
      <c r="AM128" s="26">
        <f t="shared" si="9"/>
        <v>467534.98</v>
      </c>
      <c r="AN128" s="17">
        <f t="shared" si="10"/>
        <v>1736340.54</v>
      </c>
      <c r="AO128" s="19">
        <f t="shared" si="11"/>
        <v>1717694.58</v>
      </c>
      <c r="AP128" s="32">
        <f t="shared" si="12"/>
        <v>18645.959999999963</v>
      </c>
    </row>
    <row r="129" spans="1:42" x14ac:dyDescent="0.2">
      <c r="A129" t="s">
        <v>572</v>
      </c>
      <c r="B129" t="s">
        <v>573</v>
      </c>
      <c r="C129" s="97">
        <v>2225</v>
      </c>
      <c r="D129" s="74" t="s">
        <v>1395</v>
      </c>
      <c r="E129" s="266" t="s">
        <v>2310</v>
      </c>
      <c r="F129" s="123">
        <v>140595.34</v>
      </c>
      <c r="G129" s="123">
        <v>0</v>
      </c>
      <c r="H129" s="123">
        <v>43402.91</v>
      </c>
      <c r="I129" s="266">
        <v>264549</v>
      </c>
      <c r="J129" s="266">
        <v>129427.76</v>
      </c>
      <c r="N129" s="287">
        <v>5000</v>
      </c>
      <c r="P129" s="287">
        <v>555.76</v>
      </c>
      <c r="S129" s="266">
        <v>-1173003.04</v>
      </c>
      <c r="T129" s="266">
        <v>1855787.89</v>
      </c>
      <c r="W129" s="100">
        <v>629632.67000000004</v>
      </c>
      <c r="Y129" s="100">
        <v>155.88</v>
      </c>
      <c r="Z129" s="100">
        <v>1185130</v>
      </c>
      <c r="AC129" s="124">
        <v>1389650</v>
      </c>
      <c r="AF129" s="124">
        <v>394935.75</v>
      </c>
      <c r="AG129" s="124">
        <v>127112.4</v>
      </c>
      <c r="AH129" s="124">
        <v>5000</v>
      </c>
      <c r="AK129" s="103">
        <f t="shared" si="7"/>
        <v>183998.25</v>
      </c>
      <c r="AL129" s="37">
        <f t="shared" si="8"/>
        <v>5555.76</v>
      </c>
      <c r="AM129" s="26">
        <f t="shared" si="9"/>
        <v>178442.49</v>
      </c>
      <c r="AN129" s="17">
        <f t="shared" si="10"/>
        <v>1814918.55</v>
      </c>
      <c r="AO129" s="19">
        <f t="shared" si="11"/>
        <v>1916698.15</v>
      </c>
      <c r="AP129" s="32">
        <f t="shared" si="12"/>
        <v>-101779.59999999986</v>
      </c>
    </row>
    <row r="130" spans="1:42" x14ac:dyDescent="0.2">
      <c r="A130" t="s">
        <v>572</v>
      </c>
      <c r="B130" t="s">
        <v>573</v>
      </c>
      <c r="C130" s="97">
        <v>2531</v>
      </c>
      <c r="D130" s="74" t="s">
        <v>1396</v>
      </c>
      <c r="E130" s="266" t="s">
        <v>2311</v>
      </c>
      <c r="F130" s="123">
        <v>278613.11</v>
      </c>
      <c r="G130" s="123">
        <v>0</v>
      </c>
      <c r="H130" s="123">
        <v>26221.88</v>
      </c>
      <c r="I130" s="266">
        <v>514047.06</v>
      </c>
      <c r="J130" s="266">
        <v>102549</v>
      </c>
      <c r="N130" s="287">
        <v>5000</v>
      </c>
      <c r="S130" s="266">
        <v>-217959.16</v>
      </c>
      <c r="T130" s="266">
        <v>1498231.3</v>
      </c>
      <c r="W130" s="100">
        <v>502411.37</v>
      </c>
      <c r="Y130" s="100">
        <v>773.86</v>
      </c>
      <c r="Z130" s="100">
        <v>768190</v>
      </c>
      <c r="AC130" s="124">
        <v>1114802</v>
      </c>
      <c r="AF130" s="124">
        <v>334762.77</v>
      </c>
      <c r="AG130" s="124">
        <v>149427.54999999999</v>
      </c>
      <c r="AH130" s="124">
        <v>10000</v>
      </c>
      <c r="AK130" s="103">
        <f t="shared" si="7"/>
        <v>304834.99</v>
      </c>
      <c r="AL130" s="37">
        <f t="shared" si="8"/>
        <v>5000</v>
      </c>
      <c r="AM130" s="26">
        <f t="shared" si="9"/>
        <v>299834.99</v>
      </c>
      <c r="AN130" s="17">
        <f t="shared" si="10"/>
        <v>1271375.23</v>
      </c>
      <c r="AO130" s="19">
        <f t="shared" si="11"/>
        <v>1608992.32</v>
      </c>
      <c r="AP130" s="32">
        <f t="shared" si="12"/>
        <v>-337617.09000000008</v>
      </c>
    </row>
    <row r="131" spans="1:42" x14ac:dyDescent="0.2">
      <c r="A131" t="s">
        <v>572</v>
      </c>
      <c r="B131" t="s">
        <v>573</v>
      </c>
      <c r="C131" s="97">
        <v>3452</v>
      </c>
      <c r="D131" s="74" t="s">
        <v>1397</v>
      </c>
      <c r="E131" s="266" t="s">
        <v>2312</v>
      </c>
      <c r="F131" s="123">
        <v>187480.15</v>
      </c>
      <c r="H131" s="123">
        <v>12809.21</v>
      </c>
      <c r="I131" s="266">
        <v>431533.48</v>
      </c>
      <c r="J131" s="266">
        <v>5129.6899999999996</v>
      </c>
      <c r="P131" s="287">
        <v>2.1800000000000002</v>
      </c>
      <c r="S131" s="266">
        <v>-1539086.84</v>
      </c>
      <c r="T131" s="266">
        <v>2202136.4300000002</v>
      </c>
      <c r="V131" s="100">
        <v>135.66999999999999</v>
      </c>
      <c r="W131" s="100">
        <v>753346.78</v>
      </c>
      <c r="X131" s="100">
        <v>111470</v>
      </c>
      <c r="Y131" s="100">
        <v>257.82</v>
      </c>
      <c r="Z131" s="100">
        <v>1494660</v>
      </c>
      <c r="AC131" s="124">
        <v>1948690</v>
      </c>
      <c r="AF131" s="124">
        <v>252427.69</v>
      </c>
      <c r="AG131" s="124">
        <v>156723.82</v>
      </c>
      <c r="AH131" s="124">
        <v>5000</v>
      </c>
      <c r="AK131" s="103">
        <f t="shared" si="7"/>
        <v>200289.36</v>
      </c>
      <c r="AL131" s="37">
        <f t="shared" si="8"/>
        <v>2.1800000000000002</v>
      </c>
      <c r="AM131" s="26">
        <f t="shared" si="9"/>
        <v>200287.18</v>
      </c>
      <c r="AN131" s="17">
        <f t="shared" si="10"/>
        <v>2359870.27</v>
      </c>
      <c r="AO131" s="19">
        <f t="shared" si="11"/>
        <v>2362841.5099999998</v>
      </c>
      <c r="AP131" s="32">
        <f t="shared" si="12"/>
        <v>-2971.2399999997579</v>
      </c>
    </row>
    <row r="132" spans="1:42" x14ac:dyDescent="0.2">
      <c r="A132" t="s">
        <v>572</v>
      </c>
      <c r="B132" t="s">
        <v>573</v>
      </c>
      <c r="C132" s="97">
        <v>3453</v>
      </c>
      <c r="D132" s="74" t="s">
        <v>1398</v>
      </c>
      <c r="E132" s="266" t="s">
        <v>2313</v>
      </c>
      <c r="F132" s="123">
        <v>261354.68</v>
      </c>
      <c r="G132" s="123">
        <v>0</v>
      </c>
      <c r="H132" s="123">
        <v>20675.27</v>
      </c>
      <c r="I132" s="266">
        <v>2475818.61</v>
      </c>
      <c r="J132" s="266">
        <v>1014208.72</v>
      </c>
      <c r="N132" s="287">
        <v>5000</v>
      </c>
      <c r="S132" s="266">
        <v>2239061.62</v>
      </c>
      <c r="T132" s="266">
        <v>655276.54</v>
      </c>
      <c r="W132" s="100">
        <v>597451.07999999996</v>
      </c>
      <c r="X132" s="100">
        <v>50000</v>
      </c>
      <c r="Y132" s="100">
        <v>160.68</v>
      </c>
      <c r="Z132" s="100">
        <v>1137380</v>
      </c>
      <c r="AB132" s="100">
        <v>1005465</v>
      </c>
      <c r="AC132" s="124">
        <v>1300810</v>
      </c>
      <c r="AF132" s="124">
        <v>300342.78000000003</v>
      </c>
      <c r="AG132" s="124">
        <v>302760.86</v>
      </c>
      <c r="AH132" s="124">
        <v>5000</v>
      </c>
      <c r="AK132" s="103">
        <f t="shared" si="7"/>
        <v>282029.95</v>
      </c>
      <c r="AL132" s="37">
        <f t="shared" si="8"/>
        <v>5000</v>
      </c>
      <c r="AM132" s="26">
        <f t="shared" si="9"/>
        <v>277029.95</v>
      </c>
      <c r="AN132" s="17">
        <f t="shared" si="10"/>
        <v>2790456.76</v>
      </c>
      <c r="AO132" s="19">
        <f t="shared" si="11"/>
        <v>1908913.6400000001</v>
      </c>
      <c r="AP132" s="32">
        <f t="shared" si="12"/>
        <v>881543.11999999965</v>
      </c>
    </row>
    <row r="133" spans="1:42" x14ac:dyDescent="0.2">
      <c r="A133" t="s">
        <v>572</v>
      </c>
      <c r="B133" t="s">
        <v>573</v>
      </c>
      <c r="C133" s="97">
        <v>3635</v>
      </c>
      <c r="D133" s="74" t="s">
        <v>1399</v>
      </c>
      <c r="E133" s="266" t="s">
        <v>2314</v>
      </c>
      <c r="F133" s="123">
        <v>88555.43</v>
      </c>
      <c r="G133" s="123">
        <v>0</v>
      </c>
      <c r="H133" s="123">
        <v>199140.37</v>
      </c>
      <c r="I133" s="266">
        <v>1529051.88</v>
      </c>
      <c r="J133" s="266">
        <v>16240.34</v>
      </c>
      <c r="N133" s="287">
        <v>40000</v>
      </c>
      <c r="P133" s="287">
        <v>2868.62</v>
      </c>
      <c r="S133" s="266">
        <v>153923.98000000001</v>
      </c>
      <c r="T133" s="266">
        <v>1904716.16</v>
      </c>
      <c r="W133" s="100">
        <v>808657.94</v>
      </c>
      <c r="X133" s="100">
        <v>45000</v>
      </c>
      <c r="Y133" s="100">
        <v>214.41</v>
      </c>
      <c r="Z133" s="100">
        <v>675400</v>
      </c>
      <c r="AB133" s="100">
        <v>125.5</v>
      </c>
      <c r="AC133" s="124">
        <v>1063529</v>
      </c>
      <c r="AF133" s="124">
        <v>560326.36</v>
      </c>
      <c r="AG133" s="124">
        <v>158061.23000000001</v>
      </c>
      <c r="AK133" s="103">
        <f t="shared" ref="AK133:AK154" si="13">SUM(F133:H133)</f>
        <v>287695.8</v>
      </c>
      <c r="AL133" s="37">
        <f t="shared" ref="AL133:AL154" si="14">SUM(M133:P133)</f>
        <v>42868.62</v>
      </c>
      <c r="AM133" s="26">
        <f t="shared" ref="AM133:AM154" si="15">AK133-AL133</f>
        <v>244827.18</v>
      </c>
      <c r="AN133" s="17">
        <f t="shared" ref="AN133:AN154" si="16">SUM(U133:AB133)</f>
        <v>1529397.85</v>
      </c>
      <c r="AO133" s="19">
        <f t="shared" ref="AO133:AO154" si="17">SUM(AC133:AJ133)</f>
        <v>1781916.5899999999</v>
      </c>
      <c r="AP133" s="32">
        <f t="shared" ref="AP133:AP154" si="18">AN133-AO133</f>
        <v>-252518.73999999976</v>
      </c>
    </row>
    <row r="134" spans="1:42" x14ac:dyDescent="0.2">
      <c r="A134" t="s">
        <v>572</v>
      </c>
      <c r="B134" t="s">
        <v>573</v>
      </c>
      <c r="C134" s="97">
        <v>4256</v>
      </c>
      <c r="D134" s="74" t="s">
        <v>1400</v>
      </c>
      <c r="E134" s="266" t="s">
        <v>2315</v>
      </c>
      <c r="F134" s="123">
        <v>221301.84</v>
      </c>
      <c r="G134" s="123">
        <v>0</v>
      </c>
      <c r="H134" s="123">
        <v>29533.26</v>
      </c>
      <c r="I134" s="266">
        <v>540949.76000000001</v>
      </c>
      <c r="J134" s="266">
        <v>102737.81</v>
      </c>
      <c r="N134" s="287">
        <v>9500</v>
      </c>
      <c r="S134" s="266">
        <v>-1519212.31</v>
      </c>
      <c r="T134" s="266">
        <v>2482221.21</v>
      </c>
      <c r="W134" s="100">
        <v>620653.88</v>
      </c>
      <c r="X134" s="100">
        <v>206335</v>
      </c>
      <c r="Y134" s="100">
        <v>254.81</v>
      </c>
      <c r="Z134" s="100">
        <v>1230370</v>
      </c>
      <c r="AC134" s="124">
        <v>1421610</v>
      </c>
      <c r="AF134" s="124">
        <v>545692.06999999995</v>
      </c>
      <c r="AG134" s="124">
        <v>156964.85</v>
      </c>
      <c r="AK134" s="103">
        <f t="shared" si="13"/>
        <v>250835.1</v>
      </c>
      <c r="AL134" s="37">
        <f t="shared" si="14"/>
        <v>9500</v>
      </c>
      <c r="AM134" s="26">
        <f t="shared" si="15"/>
        <v>241335.1</v>
      </c>
      <c r="AN134" s="17">
        <f t="shared" si="16"/>
        <v>2057613.69</v>
      </c>
      <c r="AO134" s="19">
        <f t="shared" si="17"/>
        <v>2124266.92</v>
      </c>
      <c r="AP134" s="32">
        <f t="shared" si="18"/>
        <v>-66653.229999999981</v>
      </c>
    </row>
    <row r="135" spans="1:42" x14ac:dyDescent="0.2">
      <c r="A135" t="s">
        <v>576</v>
      </c>
      <c r="B135" t="s">
        <v>577</v>
      </c>
      <c r="C135" s="97">
        <v>2177</v>
      </c>
      <c r="D135" s="74" t="s">
        <v>1401</v>
      </c>
      <c r="E135" s="266" t="s">
        <v>2316</v>
      </c>
      <c r="F135" s="123">
        <v>283884.52</v>
      </c>
      <c r="G135" s="123">
        <v>0</v>
      </c>
      <c r="H135" s="123">
        <v>483554.88</v>
      </c>
      <c r="I135" s="266">
        <v>579868.74</v>
      </c>
      <c r="J135" s="266">
        <v>42990.17</v>
      </c>
      <c r="S135" s="266">
        <v>-164.39</v>
      </c>
      <c r="T135" s="266">
        <v>3637434.23</v>
      </c>
      <c r="W135" s="100">
        <v>629647.31999999995</v>
      </c>
      <c r="X135" s="100">
        <v>15310</v>
      </c>
      <c r="Y135" s="100">
        <v>277.64</v>
      </c>
      <c r="Z135" s="100">
        <v>1070000</v>
      </c>
      <c r="AC135" s="124">
        <v>1248730</v>
      </c>
      <c r="AF135" s="124">
        <v>401549.29</v>
      </c>
      <c r="AG135" s="124">
        <v>136538.09</v>
      </c>
      <c r="AK135" s="103">
        <f t="shared" si="13"/>
        <v>767439.4</v>
      </c>
      <c r="AL135" s="37">
        <f t="shared" si="14"/>
        <v>0</v>
      </c>
      <c r="AM135" s="26">
        <f t="shared" si="15"/>
        <v>767439.4</v>
      </c>
      <c r="AN135" s="17">
        <f t="shared" si="16"/>
        <v>1715234.96</v>
      </c>
      <c r="AO135" s="19">
        <f t="shared" si="17"/>
        <v>1786817.3800000001</v>
      </c>
      <c r="AP135" s="32">
        <f t="shared" si="18"/>
        <v>-71582.420000000158</v>
      </c>
    </row>
    <row r="136" spans="1:42" x14ac:dyDescent="0.2">
      <c r="A136" t="s">
        <v>576</v>
      </c>
      <c r="B136" t="s">
        <v>577</v>
      </c>
      <c r="C136" s="97">
        <v>3300</v>
      </c>
      <c r="D136" s="74" t="s">
        <v>1402</v>
      </c>
      <c r="E136" s="266" t="s">
        <v>2317</v>
      </c>
      <c r="F136" s="123">
        <v>187233.87</v>
      </c>
      <c r="G136" s="123">
        <v>11650</v>
      </c>
      <c r="H136" s="123">
        <v>458370.8</v>
      </c>
      <c r="I136" s="266">
        <v>-33</v>
      </c>
      <c r="J136" s="266">
        <v>77316</v>
      </c>
      <c r="P136" s="287">
        <v>1744.02</v>
      </c>
      <c r="S136" s="266">
        <v>30000</v>
      </c>
      <c r="T136" s="266">
        <v>977547.45</v>
      </c>
      <c r="W136" s="100">
        <v>581088.38</v>
      </c>
      <c r="X136" s="100">
        <v>185950</v>
      </c>
      <c r="Y136" s="100">
        <v>156.22</v>
      </c>
      <c r="AC136" s="124">
        <v>85958</v>
      </c>
      <c r="AE136" s="124">
        <v>2368</v>
      </c>
      <c r="AF136" s="124">
        <v>418351.35</v>
      </c>
      <c r="AG136" s="124">
        <v>23</v>
      </c>
      <c r="AK136" s="103">
        <f t="shared" si="13"/>
        <v>657254.66999999993</v>
      </c>
      <c r="AL136" s="37">
        <f t="shared" si="14"/>
        <v>1744.02</v>
      </c>
      <c r="AM136" s="26">
        <f t="shared" si="15"/>
        <v>655510.64999999991</v>
      </c>
      <c r="AN136" s="17">
        <f t="shared" si="16"/>
        <v>767194.6</v>
      </c>
      <c r="AO136" s="19">
        <f t="shared" si="17"/>
        <v>506700.35</v>
      </c>
      <c r="AP136" s="32">
        <f t="shared" si="18"/>
        <v>260494.25</v>
      </c>
    </row>
    <row r="137" spans="1:42" x14ac:dyDescent="0.2">
      <c r="A137" t="s">
        <v>576</v>
      </c>
      <c r="B137" t="s">
        <v>577</v>
      </c>
      <c r="C137" s="97">
        <v>1172</v>
      </c>
      <c r="D137" s="74" t="s">
        <v>1403</v>
      </c>
      <c r="E137" s="266" t="s">
        <v>2318</v>
      </c>
      <c r="F137" s="123">
        <v>421767.22</v>
      </c>
      <c r="G137" s="123">
        <v>0</v>
      </c>
      <c r="H137" s="123">
        <v>74274.03</v>
      </c>
      <c r="I137" s="266">
        <v>30100.85</v>
      </c>
      <c r="J137" s="266">
        <v>135905.32999999999</v>
      </c>
      <c r="S137" s="266">
        <v>-5685.83</v>
      </c>
      <c r="T137" s="266">
        <v>431249.19</v>
      </c>
      <c r="W137" s="100">
        <v>544729.96</v>
      </c>
      <c r="X137" s="100">
        <v>54920</v>
      </c>
      <c r="Y137" s="100">
        <v>737.74</v>
      </c>
      <c r="Z137" s="100">
        <v>823050</v>
      </c>
      <c r="AB137" s="100">
        <v>2000.01</v>
      </c>
      <c r="AC137" s="124">
        <v>903144</v>
      </c>
      <c r="AF137" s="124">
        <v>172055.44</v>
      </c>
      <c r="AG137" s="124">
        <v>60578.2</v>
      </c>
      <c r="AJ137" s="124">
        <v>50000</v>
      </c>
      <c r="AK137" s="103">
        <f t="shared" si="13"/>
        <v>496041.25</v>
      </c>
      <c r="AL137" s="37">
        <f t="shared" si="14"/>
        <v>0</v>
      </c>
      <c r="AM137" s="26">
        <f t="shared" si="15"/>
        <v>496041.25</v>
      </c>
      <c r="AN137" s="17">
        <f t="shared" si="16"/>
        <v>1425437.71</v>
      </c>
      <c r="AO137" s="19">
        <f t="shared" si="17"/>
        <v>1185777.6399999999</v>
      </c>
      <c r="AP137" s="32">
        <f t="shared" si="18"/>
        <v>239660.07000000007</v>
      </c>
    </row>
    <row r="138" spans="1:42" x14ac:dyDescent="0.2">
      <c r="A138" t="s">
        <v>576</v>
      </c>
      <c r="B138" t="s">
        <v>577</v>
      </c>
      <c r="C138" s="97">
        <v>2177</v>
      </c>
      <c r="D138" s="74" t="s">
        <v>1404</v>
      </c>
      <c r="E138" s="266" t="s">
        <v>2319</v>
      </c>
      <c r="F138" s="123">
        <v>223629.87</v>
      </c>
      <c r="G138" s="123">
        <v>0</v>
      </c>
      <c r="H138" s="123">
        <v>380928.63</v>
      </c>
      <c r="I138" s="266">
        <v>83069.87</v>
      </c>
      <c r="J138" s="266">
        <v>25802.35</v>
      </c>
      <c r="S138" s="266">
        <v>-3019.41</v>
      </c>
      <c r="T138" s="266">
        <v>1781769.65</v>
      </c>
      <c r="W138" s="100">
        <v>542458.32999999996</v>
      </c>
      <c r="X138" s="100">
        <v>65120</v>
      </c>
      <c r="Y138" s="100">
        <v>133.53</v>
      </c>
      <c r="Z138" s="100">
        <v>846300</v>
      </c>
      <c r="AC138" s="124">
        <v>1015302</v>
      </c>
      <c r="AF138" s="124">
        <v>192118.77</v>
      </c>
      <c r="AG138" s="124">
        <v>153257.21</v>
      </c>
      <c r="AK138" s="103">
        <f t="shared" si="13"/>
        <v>604558.5</v>
      </c>
      <c r="AL138" s="37">
        <f t="shared" si="14"/>
        <v>0</v>
      </c>
      <c r="AM138" s="26">
        <f t="shared" si="15"/>
        <v>604558.5</v>
      </c>
      <c r="AN138" s="17">
        <f t="shared" si="16"/>
        <v>1454011.8599999999</v>
      </c>
      <c r="AO138" s="19">
        <f t="shared" si="17"/>
        <v>1360677.98</v>
      </c>
      <c r="AP138" s="32">
        <f t="shared" si="18"/>
        <v>93333.879999999888</v>
      </c>
    </row>
    <row r="139" spans="1:42" x14ac:dyDescent="0.2">
      <c r="A139" t="s">
        <v>576</v>
      </c>
      <c r="B139" t="s">
        <v>577</v>
      </c>
      <c r="C139" s="97">
        <v>4986</v>
      </c>
      <c r="D139" s="74" t="s">
        <v>1405</v>
      </c>
      <c r="E139" s="266" t="s">
        <v>2320</v>
      </c>
      <c r="F139" s="123">
        <v>218466.66</v>
      </c>
      <c r="G139" s="123">
        <v>0</v>
      </c>
      <c r="H139" s="123">
        <v>95249.41</v>
      </c>
      <c r="I139" s="266">
        <v>120541.08</v>
      </c>
      <c r="J139" s="266">
        <v>6346.07</v>
      </c>
      <c r="N139" s="287">
        <v>6000</v>
      </c>
      <c r="P139" s="287">
        <v>0</v>
      </c>
      <c r="S139" s="266">
        <v>-201899.29</v>
      </c>
      <c r="T139" s="266">
        <v>343312.84</v>
      </c>
      <c r="W139" s="100">
        <v>723166.19</v>
      </c>
      <c r="X139" s="100">
        <v>58652</v>
      </c>
      <c r="Y139" s="100">
        <v>246.22</v>
      </c>
      <c r="Z139" s="100">
        <v>954200</v>
      </c>
      <c r="AB139" s="100">
        <v>218610</v>
      </c>
      <c r="AC139" s="124">
        <v>1323699</v>
      </c>
      <c r="AE139" s="124">
        <v>1736</v>
      </c>
      <c r="AF139" s="124">
        <v>475684.85</v>
      </c>
      <c r="AG139" s="124">
        <v>226526.01</v>
      </c>
      <c r="AK139" s="103">
        <f t="shared" si="13"/>
        <v>313716.07</v>
      </c>
      <c r="AL139" s="37">
        <f t="shared" si="14"/>
        <v>6000</v>
      </c>
      <c r="AM139" s="26">
        <f t="shared" si="15"/>
        <v>307716.07</v>
      </c>
      <c r="AN139" s="17">
        <f t="shared" si="16"/>
        <v>1954874.41</v>
      </c>
      <c r="AO139" s="19">
        <f t="shared" si="17"/>
        <v>2027645.86</v>
      </c>
      <c r="AP139" s="32">
        <f t="shared" si="18"/>
        <v>-72771.450000000186</v>
      </c>
    </row>
    <row r="140" spans="1:42" x14ac:dyDescent="0.2">
      <c r="A140" t="s">
        <v>576</v>
      </c>
      <c r="B140" t="s">
        <v>577</v>
      </c>
      <c r="C140" s="97">
        <v>4194</v>
      </c>
      <c r="D140" s="74" t="s">
        <v>1406</v>
      </c>
      <c r="E140" s="266" t="s">
        <v>2321</v>
      </c>
      <c r="F140" s="123">
        <v>346573.58</v>
      </c>
      <c r="G140" s="123">
        <v>18750</v>
      </c>
      <c r="H140" s="123">
        <v>534512.23</v>
      </c>
      <c r="I140" s="266">
        <v>556018.49</v>
      </c>
      <c r="J140" s="266">
        <v>445055.31</v>
      </c>
      <c r="S140" s="266">
        <v>27595.24</v>
      </c>
      <c r="T140" s="266">
        <v>1856322.45</v>
      </c>
      <c r="W140" s="100">
        <v>700086.82</v>
      </c>
      <c r="X140" s="100">
        <v>85000</v>
      </c>
      <c r="Y140" s="100">
        <v>238.24</v>
      </c>
      <c r="Z140" s="100">
        <v>1018300</v>
      </c>
      <c r="AC140" s="124">
        <v>1188222</v>
      </c>
      <c r="AE140" s="124">
        <v>5085</v>
      </c>
      <c r="AF140" s="124">
        <v>235059.38</v>
      </c>
      <c r="AG140" s="124">
        <v>52928.2</v>
      </c>
      <c r="AK140" s="103">
        <f t="shared" si="13"/>
        <v>899835.81</v>
      </c>
      <c r="AL140" s="37">
        <f t="shared" si="14"/>
        <v>0</v>
      </c>
      <c r="AM140" s="26">
        <f t="shared" si="15"/>
        <v>899835.81</v>
      </c>
      <c r="AN140" s="17">
        <f t="shared" si="16"/>
        <v>1803625.06</v>
      </c>
      <c r="AO140" s="19">
        <f t="shared" si="17"/>
        <v>1481294.5799999998</v>
      </c>
      <c r="AP140" s="32">
        <f t="shared" si="18"/>
        <v>322330.48000000021</v>
      </c>
    </row>
    <row r="141" spans="1:42" x14ac:dyDescent="0.2">
      <c r="A141" t="s">
        <v>576</v>
      </c>
      <c r="B141" t="s">
        <v>577</v>
      </c>
      <c r="C141" s="97">
        <v>4296</v>
      </c>
      <c r="D141" s="74" t="s">
        <v>1407</v>
      </c>
      <c r="E141" s="266" t="s">
        <v>2322</v>
      </c>
      <c r="F141" s="123">
        <v>365417.48</v>
      </c>
      <c r="G141" s="123">
        <v>0</v>
      </c>
      <c r="H141" s="123">
        <v>560623.56999999995</v>
      </c>
      <c r="I141" s="266">
        <v>2625.52</v>
      </c>
      <c r="J141" s="266">
        <v>88221.72</v>
      </c>
      <c r="O141" s="287">
        <v>312200</v>
      </c>
      <c r="S141" s="266">
        <v>20</v>
      </c>
      <c r="T141" s="266">
        <v>2560000</v>
      </c>
      <c r="W141" s="100">
        <v>625507.76</v>
      </c>
      <c r="Y141" s="100">
        <v>624.32000000000005</v>
      </c>
      <c r="Z141" s="100">
        <v>1267270</v>
      </c>
      <c r="AC141" s="124">
        <v>1456410.65</v>
      </c>
      <c r="AE141" s="124">
        <v>1488</v>
      </c>
      <c r="AF141" s="124">
        <v>357209.84</v>
      </c>
      <c r="AG141" s="124">
        <v>72473.42</v>
      </c>
      <c r="AJ141" s="124">
        <v>48000</v>
      </c>
      <c r="AK141" s="103">
        <f t="shared" si="13"/>
        <v>926041.04999999993</v>
      </c>
      <c r="AL141" s="37">
        <f t="shared" si="14"/>
        <v>312200</v>
      </c>
      <c r="AM141" s="26">
        <f t="shared" si="15"/>
        <v>613841.04999999993</v>
      </c>
      <c r="AN141" s="17">
        <f t="shared" si="16"/>
        <v>1893402.08</v>
      </c>
      <c r="AO141" s="19">
        <f t="shared" si="17"/>
        <v>1935581.91</v>
      </c>
      <c r="AP141" s="32">
        <f t="shared" si="18"/>
        <v>-42179.829999999842</v>
      </c>
    </row>
    <row r="142" spans="1:42" x14ac:dyDescent="0.2">
      <c r="A142" t="s">
        <v>576</v>
      </c>
      <c r="B142" t="s">
        <v>577</v>
      </c>
      <c r="C142" s="97">
        <v>2528</v>
      </c>
      <c r="D142" s="74" t="s">
        <v>1408</v>
      </c>
      <c r="E142" s="74" t="s">
        <v>1408</v>
      </c>
      <c r="F142" s="289"/>
      <c r="G142" s="289"/>
      <c r="H142" s="289"/>
      <c r="I142"/>
      <c r="J142"/>
      <c r="K142"/>
      <c r="L142"/>
      <c r="M142" s="291"/>
      <c r="N142" s="291"/>
      <c r="O142" s="291"/>
      <c r="P142" s="291"/>
      <c r="Q142"/>
      <c r="R142"/>
      <c r="S142"/>
      <c r="T142"/>
      <c r="U142" s="43"/>
      <c r="V142" s="43"/>
      <c r="W142" s="43"/>
      <c r="X142" s="43"/>
      <c r="Y142" s="43"/>
      <c r="Z142" s="43"/>
      <c r="AA142" s="43"/>
      <c r="AB142" s="43"/>
      <c r="AC142" s="294"/>
      <c r="AD142" s="294"/>
      <c r="AE142" s="294"/>
      <c r="AF142" s="294"/>
      <c r="AG142" s="294"/>
      <c r="AH142" s="294"/>
      <c r="AI142" s="294"/>
      <c r="AJ142" s="294"/>
      <c r="AK142" s="103">
        <f t="shared" si="13"/>
        <v>0</v>
      </c>
      <c r="AL142" s="37">
        <f t="shared" si="14"/>
        <v>0</v>
      </c>
      <c r="AM142" s="26">
        <f t="shared" si="15"/>
        <v>0</v>
      </c>
      <c r="AN142" s="17">
        <f t="shared" si="16"/>
        <v>0</v>
      </c>
      <c r="AO142" s="19">
        <f t="shared" si="17"/>
        <v>0</v>
      </c>
      <c r="AP142" s="32">
        <f t="shared" si="18"/>
        <v>0</v>
      </c>
    </row>
    <row r="143" spans="1:42" x14ac:dyDescent="0.2">
      <c r="A143" t="s">
        <v>576</v>
      </c>
      <c r="B143" t="s">
        <v>577</v>
      </c>
      <c r="C143" s="97">
        <v>3203</v>
      </c>
      <c r="D143" s="74" t="s">
        <v>1409</v>
      </c>
      <c r="E143" s="74" t="s">
        <v>1409</v>
      </c>
      <c r="F143" s="289"/>
      <c r="G143" s="289"/>
      <c r="H143" s="289"/>
      <c r="I143"/>
      <c r="J143"/>
      <c r="K143"/>
      <c r="L143"/>
      <c r="M143" s="291"/>
      <c r="N143" s="291"/>
      <c r="O143" s="291"/>
      <c r="P143" s="291"/>
      <c r="Q143"/>
      <c r="R143"/>
      <c r="S143"/>
      <c r="T143"/>
      <c r="U143" s="43"/>
      <c r="V143" s="43"/>
      <c r="W143" s="43"/>
      <c r="X143" s="43"/>
      <c r="Y143" s="43"/>
      <c r="Z143" s="43"/>
      <c r="AA143" s="43"/>
      <c r="AB143" s="43"/>
      <c r="AC143" s="294"/>
      <c r="AD143" s="294"/>
      <c r="AE143" s="294"/>
      <c r="AF143" s="294"/>
      <c r="AG143" s="294"/>
      <c r="AH143" s="294"/>
      <c r="AI143" s="294"/>
      <c r="AJ143" s="294"/>
      <c r="AK143" s="103">
        <f t="shared" si="13"/>
        <v>0</v>
      </c>
      <c r="AL143" s="37">
        <f t="shared" si="14"/>
        <v>0</v>
      </c>
      <c r="AM143" s="26">
        <f t="shared" si="15"/>
        <v>0</v>
      </c>
      <c r="AN143" s="17">
        <f t="shared" si="16"/>
        <v>0</v>
      </c>
      <c r="AO143" s="19">
        <f t="shared" si="17"/>
        <v>0</v>
      </c>
      <c r="AP143" s="32">
        <f t="shared" si="18"/>
        <v>0</v>
      </c>
    </row>
    <row r="144" spans="1:42" x14ac:dyDescent="0.2">
      <c r="A144" t="s">
        <v>576</v>
      </c>
      <c r="B144" t="s">
        <v>577</v>
      </c>
      <c r="C144" s="97">
        <v>3469</v>
      </c>
      <c r="D144" s="74" t="s">
        <v>1410</v>
      </c>
      <c r="E144" s="266" t="s">
        <v>2323</v>
      </c>
      <c r="F144" s="123">
        <v>338219.37</v>
      </c>
      <c r="G144" s="123">
        <v>30000</v>
      </c>
      <c r="H144" s="123">
        <v>484800.94</v>
      </c>
      <c r="I144" s="266">
        <v>683423.07</v>
      </c>
      <c r="J144" s="266">
        <v>-29741.96</v>
      </c>
      <c r="M144" s="287">
        <v>30000</v>
      </c>
      <c r="S144" s="266">
        <v>-32142.34</v>
      </c>
      <c r="T144" s="266">
        <v>2266688.34</v>
      </c>
      <c r="W144" s="100">
        <v>554226.86</v>
      </c>
      <c r="X144" s="100">
        <v>169346</v>
      </c>
      <c r="Y144" s="100">
        <v>204.36</v>
      </c>
      <c r="Z144" s="100">
        <v>781840</v>
      </c>
      <c r="AB144" s="100">
        <v>26655.52</v>
      </c>
      <c r="AC144" s="124">
        <v>880921</v>
      </c>
      <c r="AE144" s="124">
        <v>2450.4</v>
      </c>
      <c r="AF144" s="124">
        <v>376838.45</v>
      </c>
      <c r="AG144" s="124">
        <v>480923.37</v>
      </c>
      <c r="AJ144" s="124">
        <v>15000</v>
      </c>
      <c r="AK144" s="103">
        <f t="shared" si="13"/>
        <v>853020.31</v>
      </c>
      <c r="AL144" s="37">
        <f t="shared" si="14"/>
        <v>30000</v>
      </c>
      <c r="AM144" s="26">
        <f t="shared" si="15"/>
        <v>823020.31</v>
      </c>
      <c r="AN144" s="17">
        <f t="shared" si="16"/>
        <v>1532272.74</v>
      </c>
      <c r="AO144" s="19">
        <f t="shared" si="17"/>
        <v>1756133.2200000002</v>
      </c>
      <c r="AP144" s="32">
        <f t="shared" si="18"/>
        <v>-223860.48000000021</v>
      </c>
    </row>
    <row r="145" spans="1:42" x14ac:dyDescent="0.2">
      <c r="A145" t="s">
        <v>576</v>
      </c>
      <c r="B145" t="s">
        <v>577</v>
      </c>
      <c r="C145" s="97">
        <v>3469</v>
      </c>
      <c r="D145" s="74" t="s">
        <v>1411</v>
      </c>
      <c r="E145" s="266" t="s">
        <v>2338</v>
      </c>
      <c r="F145" s="123">
        <v>223369.13</v>
      </c>
      <c r="G145" s="123">
        <v>81250</v>
      </c>
      <c r="H145" s="123">
        <v>509365.49</v>
      </c>
      <c r="I145" s="266">
        <v>1425879.17</v>
      </c>
      <c r="J145" s="266">
        <v>231027.88</v>
      </c>
      <c r="P145" s="287">
        <v>2271</v>
      </c>
      <c r="S145" s="266">
        <v>-24327.97</v>
      </c>
      <c r="T145" s="266">
        <v>3463662.27</v>
      </c>
      <c r="W145" s="100">
        <v>628915.43000000005</v>
      </c>
      <c r="X145" s="100">
        <v>29370</v>
      </c>
      <c r="Y145" s="100">
        <v>282.5</v>
      </c>
      <c r="Z145" s="100">
        <v>659040</v>
      </c>
      <c r="AC145" s="124">
        <v>751569</v>
      </c>
      <c r="AE145" s="124">
        <v>1776</v>
      </c>
      <c r="AF145" s="124">
        <v>310434.36</v>
      </c>
      <c r="AG145" s="124">
        <v>52284.35</v>
      </c>
      <c r="AJ145" s="124">
        <v>50000</v>
      </c>
      <c r="AK145" s="103">
        <f t="shared" si="13"/>
        <v>813984.62</v>
      </c>
      <c r="AL145" s="37">
        <f t="shared" si="14"/>
        <v>2271</v>
      </c>
      <c r="AM145" s="26">
        <f t="shared" si="15"/>
        <v>811713.62</v>
      </c>
      <c r="AN145" s="17">
        <f t="shared" si="16"/>
        <v>1317607.9300000002</v>
      </c>
      <c r="AO145" s="19">
        <f t="shared" si="17"/>
        <v>1166063.71</v>
      </c>
      <c r="AP145" s="32">
        <f t="shared" si="18"/>
        <v>151544.2200000002</v>
      </c>
    </row>
    <row r="146" spans="1:42" x14ac:dyDescent="0.2">
      <c r="A146" t="s">
        <v>580</v>
      </c>
      <c r="B146" t="s">
        <v>581</v>
      </c>
      <c r="C146" s="97">
        <v>2217</v>
      </c>
      <c r="D146" s="74" t="s">
        <v>1412</v>
      </c>
      <c r="E146" s="266" t="s">
        <v>2324</v>
      </c>
      <c r="F146" s="123">
        <v>202525.97</v>
      </c>
      <c r="G146" s="123">
        <v>4800</v>
      </c>
      <c r="H146" s="123">
        <v>536300.68000000005</v>
      </c>
      <c r="I146" s="266">
        <v>689868.48</v>
      </c>
      <c r="J146" s="266">
        <v>46872.01</v>
      </c>
      <c r="P146" s="287">
        <v>239998.45</v>
      </c>
      <c r="S146" s="266">
        <v>-622670.35</v>
      </c>
      <c r="T146" s="266">
        <v>1849445.73</v>
      </c>
      <c r="W146" s="100">
        <v>510969</v>
      </c>
      <c r="X146" s="100">
        <v>104100</v>
      </c>
      <c r="Y146" s="100">
        <v>123.02</v>
      </c>
      <c r="Z146" s="100">
        <v>790490</v>
      </c>
      <c r="AC146" s="124">
        <v>835734</v>
      </c>
      <c r="AE146" s="124">
        <v>18800</v>
      </c>
      <c r="AF146" s="124">
        <v>402935.4</v>
      </c>
      <c r="AG146" s="124">
        <v>111556.31</v>
      </c>
      <c r="AK146" s="103">
        <f t="shared" si="13"/>
        <v>743626.65</v>
      </c>
      <c r="AL146" s="37">
        <f t="shared" si="14"/>
        <v>239998.45</v>
      </c>
      <c r="AM146" s="26">
        <f t="shared" si="15"/>
        <v>503628.2</v>
      </c>
      <c r="AN146" s="17">
        <f t="shared" si="16"/>
        <v>1405682.02</v>
      </c>
      <c r="AO146" s="19">
        <f t="shared" si="17"/>
        <v>1369025.71</v>
      </c>
      <c r="AP146" s="32">
        <f t="shared" si="18"/>
        <v>36656.310000000056</v>
      </c>
    </row>
    <row r="147" spans="1:42" x14ac:dyDescent="0.2">
      <c r="A147" t="s">
        <v>580</v>
      </c>
      <c r="B147" t="s">
        <v>581</v>
      </c>
      <c r="C147" s="97">
        <v>3536</v>
      </c>
      <c r="D147" s="74" t="s">
        <v>1413</v>
      </c>
      <c r="E147" s="266" t="s">
        <v>2325</v>
      </c>
      <c r="F147" s="123">
        <v>288449.51</v>
      </c>
      <c r="G147" s="123">
        <v>0</v>
      </c>
      <c r="H147" s="123">
        <v>35320.300000000003</v>
      </c>
      <c r="I147" s="266">
        <v>234661.06</v>
      </c>
      <c r="J147" s="266">
        <v>255909.82</v>
      </c>
      <c r="N147" s="287">
        <v>1341.31</v>
      </c>
      <c r="S147" s="266">
        <v>-1274550.05</v>
      </c>
      <c r="T147" s="266">
        <v>2606531.4300000002</v>
      </c>
      <c r="W147" s="100">
        <v>1274189.74</v>
      </c>
      <c r="X147" s="100">
        <v>183978</v>
      </c>
      <c r="Y147" s="100">
        <v>595.79999999999995</v>
      </c>
      <c r="Z147" s="100">
        <v>1288600</v>
      </c>
      <c r="AB147" s="100">
        <v>31500</v>
      </c>
      <c r="AC147" s="124">
        <v>1370439</v>
      </c>
      <c r="AD147" s="124">
        <v>7040</v>
      </c>
      <c r="AF147" s="124">
        <v>1895275.29</v>
      </c>
      <c r="AG147" s="124">
        <v>43736.91</v>
      </c>
      <c r="AJ147" s="124">
        <v>5979.34</v>
      </c>
      <c r="AK147" s="103">
        <f t="shared" si="13"/>
        <v>323769.81</v>
      </c>
      <c r="AL147" s="37">
        <f t="shared" si="14"/>
        <v>1341.31</v>
      </c>
      <c r="AM147" s="26">
        <f t="shared" si="15"/>
        <v>322428.5</v>
      </c>
      <c r="AN147" s="17">
        <f t="shared" si="16"/>
        <v>2778863.54</v>
      </c>
      <c r="AO147" s="19">
        <f t="shared" si="17"/>
        <v>3322470.54</v>
      </c>
      <c r="AP147" s="32">
        <f t="shared" si="18"/>
        <v>-543607</v>
      </c>
    </row>
    <row r="148" spans="1:42" x14ac:dyDescent="0.2">
      <c r="A148" t="s">
        <v>580</v>
      </c>
      <c r="B148" t="s">
        <v>581</v>
      </c>
      <c r="C148" s="97">
        <v>4975</v>
      </c>
      <c r="D148" s="74" t="s">
        <v>1414</v>
      </c>
      <c r="E148" s="266" t="s">
        <v>2326</v>
      </c>
      <c r="F148" s="123">
        <v>349182.55</v>
      </c>
      <c r="G148" s="123">
        <v>64300</v>
      </c>
      <c r="H148" s="123">
        <v>183426.77</v>
      </c>
      <c r="I148" s="266">
        <v>-112987.23</v>
      </c>
      <c r="J148" s="266">
        <v>-237003.36</v>
      </c>
      <c r="P148" s="287">
        <v>95668.46</v>
      </c>
      <c r="S148" s="266">
        <v>-1210247.45</v>
      </c>
      <c r="T148" s="266">
        <v>1289115.33</v>
      </c>
      <c r="W148" s="100">
        <v>735219.29</v>
      </c>
      <c r="X148" s="100">
        <v>232500</v>
      </c>
      <c r="Y148" s="100">
        <v>239.79</v>
      </c>
      <c r="Z148" s="100">
        <v>1062300</v>
      </c>
      <c r="AC148" s="124">
        <v>1153257</v>
      </c>
      <c r="AD148" s="124">
        <v>5520</v>
      </c>
      <c r="AF148" s="124">
        <v>592521.06000000006</v>
      </c>
      <c r="AG148" s="124">
        <v>200530</v>
      </c>
      <c r="AJ148" s="124">
        <v>1588.63</v>
      </c>
      <c r="AK148" s="103">
        <f t="shared" si="13"/>
        <v>596909.31999999995</v>
      </c>
      <c r="AL148" s="37">
        <f t="shared" si="14"/>
        <v>95668.46</v>
      </c>
      <c r="AM148" s="26">
        <f t="shared" si="15"/>
        <v>501240.85999999993</v>
      </c>
      <c r="AN148" s="17">
        <f t="shared" si="16"/>
        <v>2030259.08</v>
      </c>
      <c r="AO148" s="19">
        <f t="shared" si="17"/>
        <v>1953416.69</v>
      </c>
      <c r="AP148" s="32">
        <f t="shared" si="18"/>
        <v>76842.39000000013</v>
      </c>
    </row>
    <row r="149" spans="1:42" x14ac:dyDescent="0.2">
      <c r="A149" t="s">
        <v>580</v>
      </c>
      <c r="B149" t="s">
        <v>581</v>
      </c>
      <c r="C149" s="97">
        <v>2059</v>
      </c>
      <c r="D149" s="74" t="s">
        <v>1415</v>
      </c>
      <c r="E149" s="266" t="s">
        <v>2327</v>
      </c>
      <c r="F149" s="123">
        <v>221082.17</v>
      </c>
      <c r="G149" s="123">
        <v>0</v>
      </c>
      <c r="H149" s="123">
        <v>309145.7</v>
      </c>
      <c r="I149" s="266">
        <v>1893858.71</v>
      </c>
      <c r="J149" s="266">
        <v>1008565.71</v>
      </c>
      <c r="P149" s="287">
        <v>837.84</v>
      </c>
      <c r="S149" s="266">
        <v>1189218.58</v>
      </c>
      <c r="T149" s="266">
        <v>2316929.4300000002</v>
      </c>
      <c r="W149" s="100">
        <v>726800.78</v>
      </c>
      <c r="X149" s="100">
        <v>145000</v>
      </c>
      <c r="Y149" s="100">
        <v>288.56</v>
      </c>
      <c r="Z149" s="100">
        <v>766180</v>
      </c>
      <c r="AC149" s="124">
        <v>884466</v>
      </c>
      <c r="AD149" s="124">
        <v>4966</v>
      </c>
      <c r="AF149" s="124">
        <v>598850.46</v>
      </c>
      <c r="AG149" s="124">
        <v>218487.93</v>
      </c>
      <c r="AJ149" s="124">
        <v>680.51</v>
      </c>
      <c r="AK149" s="103">
        <f t="shared" si="13"/>
        <v>530227.87</v>
      </c>
      <c r="AL149" s="37">
        <f t="shared" si="14"/>
        <v>837.84</v>
      </c>
      <c r="AM149" s="26">
        <f t="shared" si="15"/>
        <v>529390.03</v>
      </c>
      <c r="AN149" s="17">
        <f t="shared" si="16"/>
        <v>1638269.34</v>
      </c>
      <c r="AO149" s="19">
        <f t="shared" si="17"/>
        <v>1707450.9</v>
      </c>
      <c r="AP149" s="32">
        <f t="shared" si="18"/>
        <v>-69181.559999999823</v>
      </c>
    </row>
    <row r="150" spans="1:42" x14ac:dyDescent="0.2">
      <c r="A150" t="s">
        <v>580</v>
      </c>
      <c r="B150" t="s">
        <v>581</v>
      </c>
      <c r="C150" s="97">
        <v>1986</v>
      </c>
      <c r="D150" s="74" t="s">
        <v>1416</v>
      </c>
      <c r="E150" s="266" t="s">
        <v>2328</v>
      </c>
      <c r="F150" s="123">
        <v>288161.75</v>
      </c>
      <c r="G150" s="123">
        <v>0</v>
      </c>
      <c r="H150" s="123">
        <v>582309.72</v>
      </c>
      <c r="I150" s="266">
        <v>539567.98</v>
      </c>
      <c r="J150" s="266">
        <v>119559.07</v>
      </c>
      <c r="N150" s="287">
        <v>30000</v>
      </c>
      <c r="P150" s="287">
        <v>143.61000000000001</v>
      </c>
      <c r="S150" s="266">
        <v>-1027100.58</v>
      </c>
      <c r="T150" s="266">
        <v>2601070</v>
      </c>
      <c r="W150" s="100">
        <v>835800</v>
      </c>
      <c r="X150" s="100">
        <v>149300</v>
      </c>
      <c r="Z150" s="100">
        <v>566800</v>
      </c>
      <c r="AC150" s="124">
        <v>665230</v>
      </c>
      <c r="AD150" s="124">
        <v>22064</v>
      </c>
      <c r="AE150" s="124">
        <v>26432</v>
      </c>
      <c r="AF150" s="124">
        <v>790080.86</v>
      </c>
      <c r="AG150" s="124">
        <v>117876.65</v>
      </c>
      <c r="AK150" s="103">
        <f t="shared" si="13"/>
        <v>870471.47</v>
      </c>
      <c r="AL150" s="37">
        <f t="shared" si="14"/>
        <v>30143.61</v>
      </c>
      <c r="AM150" s="26">
        <f t="shared" si="15"/>
        <v>840327.86</v>
      </c>
      <c r="AN150" s="17">
        <f t="shared" si="16"/>
        <v>1551900</v>
      </c>
      <c r="AO150" s="19">
        <f t="shared" si="17"/>
        <v>1621683.5099999998</v>
      </c>
      <c r="AP150" s="32">
        <f t="shared" si="18"/>
        <v>-69783.509999999776</v>
      </c>
    </row>
    <row r="151" spans="1:42" x14ac:dyDescent="0.2">
      <c r="A151" t="s">
        <v>584</v>
      </c>
      <c r="B151" t="s">
        <v>586</v>
      </c>
      <c r="C151" s="97">
        <v>2574</v>
      </c>
      <c r="D151" s="74" t="s">
        <v>1417</v>
      </c>
      <c r="E151" s="266" t="s">
        <v>2284</v>
      </c>
      <c r="F151" s="123">
        <v>175825.69</v>
      </c>
      <c r="G151" s="123">
        <v>0</v>
      </c>
      <c r="H151" s="123">
        <v>64605.53</v>
      </c>
      <c r="I151" s="266">
        <v>945083.18</v>
      </c>
      <c r="J151" s="266">
        <v>55088.84</v>
      </c>
      <c r="O151" s="287">
        <v>7650</v>
      </c>
      <c r="S151" s="266">
        <v>-161616.71</v>
      </c>
      <c r="T151" s="266">
        <v>1440146.04</v>
      </c>
      <c r="W151" s="100">
        <v>738621.9</v>
      </c>
      <c r="Z151" s="100">
        <v>1091750</v>
      </c>
      <c r="AC151" s="124">
        <v>1368290</v>
      </c>
      <c r="AF151" s="124">
        <v>300490.34000000003</v>
      </c>
      <c r="AG151" s="124">
        <v>191695.65</v>
      </c>
      <c r="AK151" s="103">
        <f t="shared" si="13"/>
        <v>240431.22</v>
      </c>
      <c r="AL151" s="37">
        <f t="shared" si="14"/>
        <v>7650</v>
      </c>
      <c r="AM151" s="26">
        <f t="shared" si="15"/>
        <v>232781.22</v>
      </c>
      <c r="AN151" s="17">
        <f t="shared" si="16"/>
        <v>1830371.9</v>
      </c>
      <c r="AO151" s="19">
        <f t="shared" si="17"/>
        <v>1860475.99</v>
      </c>
      <c r="AP151" s="32">
        <f t="shared" si="18"/>
        <v>-30104.090000000084</v>
      </c>
    </row>
    <row r="152" spans="1:42" x14ac:dyDescent="0.2">
      <c r="A152" t="s">
        <v>584</v>
      </c>
      <c r="B152" t="s">
        <v>586</v>
      </c>
      <c r="C152" s="97">
        <v>918</v>
      </c>
      <c r="D152" s="74" t="s">
        <v>1418</v>
      </c>
      <c r="E152" s="266" t="s">
        <v>2285</v>
      </c>
      <c r="F152" s="123">
        <v>219615.11</v>
      </c>
      <c r="G152" s="123">
        <v>0</v>
      </c>
      <c r="H152" s="123">
        <v>73379.570000000007</v>
      </c>
      <c r="I152" s="266">
        <v>150836.42000000001</v>
      </c>
      <c r="J152" s="266">
        <v>-128087.11</v>
      </c>
      <c r="O152" s="287">
        <v>16850</v>
      </c>
      <c r="S152" s="266">
        <v>-557381.53</v>
      </c>
      <c r="T152" s="266">
        <v>1115345.6000000001</v>
      </c>
      <c r="W152" s="100">
        <v>550038.16</v>
      </c>
      <c r="Y152" s="100">
        <v>234.37</v>
      </c>
      <c r="Z152" s="100">
        <v>854703</v>
      </c>
      <c r="AC152" s="124">
        <v>924753</v>
      </c>
      <c r="AF152" s="124">
        <v>294339.20000000001</v>
      </c>
      <c r="AG152" s="124">
        <v>434952.41</v>
      </c>
      <c r="AK152" s="103">
        <f t="shared" si="13"/>
        <v>292994.68</v>
      </c>
      <c r="AL152" s="37">
        <f t="shared" si="14"/>
        <v>16850</v>
      </c>
      <c r="AM152" s="26">
        <f t="shared" si="15"/>
        <v>276144.68</v>
      </c>
      <c r="AN152" s="17">
        <f t="shared" si="16"/>
        <v>1404975.53</v>
      </c>
      <c r="AO152" s="19">
        <f t="shared" si="17"/>
        <v>1654044.6099999999</v>
      </c>
      <c r="AP152" s="32">
        <f t="shared" si="18"/>
        <v>-249069.07999999984</v>
      </c>
    </row>
    <row r="153" spans="1:42" x14ac:dyDescent="0.2">
      <c r="A153" t="s">
        <v>584</v>
      </c>
      <c r="B153" t="s">
        <v>586</v>
      </c>
      <c r="C153" s="97">
        <v>4046</v>
      </c>
      <c r="D153" s="74" t="s">
        <v>1419</v>
      </c>
      <c r="E153" s="266" t="s">
        <v>2288</v>
      </c>
      <c r="F153" s="123">
        <v>160553.75</v>
      </c>
      <c r="G153" s="123">
        <v>0</v>
      </c>
      <c r="H153" s="123">
        <v>135617.69</v>
      </c>
      <c r="I153" s="266">
        <v>567250.14</v>
      </c>
      <c r="J153" s="266">
        <v>94906.05</v>
      </c>
      <c r="O153" s="287">
        <v>76400</v>
      </c>
      <c r="S153" s="266">
        <v>-278918.59999999998</v>
      </c>
      <c r="T153" s="266">
        <v>1161019.07</v>
      </c>
      <c r="W153" s="100">
        <v>1033276.62</v>
      </c>
      <c r="Y153" s="100">
        <v>201.66</v>
      </c>
      <c r="Z153" s="100">
        <v>977690</v>
      </c>
      <c r="AC153" s="124">
        <v>1320190</v>
      </c>
      <c r="AF153" s="124">
        <v>540138.31999999995</v>
      </c>
      <c r="AG153" s="124">
        <v>96652.800000000003</v>
      </c>
      <c r="AJ153" s="124">
        <v>980</v>
      </c>
      <c r="AK153" s="103">
        <f t="shared" si="13"/>
        <v>296171.44</v>
      </c>
      <c r="AL153" s="37">
        <f t="shared" si="14"/>
        <v>76400</v>
      </c>
      <c r="AM153" s="26">
        <f t="shared" si="15"/>
        <v>219771.44</v>
      </c>
      <c r="AN153" s="17">
        <f t="shared" si="16"/>
        <v>2011168.28</v>
      </c>
      <c r="AO153" s="19">
        <f t="shared" si="17"/>
        <v>1957961.1199999999</v>
      </c>
      <c r="AP153" s="32">
        <f t="shared" si="18"/>
        <v>53207.160000000149</v>
      </c>
    </row>
    <row r="154" spans="1:42" x14ac:dyDescent="0.2">
      <c r="A154" t="s">
        <v>584</v>
      </c>
      <c r="B154" t="s">
        <v>586</v>
      </c>
      <c r="C154" s="97">
        <v>1868</v>
      </c>
      <c r="D154" s="74" t="s">
        <v>1420</v>
      </c>
      <c r="E154" s="267" t="s">
        <v>2335</v>
      </c>
      <c r="F154" s="290">
        <v>99231.11</v>
      </c>
      <c r="G154" s="290">
        <v>0</v>
      </c>
      <c r="H154" s="290">
        <v>34125.050000000003</v>
      </c>
      <c r="I154" s="267">
        <v>1274588.67</v>
      </c>
      <c r="J154" s="267">
        <v>364863.58</v>
      </c>
      <c r="K154" s="267"/>
      <c r="L154" s="267"/>
      <c r="M154" s="292"/>
      <c r="N154" s="292"/>
      <c r="O154" s="292">
        <v>51125</v>
      </c>
      <c r="P154" s="292"/>
      <c r="Q154" s="267"/>
      <c r="R154" s="267"/>
      <c r="S154" s="267">
        <v>-215678.04</v>
      </c>
      <c r="T154" s="267">
        <v>1993235.29</v>
      </c>
      <c r="U154" s="293"/>
      <c r="V154" s="293"/>
      <c r="W154" s="293">
        <v>577943.55000000005</v>
      </c>
      <c r="X154" s="293"/>
      <c r="Y154" s="293">
        <v>117.43</v>
      </c>
      <c r="Z154" s="293">
        <v>1040850</v>
      </c>
      <c r="AA154" s="293"/>
      <c r="AB154" s="293"/>
      <c r="AC154" s="295">
        <v>1129400</v>
      </c>
      <c r="AD154" s="295"/>
      <c r="AE154" s="295"/>
      <c r="AF154" s="295">
        <v>341569.07</v>
      </c>
      <c r="AG154" s="295">
        <v>194239.75</v>
      </c>
      <c r="AH154" s="295"/>
      <c r="AI154" s="295"/>
      <c r="AJ154" s="295"/>
      <c r="AK154" s="103">
        <f t="shared" si="13"/>
        <v>133356.16</v>
      </c>
      <c r="AL154" s="37">
        <f t="shared" si="14"/>
        <v>51125</v>
      </c>
      <c r="AM154" s="26">
        <f t="shared" si="15"/>
        <v>82231.16</v>
      </c>
      <c r="AN154" s="17">
        <f t="shared" si="16"/>
        <v>1618910.98</v>
      </c>
      <c r="AO154" s="19">
        <f t="shared" si="17"/>
        <v>1665208.82</v>
      </c>
      <c r="AP154" s="32">
        <f t="shared" si="18"/>
        <v>-46297.840000000084</v>
      </c>
    </row>
    <row r="157" spans="1:42" x14ac:dyDescent="0.2">
      <c r="D157" s="56"/>
    </row>
    <row r="158" spans="1:42" x14ac:dyDescent="0.2">
      <c r="D158" s="56"/>
    </row>
    <row r="159" spans="1:42" x14ac:dyDescent="0.2">
      <c r="D159" s="56"/>
    </row>
    <row r="160" spans="1:42" x14ac:dyDescent="0.2">
      <c r="D160" s="56"/>
    </row>
    <row r="161" spans="4:4" x14ac:dyDescent="0.2">
      <c r="D161" s="56"/>
    </row>
    <row r="162" spans="4:4" x14ac:dyDescent="0.2">
      <c r="D162" s="56"/>
    </row>
    <row r="163" spans="4:4" x14ac:dyDescent="0.2">
      <c r="D163" s="56"/>
    </row>
    <row r="164" spans="4:4" x14ac:dyDescent="0.2">
      <c r="D164" s="56"/>
    </row>
    <row r="165" spans="4:4" x14ac:dyDescent="0.2">
      <c r="D165" s="56"/>
    </row>
  </sheetData>
  <autoFilter ref="A1:AP154"/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37"/>
  <sheetViews>
    <sheetView tabSelected="1" topLeftCell="A11" zoomScaleNormal="100" workbookViewId="0">
      <selection activeCell="J19" sqref="J19"/>
    </sheetView>
  </sheetViews>
  <sheetFormatPr defaultRowHeight="13.5" x14ac:dyDescent="0.25"/>
  <cols>
    <col min="1" max="1" width="6.375" style="112" customWidth="1"/>
    <col min="2" max="2" width="14.125" style="112" customWidth="1"/>
    <col min="3" max="3" width="10.375" style="112" customWidth="1"/>
    <col min="4" max="4" width="9.625" style="112" customWidth="1"/>
    <col min="5" max="5" width="11.75" style="112" customWidth="1"/>
    <col min="6" max="6" width="13.625" style="112" customWidth="1"/>
    <col min="7" max="7" width="9.875" style="112" customWidth="1"/>
    <col min="8" max="8" width="37.375" style="112" customWidth="1"/>
    <col min="9" max="241" width="9" style="112"/>
    <col min="242" max="242" width="7.125" style="112" customWidth="1"/>
    <col min="243" max="243" width="12.75" style="112" customWidth="1"/>
    <col min="244" max="244" width="12.875" style="112" customWidth="1"/>
    <col min="245" max="248" width="10.375" style="112" customWidth="1"/>
    <col min="249" max="249" width="65.25" style="112" customWidth="1"/>
    <col min="250" max="497" width="9" style="112"/>
    <col min="498" max="498" width="7.125" style="112" customWidth="1"/>
    <col min="499" max="499" width="12.75" style="112" customWidth="1"/>
    <col min="500" max="500" width="12.875" style="112" customWidth="1"/>
    <col min="501" max="504" width="10.375" style="112" customWidth="1"/>
    <col min="505" max="505" width="65.25" style="112" customWidth="1"/>
    <col min="506" max="753" width="9" style="112"/>
    <col min="754" max="754" width="7.125" style="112" customWidth="1"/>
    <col min="755" max="755" width="12.75" style="112" customWidth="1"/>
    <col min="756" max="756" width="12.875" style="112" customWidth="1"/>
    <col min="757" max="760" width="10.375" style="112" customWidth="1"/>
    <col min="761" max="761" width="65.25" style="112" customWidth="1"/>
    <col min="762" max="1009" width="9" style="112"/>
    <col min="1010" max="1010" width="7.125" style="112" customWidth="1"/>
    <col min="1011" max="1011" width="12.75" style="112" customWidth="1"/>
    <col min="1012" max="1012" width="12.875" style="112" customWidth="1"/>
    <col min="1013" max="1016" width="10.375" style="112" customWidth="1"/>
    <col min="1017" max="1017" width="65.25" style="112" customWidth="1"/>
    <col min="1018" max="1265" width="9" style="112"/>
    <col min="1266" max="1266" width="7.125" style="112" customWidth="1"/>
    <col min="1267" max="1267" width="12.75" style="112" customWidth="1"/>
    <col min="1268" max="1268" width="12.875" style="112" customWidth="1"/>
    <col min="1269" max="1272" width="10.375" style="112" customWidth="1"/>
    <col min="1273" max="1273" width="65.25" style="112" customWidth="1"/>
    <col min="1274" max="1521" width="9" style="112"/>
    <col min="1522" max="1522" width="7.125" style="112" customWidth="1"/>
    <col min="1523" max="1523" width="12.75" style="112" customWidth="1"/>
    <col min="1524" max="1524" width="12.875" style="112" customWidth="1"/>
    <col min="1525" max="1528" width="10.375" style="112" customWidth="1"/>
    <col min="1529" max="1529" width="65.25" style="112" customWidth="1"/>
    <col min="1530" max="1777" width="9" style="112"/>
    <col min="1778" max="1778" width="7.125" style="112" customWidth="1"/>
    <col min="1779" max="1779" width="12.75" style="112" customWidth="1"/>
    <col min="1780" max="1780" width="12.875" style="112" customWidth="1"/>
    <col min="1781" max="1784" width="10.375" style="112" customWidth="1"/>
    <col min="1785" max="1785" width="65.25" style="112" customWidth="1"/>
    <col min="1786" max="2033" width="9" style="112"/>
    <col min="2034" max="2034" width="7.125" style="112" customWidth="1"/>
    <col min="2035" max="2035" width="12.75" style="112" customWidth="1"/>
    <col min="2036" max="2036" width="12.875" style="112" customWidth="1"/>
    <col min="2037" max="2040" width="10.375" style="112" customWidth="1"/>
    <col min="2041" max="2041" width="65.25" style="112" customWidth="1"/>
    <col min="2042" max="2289" width="9" style="112"/>
    <col min="2290" max="2290" width="7.125" style="112" customWidth="1"/>
    <col min="2291" max="2291" width="12.75" style="112" customWidth="1"/>
    <col min="2292" max="2292" width="12.875" style="112" customWidth="1"/>
    <col min="2293" max="2296" width="10.375" style="112" customWidth="1"/>
    <col min="2297" max="2297" width="65.25" style="112" customWidth="1"/>
    <col min="2298" max="2545" width="9" style="112"/>
    <col min="2546" max="2546" width="7.125" style="112" customWidth="1"/>
    <col min="2547" max="2547" width="12.75" style="112" customWidth="1"/>
    <col min="2548" max="2548" width="12.875" style="112" customWidth="1"/>
    <col min="2549" max="2552" width="10.375" style="112" customWidth="1"/>
    <col min="2553" max="2553" width="65.25" style="112" customWidth="1"/>
    <col min="2554" max="2801" width="9" style="112"/>
    <col min="2802" max="2802" width="7.125" style="112" customWidth="1"/>
    <col min="2803" max="2803" width="12.75" style="112" customWidth="1"/>
    <col min="2804" max="2804" width="12.875" style="112" customWidth="1"/>
    <col min="2805" max="2808" width="10.375" style="112" customWidth="1"/>
    <col min="2809" max="2809" width="65.25" style="112" customWidth="1"/>
    <col min="2810" max="3057" width="9" style="112"/>
    <col min="3058" max="3058" width="7.125" style="112" customWidth="1"/>
    <col min="3059" max="3059" width="12.75" style="112" customWidth="1"/>
    <col min="3060" max="3060" width="12.875" style="112" customWidth="1"/>
    <col min="3061" max="3064" width="10.375" style="112" customWidth="1"/>
    <col min="3065" max="3065" width="65.25" style="112" customWidth="1"/>
    <col min="3066" max="3313" width="9" style="112"/>
    <col min="3314" max="3314" width="7.125" style="112" customWidth="1"/>
    <col min="3315" max="3315" width="12.75" style="112" customWidth="1"/>
    <col min="3316" max="3316" width="12.875" style="112" customWidth="1"/>
    <col min="3317" max="3320" width="10.375" style="112" customWidth="1"/>
    <col min="3321" max="3321" width="65.25" style="112" customWidth="1"/>
    <col min="3322" max="3569" width="9" style="112"/>
    <col min="3570" max="3570" width="7.125" style="112" customWidth="1"/>
    <col min="3571" max="3571" width="12.75" style="112" customWidth="1"/>
    <col min="3572" max="3572" width="12.875" style="112" customWidth="1"/>
    <col min="3573" max="3576" width="10.375" style="112" customWidth="1"/>
    <col min="3577" max="3577" width="65.25" style="112" customWidth="1"/>
    <col min="3578" max="3825" width="9" style="112"/>
    <col min="3826" max="3826" width="7.125" style="112" customWidth="1"/>
    <col min="3827" max="3827" width="12.75" style="112" customWidth="1"/>
    <col min="3828" max="3828" width="12.875" style="112" customWidth="1"/>
    <col min="3829" max="3832" width="10.375" style="112" customWidth="1"/>
    <col min="3833" max="3833" width="65.25" style="112" customWidth="1"/>
    <col min="3834" max="4081" width="9" style="112"/>
    <col min="4082" max="4082" width="7.125" style="112" customWidth="1"/>
    <col min="4083" max="4083" width="12.75" style="112" customWidth="1"/>
    <col min="4084" max="4084" width="12.875" style="112" customWidth="1"/>
    <col min="4085" max="4088" width="10.375" style="112" customWidth="1"/>
    <col min="4089" max="4089" width="65.25" style="112" customWidth="1"/>
    <col min="4090" max="4337" width="9" style="112"/>
    <col min="4338" max="4338" width="7.125" style="112" customWidth="1"/>
    <col min="4339" max="4339" width="12.75" style="112" customWidth="1"/>
    <col min="4340" max="4340" width="12.875" style="112" customWidth="1"/>
    <col min="4341" max="4344" width="10.375" style="112" customWidth="1"/>
    <col min="4345" max="4345" width="65.25" style="112" customWidth="1"/>
    <col min="4346" max="4593" width="9" style="112"/>
    <col min="4594" max="4594" width="7.125" style="112" customWidth="1"/>
    <col min="4595" max="4595" width="12.75" style="112" customWidth="1"/>
    <col min="4596" max="4596" width="12.875" style="112" customWidth="1"/>
    <col min="4597" max="4600" width="10.375" style="112" customWidth="1"/>
    <col min="4601" max="4601" width="65.25" style="112" customWidth="1"/>
    <col min="4602" max="4849" width="9" style="112"/>
    <col min="4850" max="4850" width="7.125" style="112" customWidth="1"/>
    <col min="4851" max="4851" width="12.75" style="112" customWidth="1"/>
    <col min="4852" max="4852" width="12.875" style="112" customWidth="1"/>
    <col min="4853" max="4856" width="10.375" style="112" customWidth="1"/>
    <col min="4857" max="4857" width="65.25" style="112" customWidth="1"/>
    <col min="4858" max="5105" width="9" style="112"/>
    <col min="5106" max="5106" width="7.125" style="112" customWidth="1"/>
    <col min="5107" max="5107" width="12.75" style="112" customWidth="1"/>
    <col min="5108" max="5108" width="12.875" style="112" customWidth="1"/>
    <col min="5109" max="5112" width="10.375" style="112" customWidth="1"/>
    <col min="5113" max="5113" width="65.25" style="112" customWidth="1"/>
    <col min="5114" max="5361" width="9" style="112"/>
    <col min="5362" max="5362" width="7.125" style="112" customWidth="1"/>
    <col min="5363" max="5363" width="12.75" style="112" customWidth="1"/>
    <col min="5364" max="5364" width="12.875" style="112" customWidth="1"/>
    <col min="5365" max="5368" width="10.375" style="112" customWidth="1"/>
    <col min="5369" max="5369" width="65.25" style="112" customWidth="1"/>
    <col min="5370" max="5617" width="9" style="112"/>
    <col min="5618" max="5618" width="7.125" style="112" customWidth="1"/>
    <col min="5619" max="5619" width="12.75" style="112" customWidth="1"/>
    <col min="5620" max="5620" width="12.875" style="112" customWidth="1"/>
    <col min="5621" max="5624" width="10.375" style="112" customWidth="1"/>
    <col min="5625" max="5625" width="65.25" style="112" customWidth="1"/>
    <col min="5626" max="5873" width="9" style="112"/>
    <col min="5874" max="5874" width="7.125" style="112" customWidth="1"/>
    <col min="5875" max="5875" width="12.75" style="112" customWidth="1"/>
    <col min="5876" max="5876" width="12.875" style="112" customWidth="1"/>
    <col min="5877" max="5880" width="10.375" style="112" customWidth="1"/>
    <col min="5881" max="5881" width="65.25" style="112" customWidth="1"/>
    <col min="5882" max="6129" width="9" style="112"/>
    <col min="6130" max="6130" width="7.125" style="112" customWidth="1"/>
    <col min="6131" max="6131" width="12.75" style="112" customWidth="1"/>
    <col min="6132" max="6132" width="12.875" style="112" customWidth="1"/>
    <col min="6133" max="6136" width="10.375" style="112" customWidth="1"/>
    <col min="6137" max="6137" width="65.25" style="112" customWidth="1"/>
    <col min="6138" max="6385" width="9" style="112"/>
    <col min="6386" max="6386" width="7.125" style="112" customWidth="1"/>
    <col min="6387" max="6387" width="12.75" style="112" customWidth="1"/>
    <col min="6388" max="6388" width="12.875" style="112" customWidth="1"/>
    <col min="6389" max="6392" width="10.375" style="112" customWidth="1"/>
    <col min="6393" max="6393" width="65.25" style="112" customWidth="1"/>
    <col min="6394" max="6641" width="9" style="112"/>
    <col min="6642" max="6642" width="7.125" style="112" customWidth="1"/>
    <col min="6643" max="6643" width="12.75" style="112" customWidth="1"/>
    <col min="6644" max="6644" width="12.875" style="112" customWidth="1"/>
    <col min="6645" max="6648" width="10.375" style="112" customWidth="1"/>
    <col min="6649" max="6649" width="65.25" style="112" customWidth="1"/>
    <col min="6650" max="6897" width="9" style="112"/>
    <col min="6898" max="6898" width="7.125" style="112" customWidth="1"/>
    <col min="6899" max="6899" width="12.75" style="112" customWidth="1"/>
    <col min="6900" max="6900" width="12.875" style="112" customWidth="1"/>
    <col min="6901" max="6904" width="10.375" style="112" customWidth="1"/>
    <col min="6905" max="6905" width="65.25" style="112" customWidth="1"/>
    <col min="6906" max="7153" width="9" style="112"/>
    <col min="7154" max="7154" width="7.125" style="112" customWidth="1"/>
    <col min="7155" max="7155" width="12.75" style="112" customWidth="1"/>
    <col min="7156" max="7156" width="12.875" style="112" customWidth="1"/>
    <col min="7157" max="7160" width="10.375" style="112" customWidth="1"/>
    <col min="7161" max="7161" width="65.25" style="112" customWidth="1"/>
    <col min="7162" max="7409" width="9" style="112"/>
    <col min="7410" max="7410" width="7.125" style="112" customWidth="1"/>
    <col min="7411" max="7411" width="12.75" style="112" customWidth="1"/>
    <col min="7412" max="7412" width="12.875" style="112" customWidth="1"/>
    <col min="7413" max="7416" width="10.375" style="112" customWidth="1"/>
    <col min="7417" max="7417" width="65.25" style="112" customWidth="1"/>
    <col min="7418" max="7665" width="9" style="112"/>
    <col min="7666" max="7666" width="7.125" style="112" customWidth="1"/>
    <col min="7667" max="7667" width="12.75" style="112" customWidth="1"/>
    <col min="7668" max="7668" width="12.875" style="112" customWidth="1"/>
    <col min="7669" max="7672" width="10.375" style="112" customWidth="1"/>
    <col min="7673" max="7673" width="65.25" style="112" customWidth="1"/>
    <col min="7674" max="7921" width="9" style="112"/>
    <col min="7922" max="7922" width="7.125" style="112" customWidth="1"/>
    <col min="7923" max="7923" width="12.75" style="112" customWidth="1"/>
    <col min="7924" max="7924" width="12.875" style="112" customWidth="1"/>
    <col min="7925" max="7928" width="10.375" style="112" customWidth="1"/>
    <col min="7929" max="7929" width="65.25" style="112" customWidth="1"/>
    <col min="7930" max="8177" width="9" style="112"/>
    <col min="8178" max="8178" width="7.125" style="112" customWidth="1"/>
    <col min="8179" max="8179" width="12.75" style="112" customWidth="1"/>
    <col min="8180" max="8180" width="12.875" style="112" customWidth="1"/>
    <col min="8181" max="8184" width="10.375" style="112" customWidth="1"/>
    <col min="8185" max="8185" width="65.25" style="112" customWidth="1"/>
    <col min="8186" max="8433" width="9" style="112"/>
    <col min="8434" max="8434" width="7.125" style="112" customWidth="1"/>
    <col min="8435" max="8435" width="12.75" style="112" customWidth="1"/>
    <col min="8436" max="8436" width="12.875" style="112" customWidth="1"/>
    <col min="8437" max="8440" width="10.375" style="112" customWidth="1"/>
    <col min="8441" max="8441" width="65.25" style="112" customWidth="1"/>
    <col min="8442" max="8689" width="9" style="112"/>
    <col min="8690" max="8690" width="7.125" style="112" customWidth="1"/>
    <col min="8691" max="8691" width="12.75" style="112" customWidth="1"/>
    <col min="8692" max="8692" width="12.875" style="112" customWidth="1"/>
    <col min="8693" max="8696" width="10.375" style="112" customWidth="1"/>
    <col min="8697" max="8697" width="65.25" style="112" customWidth="1"/>
    <col min="8698" max="8945" width="9" style="112"/>
    <col min="8946" max="8946" width="7.125" style="112" customWidth="1"/>
    <col min="8947" max="8947" width="12.75" style="112" customWidth="1"/>
    <col min="8948" max="8948" width="12.875" style="112" customWidth="1"/>
    <col min="8949" max="8952" width="10.375" style="112" customWidth="1"/>
    <col min="8953" max="8953" width="65.25" style="112" customWidth="1"/>
    <col min="8954" max="9201" width="9" style="112"/>
    <col min="9202" max="9202" width="7.125" style="112" customWidth="1"/>
    <col min="9203" max="9203" width="12.75" style="112" customWidth="1"/>
    <col min="9204" max="9204" width="12.875" style="112" customWidth="1"/>
    <col min="9205" max="9208" width="10.375" style="112" customWidth="1"/>
    <col min="9209" max="9209" width="65.25" style="112" customWidth="1"/>
    <col min="9210" max="9457" width="9" style="112"/>
    <col min="9458" max="9458" width="7.125" style="112" customWidth="1"/>
    <col min="9459" max="9459" width="12.75" style="112" customWidth="1"/>
    <col min="9460" max="9460" width="12.875" style="112" customWidth="1"/>
    <col min="9461" max="9464" width="10.375" style="112" customWidth="1"/>
    <col min="9465" max="9465" width="65.25" style="112" customWidth="1"/>
    <col min="9466" max="9713" width="9" style="112"/>
    <col min="9714" max="9714" width="7.125" style="112" customWidth="1"/>
    <col min="9715" max="9715" width="12.75" style="112" customWidth="1"/>
    <col min="9716" max="9716" width="12.875" style="112" customWidth="1"/>
    <col min="9717" max="9720" width="10.375" style="112" customWidth="1"/>
    <col min="9721" max="9721" width="65.25" style="112" customWidth="1"/>
    <col min="9722" max="9969" width="9" style="112"/>
    <col min="9970" max="9970" width="7.125" style="112" customWidth="1"/>
    <col min="9971" max="9971" width="12.75" style="112" customWidth="1"/>
    <col min="9972" max="9972" width="12.875" style="112" customWidth="1"/>
    <col min="9973" max="9976" width="10.375" style="112" customWidth="1"/>
    <col min="9977" max="9977" width="65.25" style="112" customWidth="1"/>
    <col min="9978" max="10225" width="9" style="112"/>
    <col min="10226" max="10226" width="7.125" style="112" customWidth="1"/>
    <col min="10227" max="10227" width="12.75" style="112" customWidth="1"/>
    <col min="10228" max="10228" width="12.875" style="112" customWidth="1"/>
    <col min="10229" max="10232" width="10.375" style="112" customWidth="1"/>
    <col min="10233" max="10233" width="65.25" style="112" customWidth="1"/>
    <col min="10234" max="10481" width="9" style="112"/>
    <col min="10482" max="10482" width="7.125" style="112" customWidth="1"/>
    <col min="10483" max="10483" width="12.75" style="112" customWidth="1"/>
    <col min="10484" max="10484" width="12.875" style="112" customWidth="1"/>
    <col min="10485" max="10488" width="10.375" style="112" customWidth="1"/>
    <col min="10489" max="10489" width="65.25" style="112" customWidth="1"/>
    <col min="10490" max="10737" width="9" style="112"/>
    <col min="10738" max="10738" width="7.125" style="112" customWidth="1"/>
    <col min="10739" max="10739" width="12.75" style="112" customWidth="1"/>
    <col min="10740" max="10740" width="12.875" style="112" customWidth="1"/>
    <col min="10741" max="10744" width="10.375" style="112" customWidth="1"/>
    <col min="10745" max="10745" width="65.25" style="112" customWidth="1"/>
    <col min="10746" max="10993" width="9" style="112"/>
    <col min="10994" max="10994" width="7.125" style="112" customWidth="1"/>
    <col min="10995" max="10995" width="12.75" style="112" customWidth="1"/>
    <col min="10996" max="10996" width="12.875" style="112" customWidth="1"/>
    <col min="10997" max="11000" width="10.375" style="112" customWidth="1"/>
    <col min="11001" max="11001" width="65.25" style="112" customWidth="1"/>
    <col min="11002" max="11249" width="9" style="112"/>
    <col min="11250" max="11250" width="7.125" style="112" customWidth="1"/>
    <col min="11251" max="11251" width="12.75" style="112" customWidth="1"/>
    <col min="11252" max="11252" width="12.875" style="112" customWidth="1"/>
    <col min="11253" max="11256" width="10.375" style="112" customWidth="1"/>
    <col min="11257" max="11257" width="65.25" style="112" customWidth="1"/>
    <col min="11258" max="11505" width="9" style="112"/>
    <col min="11506" max="11506" width="7.125" style="112" customWidth="1"/>
    <col min="11507" max="11507" width="12.75" style="112" customWidth="1"/>
    <col min="11508" max="11508" width="12.875" style="112" customWidth="1"/>
    <col min="11509" max="11512" width="10.375" style="112" customWidth="1"/>
    <col min="11513" max="11513" width="65.25" style="112" customWidth="1"/>
    <col min="11514" max="11761" width="9" style="112"/>
    <col min="11762" max="11762" width="7.125" style="112" customWidth="1"/>
    <col min="11763" max="11763" width="12.75" style="112" customWidth="1"/>
    <col min="11764" max="11764" width="12.875" style="112" customWidth="1"/>
    <col min="11765" max="11768" width="10.375" style="112" customWidth="1"/>
    <col min="11769" max="11769" width="65.25" style="112" customWidth="1"/>
    <col min="11770" max="12017" width="9" style="112"/>
    <col min="12018" max="12018" width="7.125" style="112" customWidth="1"/>
    <col min="12019" max="12019" width="12.75" style="112" customWidth="1"/>
    <col min="12020" max="12020" width="12.875" style="112" customWidth="1"/>
    <col min="12021" max="12024" width="10.375" style="112" customWidth="1"/>
    <col min="12025" max="12025" width="65.25" style="112" customWidth="1"/>
    <col min="12026" max="12273" width="9" style="112"/>
    <col min="12274" max="12274" width="7.125" style="112" customWidth="1"/>
    <col min="12275" max="12275" width="12.75" style="112" customWidth="1"/>
    <col min="12276" max="12276" width="12.875" style="112" customWidth="1"/>
    <col min="12277" max="12280" width="10.375" style="112" customWidth="1"/>
    <col min="12281" max="12281" width="65.25" style="112" customWidth="1"/>
    <col min="12282" max="12529" width="9" style="112"/>
    <col min="12530" max="12530" width="7.125" style="112" customWidth="1"/>
    <col min="12531" max="12531" width="12.75" style="112" customWidth="1"/>
    <col min="12532" max="12532" width="12.875" style="112" customWidth="1"/>
    <col min="12533" max="12536" width="10.375" style="112" customWidth="1"/>
    <col min="12537" max="12537" width="65.25" style="112" customWidth="1"/>
    <col min="12538" max="12785" width="9" style="112"/>
    <col min="12786" max="12786" width="7.125" style="112" customWidth="1"/>
    <col min="12787" max="12787" width="12.75" style="112" customWidth="1"/>
    <col min="12788" max="12788" width="12.875" style="112" customWidth="1"/>
    <col min="12789" max="12792" width="10.375" style="112" customWidth="1"/>
    <col min="12793" max="12793" width="65.25" style="112" customWidth="1"/>
    <col min="12794" max="13041" width="9" style="112"/>
    <col min="13042" max="13042" width="7.125" style="112" customWidth="1"/>
    <col min="13043" max="13043" width="12.75" style="112" customWidth="1"/>
    <col min="13044" max="13044" width="12.875" style="112" customWidth="1"/>
    <col min="13045" max="13048" width="10.375" style="112" customWidth="1"/>
    <col min="13049" max="13049" width="65.25" style="112" customWidth="1"/>
    <col min="13050" max="13297" width="9" style="112"/>
    <col min="13298" max="13298" width="7.125" style="112" customWidth="1"/>
    <col min="13299" max="13299" width="12.75" style="112" customWidth="1"/>
    <col min="13300" max="13300" width="12.875" style="112" customWidth="1"/>
    <col min="13301" max="13304" width="10.375" style="112" customWidth="1"/>
    <col min="13305" max="13305" width="65.25" style="112" customWidth="1"/>
    <col min="13306" max="13553" width="9" style="112"/>
    <col min="13554" max="13554" width="7.125" style="112" customWidth="1"/>
    <col min="13555" max="13555" width="12.75" style="112" customWidth="1"/>
    <col min="13556" max="13556" width="12.875" style="112" customWidth="1"/>
    <col min="13557" max="13560" width="10.375" style="112" customWidth="1"/>
    <col min="13561" max="13561" width="65.25" style="112" customWidth="1"/>
    <col min="13562" max="13809" width="9" style="112"/>
    <col min="13810" max="13810" width="7.125" style="112" customWidth="1"/>
    <col min="13811" max="13811" width="12.75" style="112" customWidth="1"/>
    <col min="13812" max="13812" width="12.875" style="112" customWidth="1"/>
    <col min="13813" max="13816" width="10.375" style="112" customWidth="1"/>
    <col min="13817" max="13817" width="65.25" style="112" customWidth="1"/>
    <col min="13818" max="14065" width="9" style="112"/>
    <col min="14066" max="14066" width="7.125" style="112" customWidth="1"/>
    <col min="14067" max="14067" width="12.75" style="112" customWidth="1"/>
    <col min="14068" max="14068" width="12.875" style="112" customWidth="1"/>
    <col min="14069" max="14072" width="10.375" style="112" customWidth="1"/>
    <col min="14073" max="14073" width="65.25" style="112" customWidth="1"/>
    <col min="14074" max="14321" width="9" style="112"/>
    <col min="14322" max="14322" width="7.125" style="112" customWidth="1"/>
    <col min="14323" max="14323" width="12.75" style="112" customWidth="1"/>
    <col min="14324" max="14324" width="12.875" style="112" customWidth="1"/>
    <col min="14325" max="14328" width="10.375" style="112" customWidth="1"/>
    <col min="14329" max="14329" width="65.25" style="112" customWidth="1"/>
    <col min="14330" max="14577" width="9" style="112"/>
    <col min="14578" max="14578" width="7.125" style="112" customWidth="1"/>
    <col min="14579" max="14579" width="12.75" style="112" customWidth="1"/>
    <col min="14580" max="14580" width="12.875" style="112" customWidth="1"/>
    <col min="14581" max="14584" width="10.375" style="112" customWidth="1"/>
    <col min="14585" max="14585" width="65.25" style="112" customWidth="1"/>
    <col min="14586" max="14833" width="9" style="112"/>
    <col min="14834" max="14834" width="7.125" style="112" customWidth="1"/>
    <col min="14835" max="14835" width="12.75" style="112" customWidth="1"/>
    <col min="14836" max="14836" width="12.875" style="112" customWidth="1"/>
    <col min="14837" max="14840" width="10.375" style="112" customWidth="1"/>
    <col min="14841" max="14841" width="65.25" style="112" customWidth="1"/>
    <col min="14842" max="15089" width="9" style="112"/>
    <col min="15090" max="15090" width="7.125" style="112" customWidth="1"/>
    <col min="15091" max="15091" width="12.75" style="112" customWidth="1"/>
    <col min="15092" max="15092" width="12.875" style="112" customWidth="1"/>
    <col min="15093" max="15096" width="10.375" style="112" customWidth="1"/>
    <col min="15097" max="15097" width="65.25" style="112" customWidth="1"/>
    <col min="15098" max="15345" width="9" style="112"/>
    <col min="15346" max="15346" width="7.125" style="112" customWidth="1"/>
    <col min="15347" max="15347" width="12.75" style="112" customWidth="1"/>
    <col min="15348" max="15348" width="12.875" style="112" customWidth="1"/>
    <col min="15349" max="15352" width="10.375" style="112" customWidth="1"/>
    <col min="15353" max="15353" width="65.25" style="112" customWidth="1"/>
    <col min="15354" max="15601" width="9" style="112"/>
    <col min="15602" max="15602" width="7.125" style="112" customWidth="1"/>
    <col min="15603" max="15603" width="12.75" style="112" customWidth="1"/>
    <col min="15604" max="15604" width="12.875" style="112" customWidth="1"/>
    <col min="15605" max="15608" width="10.375" style="112" customWidth="1"/>
    <col min="15609" max="15609" width="65.25" style="112" customWidth="1"/>
    <col min="15610" max="15857" width="9" style="112"/>
    <col min="15858" max="15858" width="7.125" style="112" customWidth="1"/>
    <col min="15859" max="15859" width="12.75" style="112" customWidth="1"/>
    <col min="15860" max="15860" width="12.875" style="112" customWidth="1"/>
    <col min="15861" max="15864" width="10.375" style="112" customWidth="1"/>
    <col min="15865" max="15865" width="65.25" style="112" customWidth="1"/>
    <col min="15866" max="16113" width="9" style="112"/>
    <col min="16114" max="16114" width="7.125" style="112" customWidth="1"/>
    <col min="16115" max="16115" width="12.75" style="112" customWidth="1"/>
    <col min="16116" max="16116" width="12.875" style="112" customWidth="1"/>
    <col min="16117" max="16120" width="10.375" style="112" customWidth="1"/>
    <col min="16121" max="16121" width="65.25" style="112" customWidth="1"/>
    <col min="16122" max="16384" width="9" style="112"/>
  </cols>
  <sheetData>
    <row r="1" spans="1:8" ht="21" x14ac:dyDescent="0.35">
      <c r="A1" s="308" t="s">
        <v>1428</v>
      </c>
      <c r="B1" s="308"/>
      <c r="C1" s="308"/>
      <c r="D1" s="308"/>
      <c r="E1" s="308"/>
      <c r="F1" s="308"/>
      <c r="G1" s="308"/>
      <c r="H1" s="308"/>
    </row>
    <row r="2" spans="1:8" ht="21" x14ac:dyDescent="0.35">
      <c r="A2" s="309" t="s">
        <v>2344</v>
      </c>
      <c r="B2" s="309"/>
      <c r="C2" s="309"/>
      <c r="D2" s="309"/>
      <c r="E2" s="309"/>
      <c r="F2" s="309"/>
      <c r="G2" s="309"/>
      <c r="H2" s="309"/>
    </row>
    <row r="3" spans="1:8" s="113" customFormat="1" ht="42" x14ac:dyDescent="0.25">
      <c r="A3" s="310" t="s">
        <v>65</v>
      </c>
      <c r="B3" s="310" t="s">
        <v>1429</v>
      </c>
      <c r="C3" s="249" t="s">
        <v>1430</v>
      </c>
      <c r="D3" s="250" t="s">
        <v>1431</v>
      </c>
      <c r="E3" s="312" t="s">
        <v>66</v>
      </c>
      <c r="F3" s="251" t="s">
        <v>67</v>
      </c>
      <c r="G3" s="314" t="s">
        <v>66</v>
      </c>
      <c r="H3" s="310" t="s">
        <v>1432</v>
      </c>
    </row>
    <row r="4" spans="1:8" s="113" customFormat="1" ht="21" x14ac:dyDescent="0.25">
      <c r="A4" s="311"/>
      <c r="B4" s="311"/>
      <c r="C4" s="249" t="s">
        <v>1433</v>
      </c>
      <c r="D4" s="252" t="s">
        <v>1433</v>
      </c>
      <c r="E4" s="313"/>
      <c r="F4" s="251" t="s">
        <v>1433</v>
      </c>
      <c r="G4" s="315"/>
      <c r="H4" s="311"/>
    </row>
    <row r="5" spans="1:8" s="302" customFormat="1" ht="42" x14ac:dyDescent="0.2">
      <c r="A5" s="296">
        <v>1</v>
      </c>
      <c r="B5" s="297" t="s">
        <v>59</v>
      </c>
      <c r="C5" s="298">
        <v>61</v>
      </c>
      <c r="D5" s="250">
        <f>C5-F5</f>
        <v>56</v>
      </c>
      <c r="E5" s="299">
        <f t="shared" ref="E5:E12" si="0">D5/C5*100</f>
        <v>91.803278688524586</v>
      </c>
      <c r="F5" s="251">
        <v>5</v>
      </c>
      <c r="G5" s="300">
        <f t="shared" ref="G5:G12" si="1">F5/C5*100</f>
        <v>8.1967213114754092</v>
      </c>
      <c r="H5" s="301" t="s">
        <v>2341</v>
      </c>
    </row>
    <row r="6" spans="1:8" s="302" customFormat="1" ht="63" x14ac:dyDescent="0.2">
      <c r="A6" s="296">
        <v>2</v>
      </c>
      <c r="B6" s="297" t="s">
        <v>63</v>
      </c>
      <c r="C6" s="298">
        <v>83</v>
      </c>
      <c r="D6" s="250">
        <f t="shared" ref="D6:D11" si="2">C6-F6</f>
        <v>76</v>
      </c>
      <c r="E6" s="299">
        <f t="shared" si="0"/>
        <v>91.566265060240966</v>
      </c>
      <c r="F6" s="251">
        <v>7</v>
      </c>
      <c r="G6" s="300">
        <f t="shared" si="1"/>
        <v>8.4337349397590362</v>
      </c>
      <c r="H6" s="301" t="s">
        <v>2342</v>
      </c>
    </row>
    <row r="7" spans="1:8" ht="21" x14ac:dyDescent="0.35">
      <c r="A7" s="210">
        <v>3</v>
      </c>
      <c r="B7" s="181" t="s">
        <v>64</v>
      </c>
      <c r="C7" s="253">
        <v>210</v>
      </c>
      <c r="D7" s="250">
        <f t="shared" si="2"/>
        <v>210</v>
      </c>
      <c r="E7" s="254">
        <f t="shared" si="0"/>
        <v>100</v>
      </c>
      <c r="F7" s="255">
        <v>0</v>
      </c>
      <c r="G7" s="256">
        <f t="shared" si="1"/>
        <v>0</v>
      </c>
      <c r="H7" s="257" t="s">
        <v>2340</v>
      </c>
    </row>
    <row r="8" spans="1:8" ht="21" x14ac:dyDescent="0.35">
      <c r="A8" s="210">
        <v>4</v>
      </c>
      <c r="B8" s="181" t="s">
        <v>60</v>
      </c>
      <c r="C8" s="253">
        <v>127</v>
      </c>
      <c r="D8" s="250">
        <f t="shared" si="2"/>
        <v>127</v>
      </c>
      <c r="E8" s="254">
        <f t="shared" si="0"/>
        <v>100</v>
      </c>
      <c r="F8" s="255">
        <v>0</v>
      </c>
      <c r="G8" s="256">
        <f t="shared" si="1"/>
        <v>0</v>
      </c>
      <c r="H8" s="181"/>
    </row>
    <row r="9" spans="1:8" ht="21" x14ac:dyDescent="0.35">
      <c r="A9" s="210">
        <v>5</v>
      </c>
      <c r="B9" s="181" t="s">
        <v>62</v>
      </c>
      <c r="C9" s="253">
        <v>74</v>
      </c>
      <c r="D9" s="250">
        <f t="shared" si="2"/>
        <v>74</v>
      </c>
      <c r="E9" s="254">
        <f t="shared" si="0"/>
        <v>100</v>
      </c>
      <c r="F9" s="255">
        <v>0</v>
      </c>
      <c r="G9" s="256">
        <f t="shared" si="1"/>
        <v>0</v>
      </c>
      <c r="H9" s="181"/>
    </row>
    <row r="10" spans="1:8" ht="21" x14ac:dyDescent="0.35">
      <c r="A10" s="210">
        <v>6</v>
      </c>
      <c r="B10" s="181" t="s">
        <v>61</v>
      </c>
      <c r="C10" s="253">
        <v>168</v>
      </c>
      <c r="D10" s="250">
        <f t="shared" si="2"/>
        <v>168</v>
      </c>
      <c r="E10" s="254">
        <f t="shared" si="0"/>
        <v>100</v>
      </c>
      <c r="F10" s="255">
        <v>0</v>
      </c>
      <c r="G10" s="256">
        <f t="shared" si="1"/>
        <v>0</v>
      </c>
      <c r="H10" s="181"/>
    </row>
    <row r="11" spans="1:8" ht="21" x14ac:dyDescent="0.35">
      <c r="A11" s="210">
        <v>7</v>
      </c>
      <c r="B11" s="181" t="s">
        <v>58</v>
      </c>
      <c r="C11" s="253">
        <v>151</v>
      </c>
      <c r="D11" s="250">
        <f t="shared" si="2"/>
        <v>148</v>
      </c>
      <c r="E11" s="254">
        <f t="shared" si="0"/>
        <v>98.013245033112582</v>
      </c>
      <c r="F11" s="255">
        <v>3</v>
      </c>
      <c r="G11" s="258">
        <f t="shared" si="1"/>
        <v>1.9867549668874174</v>
      </c>
      <c r="H11" s="257" t="s">
        <v>2343</v>
      </c>
    </row>
    <row r="12" spans="1:8" ht="21.75" thickBot="1" x14ac:dyDescent="0.4">
      <c r="A12" s="303" t="s">
        <v>1434</v>
      </c>
      <c r="B12" s="304"/>
      <c r="C12" s="259">
        <f>SUM(C5:C11)</f>
        <v>874</v>
      </c>
      <c r="D12" s="260">
        <f>SUM(D5:D11)</f>
        <v>859</v>
      </c>
      <c r="E12" s="261">
        <f t="shared" si="0"/>
        <v>98.283752860411894</v>
      </c>
      <c r="F12" s="262">
        <f>SUM(F5:F11)</f>
        <v>15</v>
      </c>
      <c r="G12" s="263">
        <f>F12/C12*100</f>
        <v>1.7162471395881007</v>
      </c>
      <c r="H12" s="264"/>
    </row>
    <row r="13" spans="1:8" ht="21.75" thickTop="1" x14ac:dyDescent="0.35">
      <c r="A13" s="133"/>
      <c r="B13" s="265" t="s">
        <v>1429</v>
      </c>
      <c r="C13" s="139" t="s">
        <v>1435</v>
      </c>
      <c r="D13" s="139" t="s">
        <v>1436</v>
      </c>
      <c r="E13" s="133"/>
      <c r="F13" s="133"/>
      <c r="G13" s="133"/>
      <c r="H13" s="133"/>
    </row>
    <row r="14" spans="1:8" x14ac:dyDescent="0.25">
      <c r="B14" s="114" t="s">
        <v>59</v>
      </c>
      <c r="C14" s="117">
        <f t="shared" ref="C14:C21" si="3">E5</f>
        <v>91.803278688524586</v>
      </c>
      <c r="D14" s="118">
        <f t="shared" ref="D14:D21" si="4">G5</f>
        <v>8.1967213114754092</v>
      </c>
    </row>
    <row r="15" spans="1:8" x14ac:dyDescent="0.25">
      <c r="B15" s="114" t="s">
        <v>63</v>
      </c>
      <c r="C15" s="117">
        <f t="shared" si="3"/>
        <v>91.566265060240966</v>
      </c>
      <c r="D15" s="118">
        <f t="shared" si="4"/>
        <v>8.4337349397590362</v>
      </c>
    </row>
    <row r="16" spans="1:8" x14ac:dyDescent="0.25">
      <c r="B16" s="114" t="s">
        <v>64</v>
      </c>
      <c r="C16" s="117">
        <f t="shared" si="3"/>
        <v>100</v>
      </c>
      <c r="D16" s="118">
        <f t="shared" si="4"/>
        <v>0</v>
      </c>
    </row>
    <row r="17" spans="2:4" x14ac:dyDescent="0.25">
      <c r="B17" s="114" t="s">
        <v>60</v>
      </c>
      <c r="C17" s="117">
        <f t="shared" si="3"/>
        <v>100</v>
      </c>
      <c r="D17" s="118">
        <f t="shared" si="4"/>
        <v>0</v>
      </c>
    </row>
    <row r="18" spans="2:4" x14ac:dyDescent="0.25">
      <c r="B18" s="114" t="s">
        <v>62</v>
      </c>
      <c r="C18" s="117">
        <f t="shared" si="3"/>
        <v>100</v>
      </c>
      <c r="D18" s="118">
        <f t="shared" si="4"/>
        <v>0</v>
      </c>
    </row>
    <row r="19" spans="2:4" x14ac:dyDescent="0.25">
      <c r="B19" s="114" t="s">
        <v>61</v>
      </c>
      <c r="C19" s="117">
        <f t="shared" si="3"/>
        <v>100</v>
      </c>
      <c r="D19" s="118">
        <f t="shared" si="4"/>
        <v>0</v>
      </c>
    </row>
    <row r="20" spans="2:4" x14ac:dyDescent="0.25">
      <c r="B20" s="114" t="s">
        <v>58</v>
      </c>
      <c r="C20" s="117">
        <f t="shared" si="3"/>
        <v>98.013245033112582</v>
      </c>
      <c r="D20" s="118">
        <f t="shared" si="4"/>
        <v>1.9867549668874174</v>
      </c>
    </row>
    <row r="21" spans="2:4" x14ac:dyDescent="0.25">
      <c r="B21" s="115" t="s">
        <v>1434</v>
      </c>
      <c r="C21" s="117">
        <f t="shared" si="3"/>
        <v>98.283752860411894</v>
      </c>
      <c r="D21" s="118">
        <f t="shared" si="4"/>
        <v>1.7162471395881007</v>
      </c>
    </row>
    <row r="22" spans="2:4" x14ac:dyDescent="0.25">
      <c r="C22" s="116"/>
    </row>
    <row r="33" spans="1:4" x14ac:dyDescent="0.25">
      <c r="A33" s="119" t="s">
        <v>1437</v>
      </c>
    </row>
    <row r="34" spans="1:4" x14ac:dyDescent="0.25">
      <c r="A34" s="119"/>
    </row>
    <row r="35" spans="1:4" x14ac:dyDescent="0.25">
      <c r="B35" s="120"/>
      <c r="C35" s="305"/>
      <c r="D35" s="305"/>
    </row>
    <row r="36" spans="1:4" x14ac:dyDescent="0.25">
      <c r="B36" s="119"/>
      <c r="C36" s="306"/>
      <c r="D36" s="306"/>
    </row>
    <row r="37" spans="1:4" x14ac:dyDescent="0.25">
      <c r="B37" s="119"/>
      <c r="C37" s="307"/>
      <c r="D37" s="307"/>
    </row>
  </sheetData>
  <mergeCells count="11">
    <mergeCell ref="A12:B12"/>
    <mergeCell ref="C35:D35"/>
    <mergeCell ref="C36:D36"/>
    <mergeCell ref="C37:D37"/>
    <mergeCell ref="A1:H1"/>
    <mergeCell ref="A2:H2"/>
    <mergeCell ref="A3:A4"/>
    <mergeCell ref="B3:B4"/>
    <mergeCell ref="E3:E4"/>
    <mergeCell ref="G3:G4"/>
    <mergeCell ref="H3:H4"/>
  </mergeCells>
  <pageMargins left="0.39" right="0.22" top="0.35433070866141736" bottom="0.35433070866141736" header="0.31496062992125984" footer="0.31496062992125984"/>
  <pageSetup paperSize="9" scale="77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5" tint="-0.249977111117893"/>
  </sheetPr>
  <dimension ref="A1:N41"/>
  <sheetViews>
    <sheetView zoomScale="80" zoomScaleNormal="80" workbookViewId="0">
      <selection activeCell="O5" sqref="O5"/>
    </sheetView>
  </sheetViews>
  <sheetFormatPr defaultRowHeight="18.75" x14ac:dyDescent="0.3"/>
  <cols>
    <col min="1" max="14" width="11.625" style="4" customWidth="1"/>
    <col min="15" max="256" width="9" style="4"/>
    <col min="257" max="257" width="12.75" style="4" customWidth="1"/>
    <col min="258" max="258" width="9.75" style="4" customWidth="1"/>
    <col min="259" max="259" width="12.75" style="4" customWidth="1"/>
    <col min="260" max="260" width="9.75" style="4" customWidth="1"/>
    <col min="261" max="261" width="12.75" style="4" customWidth="1"/>
    <col min="262" max="262" width="9.75" style="4" customWidth="1"/>
    <col min="263" max="263" width="12.75" style="4" customWidth="1"/>
    <col min="264" max="264" width="9.75" style="4" customWidth="1"/>
    <col min="265" max="265" width="12.75" style="4" customWidth="1"/>
    <col min="266" max="266" width="9.75" style="4" customWidth="1"/>
    <col min="267" max="267" width="12.75" style="4" customWidth="1"/>
    <col min="268" max="268" width="9.75" style="4" customWidth="1"/>
    <col min="269" max="269" width="12.75" style="4" customWidth="1"/>
    <col min="270" max="270" width="9.75" style="4" customWidth="1"/>
    <col min="271" max="512" width="9" style="4"/>
    <col min="513" max="513" width="12.75" style="4" customWidth="1"/>
    <col min="514" max="514" width="9.75" style="4" customWidth="1"/>
    <col min="515" max="515" width="12.75" style="4" customWidth="1"/>
    <col min="516" max="516" width="9.75" style="4" customWidth="1"/>
    <col min="517" max="517" width="12.75" style="4" customWidth="1"/>
    <col min="518" max="518" width="9.75" style="4" customWidth="1"/>
    <col min="519" max="519" width="12.75" style="4" customWidth="1"/>
    <col min="520" max="520" width="9.75" style="4" customWidth="1"/>
    <col min="521" max="521" width="12.75" style="4" customWidth="1"/>
    <col min="522" max="522" width="9.75" style="4" customWidth="1"/>
    <col min="523" max="523" width="12.75" style="4" customWidth="1"/>
    <col min="524" max="524" width="9.75" style="4" customWidth="1"/>
    <col min="525" max="525" width="12.75" style="4" customWidth="1"/>
    <col min="526" max="526" width="9.75" style="4" customWidth="1"/>
    <col min="527" max="768" width="9" style="4"/>
    <col min="769" max="769" width="12.75" style="4" customWidth="1"/>
    <col min="770" max="770" width="9.75" style="4" customWidth="1"/>
    <col min="771" max="771" width="12.75" style="4" customWidth="1"/>
    <col min="772" max="772" width="9.75" style="4" customWidth="1"/>
    <col min="773" max="773" width="12.75" style="4" customWidth="1"/>
    <col min="774" max="774" width="9.75" style="4" customWidth="1"/>
    <col min="775" max="775" width="12.75" style="4" customWidth="1"/>
    <col min="776" max="776" width="9.75" style="4" customWidth="1"/>
    <col min="777" max="777" width="12.75" style="4" customWidth="1"/>
    <col min="778" max="778" width="9.75" style="4" customWidth="1"/>
    <col min="779" max="779" width="12.75" style="4" customWidth="1"/>
    <col min="780" max="780" width="9.75" style="4" customWidth="1"/>
    <col min="781" max="781" width="12.75" style="4" customWidth="1"/>
    <col min="782" max="782" width="9.75" style="4" customWidth="1"/>
    <col min="783" max="1024" width="9" style="4"/>
    <col min="1025" max="1025" width="12.75" style="4" customWidth="1"/>
    <col min="1026" max="1026" width="9.75" style="4" customWidth="1"/>
    <col min="1027" max="1027" width="12.75" style="4" customWidth="1"/>
    <col min="1028" max="1028" width="9.75" style="4" customWidth="1"/>
    <col min="1029" max="1029" width="12.75" style="4" customWidth="1"/>
    <col min="1030" max="1030" width="9.75" style="4" customWidth="1"/>
    <col min="1031" max="1031" width="12.75" style="4" customWidth="1"/>
    <col min="1032" max="1032" width="9.75" style="4" customWidth="1"/>
    <col min="1033" max="1033" width="12.75" style="4" customWidth="1"/>
    <col min="1034" max="1034" width="9.75" style="4" customWidth="1"/>
    <col min="1035" max="1035" width="12.75" style="4" customWidth="1"/>
    <col min="1036" max="1036" width="9.75" style="4" customWidth="1"/>
    <col min="1037" max="1037" width="12.75" style="4" customWidth="1"/>
    <col min="1038" max="1038" width="9.75" style="4" customWidth="1"/>
    <col min="1039" max="1280" width="9" style="4"/>
    <col min="1281" max="1281" width="12.75" style="4" customWidth="1"/>
    <col min="1282" max="1282" width="9.75" style="4" customWidth="1"/>
    <col min="1283" max="1283" width="12.75" style="4" customWidth="1"/>
    <col min="1284" max="1284" width="9.75" style="4" customWidth="1"/>
    <col min="1285" max="1285" width="12.75" style="4" customWidth="1"/>
    <col min="1286" max="1286" width="9.75" style="4" customWidth="1"/>
    <col min="1287" max="1287" width="12.75" style="4" customWidth="1"/>
    <col min="1288" max="1288" width="9.75" style="4" customWidth="1"/>
    <col min="1289" max="1289" width="12.75" style="4" customWidth="1"/>
    <col min="1290" max="1290" width="9.75" style="4" customWidth="1"/>
    <col min="1291" max="1291" width="12.75" style="4" customWidth="1"/>
    <col min="1292" max="1292" width="9.75" style="4" customWidth="1"/>
    <col min="1293" max="1293" width="12.75" style="4" customWidth="1"/>
    <col min="1294" max="1294" width="9.75" style="4" customWidth="1"/>
    <col min="1295" max="1536" width="9" style="4"/>
    <col min="1537" max="1537" width="12.75" style="4" customWidth="1"/>
    <col min="1538" max="1538" width="9.75" style="4" customWidth="1"/>
    <col min="1539" max="1539" width="12.75" style="4" customWidth="1"/>
    <col min="1540" max="1540" width="9.75" style="4" customWidth="1"/>
    <col min="1541" max="1541" width="12.75" style="4" customWidth="1"/>
    <col min="1542" max="1542" width="9.75" style="4" customWidth="1"/>
    <col min="1543" max="1543" width="12.75" style="4" customWidth="1"/>
    <col min="1544" max="1544" width="9.75" style="4" customWidth="1"/>
    <col min="1545" max="1545" width="12.75" style="4" customWidth="1"/>
    <col min="1546" max="1546" width="9.75" style="4" customWidth="1"/>
    <col min="1547" max="1547" width="12.75" style="4" customWidth="1"/>
    <col min="1548" max="1548" width="9.75" style="4" customWidth="1"/>
    <col min="1549" max="1549" width="12.75" style="4" customWidth="1"/>
    <col min="1550" max="1550" width="9.75" style="4" customWidth="1"/>
    <col min="1551" max="1792" width="9" style="4"/>
    <col min="1793" max="1793" width="12.75" style="4" customWidth="1"/>
    <col min="1794" max="1794" width="9.75" style="4" customWidth="1"/>
    <col min="1795" max="1795" width="12.75" style="4" customWidth="1"/>
    <col min="1796" max="1796" width="9.75" style="4" customWidth="1"/>
    <col min="1797" max="1797" width="12.75" style="4" customWidth="1"/>
    <col min="1798" max="1798" width="9.75" style="4" customWidth="1"/>
    <col min="1799" max="1799" width="12.75" style="4" customWidth="1"/>
    <col min="1800" max="1800" width="9.75" style="4" customWidth="1"/>
    <col min="1801" max="1801" width="12.75" style="4" customWidth="1"/>
    <col min="1802" max="1802" width="9.75" style="4" customWidth="1"/>
    <col min="1803" max="1803" width="12.75" style="4" customWidth="1"/>
    <col min="1804" max="1804" width="9.75" style="4" customWidth="1"/>
    <col min="1805" max="1805" width="12.75" style="4" customWidth="1"/>
    <col min="1806" max="1806" width="9.75" style="4" customWidth="1"/>
    <col min="1807" max="2048" width="9" style="4"/>
    <col min="2049" max="2049" width="12.75" style="4" customWidth="1"/>
    <col min="2050" max="2050" width="9.75" style="4" customWidth="1"/>
    <col min="2051" max="2051" width="12.75" style="4" customWidth="1"/>
    <col min="2052" max="2052" width="9.75" style="4" customWidth="1"/>
    <col min="2053" max="2053" width="12.75" style="4" customWidth="1"/>
    <col min="2054" max="2054" width="9.75" style="4" customWidth="1"/>
    <col min="2055" max="2055" width="12.75" style="4" customWidth="1"/>
    <col min="2056" max="2056" width="9.75" style="4" customWidth="1"/>
    <col min="2057" max="2057" width="12.75" style="4" customWidth="1"/>
    <col min="2058" max="2058" width="9.75" style="4" customWidth="1"/>
    <col min="2059" max="2059" width="12.75" style="4" customWidth="1"/>
    <col min="2060" max="2060" width="9.75" style="4" customWidth="1"/>
    <col min="2061" max="2061" width="12.75" style="4" customWidth="1"/>
    <col min="2062" max="2062" width="9.75" style="4" customWidth="1"/>
    <col min="2063" max="2304" width="9" style="4"/>
    <col min="2305" max="2305" width="12.75" style="4" customWidth="1"/>
    <col min="2306" max="2306" width="9.75" style="4" customWidth="1"/>
    <col min="2307" max="2307" width="12.75" style="4" customWidth="1"/>
    <col min="2308" max="2308" width="9.75" style="4" customWidth="1"/>
    <col min="2309" max="2309" width="12.75" style="4" customWidth="1"/>
    <col min="2310" max="2310" width="9.75" style="4" customWidth="1"/>
    <col min="2311" max="2311" width="12.75" style="4" customWidth="1"/>
    <col min="2312" max="2312" width="9.75" style="4" customWidth="1"/>
    <col min="2313" max="2313" width="12.75" style="4" customWidth="1"/>
    <col min="2314" max="2314" width="9.75" style="4" customWidth="1"/>
    <col min="2315" max="2315" width="12.75" style="4" customWidth="1"/>
    <col min="2316" max="2316" width="9.75" style="4" customWidth="1"/>
    <col min="2317" max="2317" width="12.75" style="4" customWidth="1"/>
    <col min="2318" max="2318" width="9.75" style="4" customWidth="1"/>
    <col min="2319" max="2560" width="9" style="4"/>
    <col min="2561" max="2561" width="12.75" style="4" customWidth="1"/>
    <col min="2562" max="2562" width="9.75" style="4" customWidth="1"/>
    <col min="2563" max="2563" width="12.75" style="4" customWidth="1"/>
    <col min="2564" max="2564" width="9.75" style="4" customWidth="1"/>
    <col min="2565" max="2565" width="12.75" style="4" customWidth="1"/>
    <col min="2566" max="2566" width="9.75" style="4" customWidth="1"/>
    <col min="2567" max="2567" width="12.75" style="4" customWidth="1"/>
    <col min="2568" max="2568" width="9.75" style="4" customWidth="1"/>
    <col min="2569" max="2569" width="12.75" style="4" customWidth="1"/>
    <col min="2570" max="2570" width="9.75" style="4" customWidth="1"/>
    <col min="2571" max="2571" width="12.75" style="4" customWidth="1"/>
    <col min="2572" max="2572" width="9.75" style="4" customWidth="1"/>
    <col min="2573" max="2573" width="12.75" style="4" customWidth="1"/>
    <col min="2574" max="2574" width="9.75" style="4" customWidth="1"/>
    <col min="2575" max="2816" width="9" style="4"/>
    <col min="2817" max="2817" width="12.75" style="4" customWidth="1"/>
    <col min="2818" max="2818" width="9.75" style="4" customWidth="1"/>
    <col min="2819" max="2819" width="12.75" style="4" customWidth="1"/>
    <col min="2820" max="2820" width="9.75" style="4" customWidth="1"/>
    <col min="2821" max="2821" width="12.75" style="4" customWidth="1"/>
    <col min="2822" max="2822" width="9.75" style="4" customWidth="1"/>
    <col min="2823" max="2823" width="12.75" style="4" customWidth="1"/>
    <col min="2824" max="2824" width="9.75" style="4" customWidth="1"/>
    <col min="2825" max="2825" width="12.75" style="4" customWidth="1"/>
    <col min="2826" max="2826" width="9.75" style="4" customWidth="1"/>
    <col min="2827" max="2827" width="12.75" style="4" customWidth="1"/>
    <col min="2828" max="2828" width="9.75" style="4" customWidth="1"/>
    <col min="2829" max="2829" width="12.75" style="4" customWidth="1"/>
    <col min="2830" max="2830" width="9.75" style="4" customWidth="1"/>
    <col min="2831" max="3072" width="9" style="4"/>
    <col min="3073" max="3073" width="12.75" style="4" customWidth="1"/>
    <col min="3074" max="3074" width="9.75" style="4" customWidth="1"/>
    <col min="3075" max="3075" width="12.75" style="4" customWidth="1"/>
    <col min="3076" max="3076" width="9.75" style="4" customWidth="1"/>
    <col min="3077" max="3077" width="12.75" style="4" customWidth="1"/>
    <col min="3078" max="3078" width="9.75" style="4" customWidth="1"/>
    <col min="3079" max="3079" width="12.75" style="4" customWidth="1"/>
    <col min="3080" max="3080" width="9.75" style="4" customWidth="1"/>
    <col min="3081" max="3081" width="12.75" style="4" customWidth="1"/>
    <col min="3082" max="3082" width="9.75" style="4" customWidth="1"/>
    <col min="3083" max="3083" width="12.75" style="4" customWidth="1"/>
    <col min="3084" max="3084" width="9.75" style="4" customWidth="1"/>
    <col min="3085" max="3085" width="12.75" style="4" customWidth="1"/>
    <col min="3086" max="3086" width="9.75" style="4" customWidth="1"/>
    <col min="3087" max="3328" width="9" style="4"/>
    <col min="3329" max="3329" width="12.75" style="4" customWidth="1"/>
    <col min="3330" max="3330" width="9.75" style="4" customWidth="1"/>
    <col min="3331" max="3331" width="12.75" style="4" customWidth="1"/>
    <col min="3332" max="3332" width="9.75" style="4" customWidth="1"/>
    <col min="3333" max="3333" width="12.75" style="4" customWidth="1"/>
    <col min="3334" max="3334" width="9.75" style="4" customWidth="1"/>
    <col min="3335" max="3335" width="12.75" style="4" customWidth="1"/>
    <col min="3336" max="3336" width="9.75" style="4" customWidth="1"/>
    <col min="3337" max="3337" width="12.75" style="4" customWidth="1"/>
    <col min="3338" max="3338" width="9.75" style="4" customWidth="1"/>
    <col min="3339" max="3339" width="12.75" style="4" customWidth="1"/>
    <col min="3340" max="3340" width="9.75" style="4" customWidth="1"/>
    <col min="3341" max="3341" width="12.75" style="4" customWidth="1"/>
    <col min="3342" max="3342" width="9.75" style="4" customWidth="1"/>
    <col min="3343" max="3584" width="9" style="4"/>
    <col min="3585" max="3585" width="12.75" style="4" customWidth="1"/>
    <col min="3586" max="3586" width="9.75" style="4" customWidth="1"/>
    <col min="3587" max="3587" width="12.75" style="4" customWidth="1"/>
    <col min="3588" max="3588" width="9.75" style="4" customWidth="1"/>
    <col min="3589" max="3589" width="12.75" style="4" customWidth="1"/>
    <col min="3590" max="3590" width="9.75" style="4" customWidth="1"/>
    <col min="3591" max="3591" width="12.75" style="4" customWidth="1"/>
    <col min="3592" max="3592" width="9.75" style="4" customWidth="1"/>
    <col min="3593" max="3593" width="12.75" style="4" customWidth="1"/>
    <col min="3594" max="3594" width="9.75" style="4" customWidth="1"/>
    <col min="3595" max="3595" width="12.75" style="4" customWidth="1"/>
    <col min="3596" max="3596" width="9.75" style="4" customWidth="1"/>
    <col min="3597" max="3597" width="12.75" style="4" customWidth="1"/>
    <col min="3598" max="3598" width="9.75" style="4" customWidth="1"/>
    <col min="3599" max="3840" width="9" style="4"/>
    <col min="3841" max="3841" width="12.75" style="4" customWidth="1"/>
    <col min="3842" max="3842" width="9.75" style="4" customWidth="1"/>
    <col min="3843" max="3843" width="12.75" style="4" customWidth="1"/>
    <col min="3844" max="3844" width="9.75" style="4" customWidth="1"/>
    <col min="3845" max="3845" width="12.75" style="4" customWidth="1"/>
    <col min="3846" max="3846" width="9.75" style="4" customWidth="1"/>
    <col min="3847" max="3847" width="12.75" style="4" customWidth="1"/>
    <col min="3848" max="3848" width="9.75" style="4" customWidth="1"/>
    <col min="3849" max="3849" width="12.75" style="4" customWidth="1"/>
    <col min="3850" max="3850" width="9.75" style="4" customWidth="1"/>
    <col min="3851" max="3851" width="12.75" style="4" customWidth="1"/>
    <col min="3852" max="3852" width="9.75" style="4" customWidth="1"/>
    <col min="3853" max="3853" width="12.75" style="4" customWidth="1"/>
    <col min="3854" max="3854" width="9.75" style="4" customWidth="1"/>
    <col min="3855" max="4096" width="9" style="4"/>
    <col min="4097" max="4097" width="12.75" style="4" customWidth="1"/>
    <col min="4098" max="4098" width="9.75" style="4" customWidth="1"/>
    <col min="4099" max="4099" width="12.75" style="4" customWidth="1"/>
    <col min="4100" max="4100" width="9.75" style="4" customWidth="1"/>
    <col min="4101" max="4101" width="12.75" style="4" customWidth="1"/>
    <col min="4102" max="4102" width="9.75" style="4" customWidth="1"/>
    <col min="4103" max="4103" width="12.75" style="4" customWidth="1"/>
    <col min="4104" max="4104" width="9.75" style="4" customWidth="1"/>
    <col min="4105" max="4105" width="12.75" style="4" customWidth="1"/>
    <col min="4106" max="4106" width="9.75" style="4" customWidth="1"/>
    <col min="4107" max="4107" width="12.75" style="4" customWidth="1"/>
    <col min="4108" max="4108" width="9.75" style="4" customWidth="1"/>
    <col min="4109" max="4109" width="12.75" style="4" customWidth="1"/>
    <col min="4110" max="4110" width="9.75" style="4" customWidth="1"/>
    <col min="4111" max="4352" width="9" style="4"/>
    <col min="4353" max="4353" width="12.75" style="4" customWidth="1"/>
    <col min="4354" max="4354" width="9.75" style="4" customWidth="1"/>
    <col min="4355" max="4355" width="12.75" style="4" customWidth="1"/>
    <col min="4356" max="4356" width="9.75" style="4" customWidth="1"/>
    <col min="4357" max="4357" width="12.75" style="4" customWidth="1"/>
    <col min="4358" max="4358" width="9.75" style="4" customWidth="1"/>
    <col min="4359" max="4359" width="12.75" style="4" customWidth="1"/>
    <col min="4360" max="4360" width="9.75" style="4" customWidth="1"/>
    <col min="4361" max="4361" width="12.75" style="4" customWidth="1"/>
    <col min="4362" max="4362" width="9.75" style="4" customWidth="1"/>
    <col min="4363" max="4363" width="12.75" style="4" customWidth="1"/>
    <col min="4364" max="4364" width="9.75" style="4" customWidth="1"/>
    <col min="4365" max="4365" width="12.75" style="4" customWidth="1"/>
    <col min="4366" max="4366" width="9.75" style="4" customWidth="1"/>
    <col min="4367" max="4608" width="9" style="4"/>
    <col min="4609" max="4609" width="12.75" style="4" customWidth="1"/>
    <col min="4610" max="4610" width="9.75" style="4" customWidth="1"/>
    <col min="4611" max="4611" width="12.75" style="4" customWidth="1"/>
    <col min="4612" max="4612" width="9.75" style="4" customWidth="1"/>
    <col min="4613" max="4613" width="12.75" style="4" customWidth="1"/>
    <col min="4614" max="4614" width="9.75" style="4" customWidth="1"/>
    <col min="4615" max="4615" width="12.75" style="4" customWidth="1"/>
    <col min="4616" max="4616" width="9.75" style="4" customWidth="1"/>
    <col min="4617" max="4617" width="12.75" style="4" customWidth="1"/>
    <col min="4618" max="4618" width="9.75" style="4" customWidth="1"/>
    <col min="4619" max="4619" width="12.75" style="4" customWidth="1"/>
    <col min="4620" max="4620" width="9.75" style="4" customWidth="1"/>
    <col min="4621" max="4621" width="12.75" style="4" customWidth="1"/>
    <col min="4622" max="4622" width="9.75" style="4" customWidth="1"/>
    <col min="4623" max="4864" width="9" style="4"/>
    <col min="4865" max="4865" width="12.75" style="4" customWidth="1"/>
    <col min="4866" max="4866" width="9.75" style="4" customWidth="1"/>
    <col min="4867" max="4867" width="12.75" style="4" customWidth="1"/>
    <col min="4868" max="4868" width="9.75" style="4" customWidth="1"/>
    <col min="4869" max="4869" width="12.75" style="4" customWidth="1"/>
    <col min="4870" max="4870" width="9.75" style="4" customWidth="1"/>
    <col min="4871" max="4871" width="12.75" style="4" customWidth="1"/>
    <col min="4872" max="4872" width="9.75" style="4" customWidth="1"/>
    <col min="4873" max="4873" width="12.75" style="4" customWidth="1"/>
    <col min="4874" max="4874" width="9.75" style="4" customWidth="1"/>
    <col min="4875" max="4875" width="12.75" style="4" customWidth="1"/>
    <col min="4876" max="4876" width="9.75" style="4" customWidth="1"/>
    <col min="4877" max="4877" width="12.75" style="4" customWidth="1"/>
    <col min="4878" max="4878" width="9.75" style="4" customWidth="1"/>
    <col min="4879" max="5120" width="9" style="4"/>
    <col min="5121" max="5121" width="12.75" style="4" customWidth="1"/>
    <col min="5122" max="5122" width="9.75" style="4" customWidth="1"/>
    <col min="5123" max="5123" width="12.75" style="4" customWidth="1"/>
    <col min="5124" max="5124" width="9.75" style="4" customWidth="1"/>
    <col min="5125" max="5125" width="12.75" style="4" customWidth="1"/>
    <col min="5126" max="5126" width="9.75" style="4" customWidth="1"/>
    <col min="5127" max="5127" width="12.75" style="4" customWidth="1"/>
    <col min="5128" max="5128" width="9.75" style="4" customWidth="1"/>
    <col min="5129" max="5129" width="12.75" style="4" customWidth="1"/>
    <col min="5130" max="5130" width="9.75" style="4" customWidth="1"/>
    <col min="5131" max="5131" width="12.75" style="4" customWidth="1"/>
    <col min="5132" max="5132" width="9.75" style="4" customWidth="1"/>
    <col min="5133" max="5133" width="12.75" style="4" customWidth="1"/>
    <col min="5134" max="5134" width="9.75" style="4" customWidth="1"/>
    <col min="5135" max="5376" width="9" style="4"/>
    <col min="5377" max="5377" width="12.75" style="4" customWidth="1"/>
    <col min="5378" max="5378" width="9.75" style="4" customWidth="1"/>
    <col min="5379" max="5379" width="12.75" style="4" customWidth="1"/>
    <col min="5380" max="5380" width="9.75" style="4" customWidth="1"/>
    <col min="5381" max="5381" width="12.75" style="4" customWidth="1"/>
    <col min="5382" max="5382" width="9.75" style="4" customWidth="1"/>
    <col min="5383" max="5383" width="12.75" style="4" customWidth="1"/>
    <col min="5384" max="5384" width="9.75" style="4" customWidth="1"/>
    <col min="5385" max="5385" width="12.75" style="4" customWidth="1"/>
    <col min="5386" max="5386" width="9.75" style="4" customWidth="1"/>
    <col min="5387" max="5387" width="12.75" style="4" customWidth="1"/>
    <col min="5388" max="5388" width="9.75" style="4" customWidth="1"/>
    <col min="5389" max="5389" width="12.75" style="4" customWidth="1"/>
    <col min="5390" max="5390" width="9.75" style="4" customWidth="1"/>
    <col min="5391" max="5632" width="9" style="4"/>
    <col min="5633" max="5633" width="12.75" style="4" customWidth="1"/>
    <col min="5634" max="5634" width="9.75" style="4" customWidth="1"/>
    <col min="5635" max="5635" width="12.75" style="4" customWidth="1"/>
    <col min="5636" max="5636" width="9.75" style="4" customWidth="1"/>
    <col min="5637" max="5637" width="12.75" style="4" customWidth="1"/>
    <col min="5638" max="5638" width="9.75" style="4" customWidth="1"/>
    <col min="5639" max="5639" width="12.75" style="4" customWidth="1"/>
    <col min="5640" max="5640" width="9.75" style="4" customWidth="1"/>
    <col min="5641" max="5641" width="12.75" style="4" customWidth="1"/>
    <col min="5642" max="5642" width="9.75" style="4" customWidth="1"/>
    <col min="5643" max="5643" width="12.75" style="4" customWidth="1"/>
    <col min="5644" max="5644" width="9.75" style="4" customWidth="1"/>
    <col min="5645" max="5645" width="12.75" style="4" customWidth="1"/>
    <col min="5646" max="5646" width="9.75" style="4" customWidth="1"/>
    <col min="5647" max="5888" width="9" style="4"/>
    <col min="5889" max="5889" width="12.75" style="4" customWidth="1"/>
    <col min="5890" max="5890" width="9.75" style="4" customWidth="1"/>
    <col min="5891" max="5891" width="12.75" style="4" customWidth="1"/>
    <col min="5892" max="5892" width="9.75" style="4" customWidth="1"/>
    <col min="5893" max="5893" width="12.75" style="4" customWidth="1"/>
    <col min="5894" max="5894" width="9.75" style="4" customWidth="1"/>
    <col min="5895" max="5895" width="12.75" style="4" customWidth="1"/>
    <col min="5896" max="5896" width="9.75" style="4" customWidth="1"/>
    <col min="5897" max="5897" width="12.75" style="4" customWidth="1"/>
    <col min="5898" max="5898" width="9.75" style="4" customWidth="1"/>
    <col min="5899" max="5899" width="12.75" style="4" customWidth="1"/>
    <col min="5900" max="5900" width="9.75" style="4" customWidth="1"/>
    <col min="5901" max="5901" width="12.75" style="4" customWidth="1"/>
    <col min="5902" max="5902" width="9.75" style="4" customWidth="1"/>
    <col min="5903" max="6144" width="9" style="4"/>
    <col min="6145" max="6145" width="12.75" style="4" customWidth="1"/>
    <col min="6146" max="6146" width="9.75" style="4" customWidth="1"/>
    <col min="6147" max="6147" width="12.75" style="4" customWidth="1"/>
    <col min="6148" max="6148" width="9.75" style="4" customWidth="1"/>
    <col min="6149" max="6149" width="12.75" style="4" customWidth="1"/>
    <col min="6150" max="6150" width="9.75" style="4" customWidth="1"/>
    <col min="6151" max="6151" width="12.75" style="4" customWidth="1"/>
    <col min="6152" max="6152" width="9.75" style="4" customWidth="1"/>
    <col min="6153" max="6153" width="12.75" style="4" customWidth="1"/>
    <col min="6154" max="6154" width="9.75" style="4" customWidth="1"/>
    <col min="6155" max="6155" width="12.75" style="4" customWidth="1"/>
    <col min="6156" max="6156" width="9.75" style="4" customWidth="1"/>
    <col min="6157" max="6157" width="12.75" style="4" customWidth="1"/>
    <col min="6158" max="6158" width="9.75" style="4" customWidth="1"/>
    <col min="6159" max="6400" width="9" style="4"/>
    <col min="6401" max="6401" width="12.75" style="4" customWidth="1"/>
    <col min="6402" max="6402" width="9.75" style="4" customWidth="1"/>
    <col min="6403" max="6403" width="12.75" style="4" customWidth="1"/>
    <col min="6404" max="6404" width="9.75" style="4" customWidth="1"/>
    <col min="6405" max="6405" width="12.75" style="4" customWidth="1"/>
    <col min="6406" max="6406" width="9.75" style="4" customWidth="1"/>
    <col min="6407" max="6407" width="12.75" style="4" customWidth="1"/>
    <col min="6408" max="6408" width="9.75" style="4" customWidth="1"/>
    <col min="6409" max="6409" width="12.75" style="4" customWidth="1"/>
    <col min="6410" max="6410" width="9.75" style="4" customWidth="1"/>
    <col min="6411" max="6411" width="12.75" style="4" customWidth="1"/>
    <col min="6412" max="6412" width="9.75" style="4" customWidth="1"/>
    <col min="6413" max="6413" width="12.75" style="4" customWidth="1"/>
    <col min="6414" max="6414" width="9.75" style="4" customWidth="1"/>
    <col min="6415" max="6656" width="9" style="4"/>
    <col min="6657" max="6657" width="12.75" style="4" customWidth="1"/>
    <col min="6658" max="6658" width="9.75" style="4" customWidth="1"/>
    <col min="6659" max="6659" width="12.75" style="4" customWidth="1"/>
    <col min="6660" max="6660" width="9.75" style="4" customWidth="1"/>
    <col min="6661" max="6661" width="12.75" style="4" customWidth="1"/>
    <col min="6662" max="6662" width="9.75" style="4" customWidth="1"/>
    <col min="6663" max="6663" width="12.75" style="4" customWidth="1"/>
    <col min="6664" max="6664" width="9.75" style="4" customWidth="1"/>
    <col min="6665" max="6665" width="12.75" style="4" customWidth="1"/>
    <col min="6666" max="6666" width="9.75" style="4" customWidth="1"/>
    <col min="6667" max="6667" width="12.75" style="4" customWidth="1"/>
    <col min="6668" max="6668" width="9.75" style="4" customWidth="1"/>
    <col min="6669" max="6669" width="12.75" style="4" customWidth="1"/>
    <col min="6670" max="6670" width="9.75" style="4" customWidth="1"/>
    <col min="6671" max="6912" width="9" style="4"/>
    <col min="6913" max="6913" width="12.75" style="4" customWidth="1"/>
    <col min="6914" max="6914" width="9.75" style="4" customWidth="1"/>
    <col min="6915" max="6915" width="12.75" style="4" customWidth="1"/>
    <col min="6916" max="6916" width="9.75" style="4" customWidth="1"/>
    <col min="6917" max="6917" width="12.75" style="4" customWidth="1"/>
    <col min="6918" max="6918" width="9.75" style="4" customWidth="1"/>
    <col min="6919" max="6919" width="12.75" style="4" customWidth="1"/>
    <col min="6920" max="6920" width="9.75" style="4" customWidth="1"/>
    <col min="6921" max="6921" width="12.75" style="4" customWidth="1"/>
    <col min="6922" max="6922" width="9.75" style="4" customWidth="1"/>
    <col min="6923" max="6923" width="12.75" style="4" customWidth="1"/>
    <col min="6924" max="6924" width="9.75" style="4" customWidth="1"/>
    <col min="6925" max="6925" width="12.75" style="4" customWidth="1"/>
    <col min="6926" max="6926" width="9.75" style="4" customWidth="1"/>
    <col min="6927" max="7168" width="9" style="4"/>
    <col min="7169" max="7169" width="12.75" style="4" customWidth="1"/>
    <col min="7170" max="7170" width="9.75" style="4" customWidth="1"/>
    <col min="7171" max="7171" width="12.75" style="4" customWidth="1"/>
    <col min="7172" max="7172" width="9.75" style="4" customWidth="1"/>
    <col min="7173" max="7173" width="12.75" style="4" customWidth="1"/>
    <col min="7174" max="7174" width="9.75" style="4" customWidth="1"/>
    <col min="7175" max="7175" width="12.75" style="4" customWidth="1"/>
    <col min="7176" max="7176" width="9.75" style="4" customWidth="1"/>
    <col min="7177" max="7177" width="12.75" style="4" customWidth="1"/>
    <col min="7178" max="7178" width="9.75" style="4" customWidth="1"/>
    <col min="7179" max="7179" width="12.75" style="4" customWidth="1"/>
    <col min="7180" max="7180" width="9.75" style="4" customWidth="1"/>
    <col min="7181" max="7181" width="12.75" style="4" customWidth="1"/>
    <col min="7182" max="7182" width="9.75" style="4" customWidth="1"/>
    <col min="7183" max="7424" width="9" style="4"/>
    <col min="7425" max="7425" width="12.75" style="4" customWidth="1"/>
    <col min="7426" max="7426" width="9.75" style="4" customWidth="1"/>
    <col min="7427" max="7427" width="12.75" style="4" customWidth="1"/>
    <col min="7428" max="7428" width="9.75" style="4" customWidth="1"/>
    <col min="7429" max="7429" width="12.75" style="4" customWidth="1"/>
    <col min="7430" max="7430" width="9.75" style="4" customWidth="1"/>
    <col min="7431" max="7431" width="12.75" style="4" customWidth="1"/>
    <col min="7432" max="7432" width="9.75" style="4" customWidth="1"/>
    <col min="7433" max="7433" width="12.75" style="4" customWidth="1"/>
    <col min="7434" max="7434" width="9.75" style="4" customWidth="1"/>
    <col min="7435" max="7435" width="12.75" style="4" customWidth="1"/>
    <col min="7436" max="7436" width="9.75" style="4" customWidth="1"/>
    <col min="7437" max="7437" width="12.75" style="4" customWidth="1"/>
    <col min="7438" max="7438" width="9.75" style="4" customWidth="1"/>
    <col min="7439" max="7680" width="9" style="4"/>
    <col min="7681" max="7681" width="12.75" style="4" customWidth="1"/>
    <col min="7682" max="7682" width="9.75" style="4" customWidth="1"/>
    <col min="7683" max="7683" width="12.75" style="4" customWidth="1"/>
    <col min="7684" max="7684" width="9.75" style="4" customWidth="1"/>
    <col min="7685" max="7685" width="12.75" style="4" customWidth="1"/>
    <col min="7686" max="7686" width="9.75" style="4" customWidth="1"/>
    <col min="7687" max="7687" width="12.75" style="4" customWidth="1"/>
    <col min="7688" max="7688" width="9.75" style="4" customWidth="1"/>
    <col min="7689" max="7689" width="12.75" style="4" customWidth="1"/>
    <col min="7690" max="7690" width="9.75" style="4" customWidth="1"/>
    <col min="7691" max="7691" width="12.75" style="4" customWidth="1"/>
    <col min="7692" max="7692" width="9.75" style="4" customWidth="1"/>
    <col min="7693" max="7693" width="12.75" style="4" customWidth="1"/>
    <col min="7694" max="7694" width="9.75" style="4" customWidth="1"/>
    <col min="7695" max="7936" width="9" style="4"/>
    <col min="7937" max="7937" width="12.75" style="4" customWidth="1"/>
    <col min="7938" max="7938" width="9.75" style="4" customWidth="1"/>
    <col min="7939" max="7939" width="12.75" style="4" customWidth="1"/>
    <col min="7940" max="7940" width="9.75" style="4" customWidth="1"/>
    <col min="7941" max="7941" width="12.75" style="4" customWidth="1"/>
    <col min="7942" max="7942" width="9.75" style="4" customWidth="1"/>
    <col min="7943" max="7943" width="12.75" style="4" customWidth="1"/>
    <col min="7944" max="7944" width="9.75" style="4" customWidth="1"/>
    <col min="7945" max="7945" width="12.75" style="4" customWidth="1"/>
    <col min="7946" max="7946" width="9.75" style="4" customWidth="1"/>
    <col min="7947" max="7947" width="12.75" style="4" customWidth="1"/>
    <col min="7948" max="7948" width="9.75" style="4" customWidth="1"/>
    <col min="7949" max="7949" width="12.75" style="4" customWidth="1"/>
    <col min="7950" max="7950" width="9.75" style="4" customWidth="1"/>
    <col min="7951" max="8192" width="9" style="4"/>
    <col min="8193" max="8193" width="12.75" style="4" customWidth="1"/>
    <col min="8194" max="8194" width="9.75" style="4" customWidth="1"/>
    <col min="8195" max="8195" width="12.75" style="4" customWidth="1"/>
    <col min="8196" max="8196" width="9.75" style="4" customWidth="1"/>
    <col min="8197" max="8197" width="12.75" style="4" customWidth="1"/>
    <col min="8198" max="8198" width="9.75" style="4" customWidth="1"/>
    <col min="8199" max="8199" width="12.75" style="4" customWidth="1"/>
    <col min="8200" max="8200" width="9.75" style="4" customWidth="1"/>
    <col min="8201" max="8201" width="12.75" style="4" customWidth="1"/>
    <col min="8202" max="8202" width="9.75" style="4" customWidth="1"/>
    <col min="8203" max="8203" width="12.75" style="4" customWidth="1"/>
    <col min="8204" max="8204" width="9.75" style="4" customWidth="1"/>
    <col min="8205" max="8205" width="12.75" style="4" customWidth="1"/>
    <col min="8206" max="8206" width="9.75" style="4" customWidth="1"/>
    <col min="8207" max="8448" width="9" style="4"/>
    <col min="8449" max="8449" width="12.75" style="4" customWidth="1"/>
    <col min="8450" max="8450" width="9.75" style="4" customWidth="1"/>
    <col min="8451" max="8451" width="12.75" style="4" customWidth="1"/>
    <col min="8452" max="8452" width="9.75" style="4" customWidth="1"/>
    <col min="8453" max="8453" width="12.75" style="4" customWidth="1"/>
    <col min="8454" max="8454" width="9.75" style="4" customWidth="1"/>
    <col min="8455" max="8455" width="12.75" style="4" customWidth="1"/>
    <col min="8456" max="8456" width="9.75" style="4" customWidth="1"/>
    <col min="8457" max="8457" width="12.75" style="4" customWidth="1"/>
    <col min="8458" max="8458" width="9.75" style="4" customWidth="1"/>
    <col min="8459" max="8459" width="12.75" style="4" customWidth="1"/>
    <col min="8460" max="8460" width="9.75" style="4" customWidth="1"/>
    <col min="8461" max="8461" width="12.75" style="4" customWidth="1"/>
    <col min="8462" max="8462" width="9.75" style="4" customWidth="1"/>
    <col min="8463" max="8704" width="9" style="4"/>
    <col min="8705" max="8705" width="12.75" style="4" customWidth="1"/>
    <col min="8706" max="8706" width="9.75" style="4" customWidth="1"/>
    <col min="8707" max="8707" width="12.75" style="4" customWidth="1"/>
    <col min="8708" max="8708" width="9.75" style="4" customWidth="1"/>
    <col min="8709" max="8709" width="12.75" style="4" customWidth="1"/>
    <col min="8710" max="8710" width="9.75" style="4" customWidth="1"/>
    <col min="8711" max="8711" width="12.75" style="4" customWidth="1"/>
    <col min="8712" max="8712" width="9.75" style="4" customWidth="1"/>
    <col min="8713" max="8713" width="12.75" style="4" customWidth="1"/>
    <col min="8714" max="8714" width="9.75" style="4" customWidth="1"/>
    <col min="8715" max="8715" width="12.75" style="4" customWidth="1"/>
    <col min="8716" max="8716" width="9.75" style="4" customWidth="1"/>
    <col min="8717" max="8717" width="12.75" style="4" customWidth="1"/>
    <col min="8718" max="8718" width="9.75" style="4" customWidth="1"/>
    <col min="8719" max="8960" width="9" style="4"/>
    <col min="8961" max="8961" width="12.75" style="4" customWidth="1"/>
    <col min="8962" max="8962" width="9.75" style="4" customWidth="1"/>
    <col min="8963" max="8963" width="12.75" style="4" customWidth="1"/>
    <col min="8964" max="8964" width="9.75" style="4" customWidth="1"/>
    <col min="8965" max="8965" width="12.75" style="4" customWidth="1"/>
    <col min="8966" max="8966" width="9.75" style="4" customWidth="1"/>
    <col min="8967" max="8967" width="12.75" style="4" customWidth="1"/>
    <col min="8968" max="8968" width="9.75" style="4" customWidth="1"/>
    <col min="8969" max="8969" width="12.75" style="4" customWidth="1"/>
    <col min="8970" max="8970" width="9.75" style="4" customWidth="1"/>
    <col min="8971" max="8971" width="12.75" style="4" customWidth="1"/>
    <col min="8972" max="8972" width="9.75" style="4" customWidth="1"/>
    <col min="8973" max="8973" width="12.75" style="4" customWidth="1"/>
    <col min="8974" max="8974" width="9.75" style="4" customWidth="1"/>
    <col min="8975" max="9216" width="9" style="4"/>
    <col min="9217" max="9217" width="12.75" style="4" customWidth="1"/>
    <col min="9218" max="9218" width="9.75" style="4" customWidth="1"/>
    <col min="9219" max="9219" width="12.75" style="4" customWidth="1"/>
    <col min="9220" max="9220" width="9.75" style="4" customWidth="1"/>
    <col min="9221" max="9221" width="12.75" style="4" customWidth="1"/>
    <col min="9222" max="9222" width="9.75" style="4" customWidth="1"/>
    <col min="9223" max="9223" width="12.75" style="4" customWidth="1"/>
    <col min="9224" max="9224" width="9.75" style="4" customWidth="1"/>
    <col min="9225" max="9225" width="12.75" style="4" customWidth="1"/>
    <col min="9226" max="9226" width="9.75" style="4" customWidth="1"/>
    <col min="9227" max="9227" width="12.75" style="4" customWidth="1"/>
    <col min="9228" max="9228" width="9.75" style="4" customWidth="1"/>
    <col min="9229" max="9229" width="12.75" style="4" customWidth="1"/>
    <col min="9230" max="9230" width="9.75" style="4" customWidth="1"/>
    <col min="9231" max="9472" width="9" style="4"/>
    <col min="9473" max="9473" width="12.75" style="4" customWidth="1"/>
    <col min="9474" max="9474" width="9.75" style="4" customWidth="1"/>
    <col min="9475" max="9475" width="12.75" style="4" customWidth="1"/>
    <col min="9476" max="9476" width="9.75" style="4" customWidth="1"/>
    <col min="9477" max="9477" width="12.75" style="4" customWidth="1"/>
    <col min="9478" max="9478" width="9.75" style="4" customWidth="1"/>
    <col min="9479" max="9479" width="12.75" style="4" customWidth="1"/>
    <col min="9480" max="9480" width="9.75" style="4" customWidth="1"/>
    <col min="9481" max="9481" width="12.75" style="4" customWidth="1"/>
    <col min="9482" max="9482" width="9.75" style="4" customWidth="1"/>
    <col min="9483" max="9483" width="12.75" style="4" customWidth="1"/>
    <col min="9484" max="9484" width="9.75" style="4" customWidth="1"/>
    <col min="9485" max="9485" width="12.75" style="4" customWidth="1"/>
    <col min="9486" max="9486" width="9.75" style="4" customWidth="1"/>
    <col min="9487" max="9728" width="9" style="4"/>
    <col min="9729" max="9729" width="12.75" style="4" customWidth="1"/>
    <col min="9730" max="9730" width="9.75" style="4" customWidth="1"/>
    <col min="9731" max="9731" width="12.75" style="4" customWidth="1"/>
    <col min="9732" max="9732" width="9.75" style="4" customWidth="1"/>
    <col min="9733" max="9733" width="12.75" style="4" customWidth="1"/>
    <col min="9734" max="9734" width="9.75" style="4" customWidth="1"/>
    <col min="9735" max="9735" width="12.75" style="4" customWidth="1"/>
    <col min="9736" max="9736" width="9.75" style="4" customWidth="1"/>
    <col min="9737" max="9737" width="12.75" style="4" customWidth="1"/>
    <col min="9738" max="9738" width="9.75" style="4" customWidth="1"/>
    <col min="9739" max="9739" width="12.75" style="4" customWidth="1"/>
    <col min="9740" max="9740" width="9.75" style="4" customWidth="1"/>
    <col min="9741" max="9741" width="12.75" style="4" customWidth="1"/>
    <col min="9742" max="9742" width="9.75" style="4" customWidth="1"/>
    <col min="9743" max="9984" width="9" style="4"/>
    <col min="9985" max="9985" width="12.75" style="4" customWidth="1"/>
    <col min="9986" max="9986" width="9.75" style="4" customWidth="1"/>
    <col min="9987" max="9987" width="12.75" style="4" customWidth="1"/>
    <col min="9988" max="9988" width="9.75" style="4" customWidth="1"/>
    <col min="9989" max="9989" width="12.75" style="4" customWidth="1"/>
    <col min="9990" max="9990" width="9.75" style="4" customWidth="1"/>
    <col min="9991" max="9991" width="12.75" style="4" customWidth="1"/>
    <col min="9992" max="9992" width="9.75" style="4" customWidth="1"/>
    <col min="9993" max="9993" width="12.75" style="4" customWidth="1"/>
    <col min="9994" max="9994" width="9.75" style="4" customWidth="1"/>
    <col min="9995" max="9995" width="12.75" style="4" customWidth="1"/>
    <col min="9996" max="9996" width="9.75" style="4" customWidth="1"/>
    <col min="9997" max="9997" width="12.75" style="4" customWidth="1"/>
    <col min="9998" max="9998" width="9.75" style="4" customWidth="1"/>
    <col min="9999" max="10240" width="9" style="4"/>
    <col min="10241" max="10241" width="12.75" style="4" customWidth="1"/>
    <col min="10242" max="10242" width="9.75" style="4" customWidth="1"/>
    <col min="10243" max="10243" width="12.75" style="4" customWidth="1"/>
    <col min="10244" max="10244" width="9.75" style="4" customWidth="1"/>
    <col min="10245" max="10245" width="12.75" style="4" customWidth="1"/>
    <col min="10246" max="10246" width="9.75" style="4" customWidth="1"/>
    <col min="10247" max="10247" width="12.75" style="4" customWidth="1"/>
    <col min="10248" max="10248" width="9.75" style="4" customWidth="1"/>
    <col min="10249" max="10249" width="12.75" style="4" customWidth="1"/>
    <col min="10250" max="10250" width="9.75" style="4" customWidth="1"/>
    <col min="10251" max="10251" width="12.75" style="4" customWidth="1"/>
    <col min="10252" max="10252" width="9.75" style="4" customWidth="1"/>
    <col min="10253" max="10253" width="12.75" style="4" customWidth="1"/>
    <col min="10254" max="10254" width="9.75" style="4" customWidth="1"/>
    <col min="10255" max="10496" width="9" style="4"/>
    <col min="10497" max="10497" width="12.75" style="4" customWidth="1"/>
    <col min="10498" max="10498" width="9.75" style="4" customWidth="1"/>
    <col min="10499" max="10499" width="12.75" style="4" customWidth="1"/>
    <col min="10500" max="10500" width="9.75" style="4" customWidth="1"/>
    <col min="10501" max="10501" width="12.75" style="4" customWidth="1"/>
    <col min="10502" max="10502" width="9.75" style="4" customWidth="1"/>
    <col min="10503" max="10503" width="12.75" style="4" customWidth="1"/>
    <col min="10504" max="10504" width="9.75" style="4" customWidth="1"/>
    <col min="10505" max="10505" width="12.75" style="4" customWidth="1"/>
    <col min="10506" max="10506" width="9.75" style="4" customWidth="1"/>
    <col min="10507" max="10507" width="12.75" style="4" customWidth="1"/>
    <col min="10508" max="10508" width="9.75" style="4" customWidth="1"/>
    <col min="10509" max="10509" width="12.75" style="4" customWidth="1"/>
    <col min="10510" max="10510" width="9.75" style="4" customWidth="1"/>
    <col min="10511" max="10752" width="9" style="4"/>
    <col min="10753" max="10753" width="12.75" style="4" customWidth="1"/>
    <col min="10754" max="10754" width="9.75" style="4" customWidth="1"/>
    <col min="10755" max="10755" width="12.75" style="4" customWidth="1"/>
    <col min="10756" max="10756" width="9.75" style="4" customWidth="1"/>
    <col min="10757" max="10757" width="12.75" style="4" customWidth="1"/>
    <col min="10758" max="10758" width="9.75" style="4" customWidth="1"/>
    <col min="10759" max="10759" width="12.75" style="4" customWidth="1"/>
    <col min="10760" max="10760" width="9.75" style="4" customWidth="1"/>
    <col min="10761" max="10761" width="12.75" style="4" customWidth="1"/>
    <col min="10762" max="10762" width="9.75" style="4" customWidth="1"/>
    <col min="10763" max="10763" width="12.75" style="4" customWidth="1"/>
    <col min="10764" max="10764" width="9.75" style="4" customWidth="1"/>
    <col min="10765" max="10765" width="12.75" style="4" customWidth="1"/>
    <col min="10766" max="10766" width="9.75" style="4" customWidth="1"/>
    <col min="10767" max="11008" width="9" style="4"/>
    <col min="11009" max="11009" width="12.75" style="4" customWidth="1"/>
    <col min="11010" max="11010" width="9.75" style="4" customWidth="1"/>
    <col min="11011" max="11011" width="12.75" style="4" customWidth="1"/>
    <col min="11012" max="11012" width="9.75" style="4" customWidth="1"/>
    <col min="11013" max="11013" width="12.75" style="4" customWidth="1"/>
    <col min="11014" max="11014" width="9.75" style="4" customWidth="1"/>
    <col min="11015" max="11015" width="12.75" style="4" customWidth="1"/>
    <col min="11016" max="11016" width="9.75" style="4" customWidth="1"/>
    <col min="11017" max="11017" width="12.75" style="4" customWidth="1"/>
    <col min="11018" max="11018" width="9.75" style="4" customWidth="1"/>
    <col min="11019" max="11019" width="12.75" style="4" customWidth="1"/>
    <col min="11020" max="11020" width="9.75" style="4" customWidth="1"/>
    <col min="11021" max="11021" width="12.75" style="4" customWidth="1"/>
    <col min="11022" max="11022" width="9.75" style="4" customWidth="1"/>
    <col min="11023" max="11264" width="9" style="4"/>
    <col min="11265" max="11265" width="12.75" style="4" customWidth="1"/>
    <col min="11266" max="11266" width="9.75" style="4" customWidth="1"/>
    <col min="11267" max="11267" width="12.75" style="4" customWidth="1"/>
    <col min="11268" max="11268" width="9.75" style="4" customWidth="1"/>
    <col min="11269" max="11269" width="12.75" style="4" customWidth="1"/>
    <col min="11270" max="11270" width="9.75" style="4" customWidth="1"/>
    <col min="11271" max="11271" width="12.75" style="4" customWidth="1"/>
    <col min="11272" max="11272" width="9.75" style="4" customWidth="1"/>
    <col min="11273" max="11273" width="12.75" style="4" customWidth="1"/>
    <col min="11274" max="11274" width="9.75" style="4" customWidth="1"/>
    <col min="11275" max="11275" width="12.75" style="4" customWidth="1"/>
    <col min="11276" max="11276" width="9.75" style="4" customWidth="1"/>
    <col min="11277" max="11277" width="12.75" style="4" customWidth="1"/>
    <col min="11278" max="11278" width="9.75" style="4" customWidth="1"/>
    <col min="11279" max="11520" width="9" style="4"/>
    <col min="11521" max="11521" width="12.75" style="4" customWidth="1"/>
    <col min="11522" max="11522" width="9.75" style="4" customWidth="1"/>
    <col min="11523" max="11523" width="12.75" style="4" customWidth="1"/>
    <col min="11524" max="11524" width="9.75" style="4" customWidth="1"/>
    <col min="11525" max="11525" width="12.75" style="4" customWidth="1"/>
    <col min="11526" max="11526" width="9.75" style="4" customWidth="1"/>
    <col min="11527" max="11527" width="12.75" style="4" customWidth="1"/>
    <col min="11528" max="11528" width="9.75" style="4" customWidth="1"/>
    <col min="11529" max="11529" width="12.75" style="4" customWidth="1"/>
    <col min="11530" max="11530" width="9.75" style="4" customWidth="1"/>
    <col min="11531" max="11531" width="12.75" style="4" customWidth="1"/>
    <col min="11532" max="11532" width="9.75" style="4" customWidth="1"/>
    <col min="11533" max="11533" width="12.75" style="4" customWidth="1"/>
    <col min="11534" max="11534" width="9.75" style="4" customWidth="1"/>
    <col min="11535" max="11776" width="9" style="4"/>
    <col min="11777" max="11777" width="12.75" style="4" customWidth="1"/>
    <col min="11778" max="11778" width="9.75" style="4" customWidth="1"/>
    <col min="11779" max="11779" width="12.75" style="4" customWidth="1"/>
    <col min="11780" max="11780" width="9.75" style="4" customWidth="1"/>
    <col min="11781" max="11781" width="12.75" style="4" customWidth="1"/>
    <col min="11782" max="11782" width="9.75" style="4" customWidth="1"/>
    <col min="11783" max="11783" width="12.75" style="4" customWidth="1"/>
    <col min="11784" max="11784" width="9.75" style="4" customWidth="1"/>
    <col min="11785" max="11785" width="12.75" style="4" customWidth="1"/>
    <col min="11786" max="11786" width="9.75" style="4" customWidth="1"/>
    <col min="11787" max="11787" width="12.75" style="4" customWidth="1"/>
    <col min="11788" max="11788" width="9.75" style="4" customWidth="1"/>
    <col min="11789" max="11789" width="12.75" style="4" customWidth="1"/>
    <col min="11790" max="11790" width="9.75" style="4" customWidth="1"/>
    <col min="11791" max="12032" width="9" style="4"/>
    <col min="12033" max="12033" width="12.75" style="4" customWidth="1"/>
    <col min="12034" max="12034" width="9.75" style="4" customWidth="1"/>
    <col min="12035" max="12035" width="12.75" style="4" customWidth="1"/>
    <col min="12036" max="12036" width="9.75" style="4" customWidth="1"/>
    <col min="12037" max="12037" width="12.75" style="4" customWidth="1"/>
    <col min="12038" max="12038" width="9.75" style="4" customWidth="1"/>
    <col min="12039" max="12039" width="12.75" style="4" customWidth="1"/>
    <col min="12040" max="12040" width="9.75" style="4" customWidth="1"/>
    <col min="12041" max="12041" width="12.75" style="4" customWidth="1"/>
    <col min="12042" max="12042" width="9.75" style="4" customWidth="1"/>
    <col min="12043" max="12043" width="12.75" style="4" customWidth="1"/>
    <col min="12044" max="12044" width="9.75" style="4" customWidth="1"/>
    <col min="12045" max="12045" width="12.75" style="4" customWidth="1"/>
    <col min="12046" max="12046" width="9.75" style="4" customWidth="1"/>
    <col min="12047" max="12288" width="9" style="4"/>
    <col min="12289" max="12289" width="12.75" style="4" customWidth="1"/>
    <col min="12290" max="12290" width="9.75" style="4" customWidth="1"/>
    <col min="12291" max="12291" width="12.75" style="4" customWidth="1"/>
    <col min="12292" max="12292" width="9.75" style="4" customWidth="1"/>
    <col min="12293" max="12293" width="12.75" style="4" customWidth="1"/>
    <col min="12294" max="12294" width="9.75" style="4" customWidth="1"/>
    <col min="12295" max="12295" width="12.75" style="4" customWidth="1"/>
    <col min="12296" max="12296" width="9.75" style="4" customWidth="1"/>
    <col min="12297" max="12297" width="12.75" style="4" customWidth="1"/>
    <col min="12298" max="12298" width="9.75" style="4" customWidth="1"/>
    <col min="12299" max="12299" width="12.75" style="4" customWidth="1"/>
    <col min="12300" max="12300" width="9.75" style="4" customWidth="1"/>
    <col min="12301" max="12301" width="12.75" style="4" customWidth="1"/>
    <col min="12302" max="12302" width="9.75" style="4" customWidth="1"/>
    <col min="12303" max="12544" width="9" style="4"/>
    <col min="12545" max="12545" width="12.75" style="4" customWidth="1"/>
    <col min="12546" max="12546" width="9.75" style="4" customWidth="1"/>
    <col min="12547" max="12547" width="12.75" style="4" customWidth="1"/>
    <col min="12548" max="12548" width="9.75" style="4" customWidth="1"/>
    <col min="12549" max="12549" width="12.75" style="4" customWidth="1"/>
    <col min="12550" max="12550" width="9.75" style="4" customWidth="1"/>
    <col min="12551" max="12551" width="12.75" style="4" customWidth="1"/>
    <col min="12552" max="12552" width="9.75" style="4" customWidth="1"/>
    <col min="12553" max="12553" width="12.75" style="4" customWidth="1"/>
    <col min="12554" max="12554" width="9.75" style="4" customWidth="1"/>
    <col min="12555" max="12555" width="12.75" style="4" customWidth="1"/>
    <col min="12556" max="12556" width="9.75" style="4" customWidth="1"/>
    <col min="12557" max="12557" width="12.75" style="4" customWidth="1"/>
    <col min="12558" max="12558" width="9.75" style="4" customWidth="1"/>
    <col min="12559" max="12800" width="9" style="4"/>
    <col min="12801" max="12801" width="12.75" style="4" customWidth="1"/>
    <col min="12802" max="12802" width="9.75" style="4" customWidth="1"/>
    <col min="12803" max="12803" width="12.75" style="4" customWidth="1"/>
    <col min="12804" max="12804" width="9.75" style="4" customWidth="1"/>
    <col min="12805" max="12805" width="12.75" style="4" customWidth="1"/>
    <col min="12806" max="12806" width="9.75" style="4" customWidth="1"/>
    <col min="12807" max="12807" width="12.75" style="4" customWidth="1"/>
    <col min="12808" max="12808" width="9.75" style="4" customWidth="1"/>
    <col min="12809" max="12809" width="12.75" style="4" customWidth="1"/>
    <col min="12810" max="12810" width="9.75" style="4" customWidth="1"/>
    <col min="12811" max="12811" width="12.75" style="4" customWidth="1"/>
    <col min="12812" max="12812" width="9.75" style="4" customWidth="1"/>
    <col min="12813" max="12813" width="12.75" style="4" customWidth="1"/>
    <col min="12814" max="12814" width="9.75" style="4" customWidth="1"/>
    <col min="12815" max="13056" width="9" style="4"/>
    <col min="13057" max="13057" width="12.75" style="4" customWidth="1"/>
    <col min="13058" max="13058" width="9.75" style="4" customWidth="1"/>
    <col min="13059" max="13059" width="12.75" style="4" customWidth="1"/>
    <col min="13060" max="13060" width="9.75" style="4" customWidth="1"/>
    <col min="13061" max="13061" width="12.75" style="4" customWidth="1"/>
    <col min="13062" max="13062" width="9.75" style="4" customWidth="1"/>
    <col min="13063" max="13063" width="12.75" style="4" customWidth="1"/>
    <col min="13064" max="13064" width="9.75" style="4" customWidth="1"/>
    <col min="13065" max="13065" width="12.75" style="4" customWidth="1"/>
    <col min="13066" max="13066" width="9.75" style="4" customWidth="1"/>
    <col min="13067" max="13067" width="12.75" style="4" customWidth="1"/>
    <col min="13068" max="13068" width="9.75" style="4" customWidth="1"/>
    <col min="13069" max="13069" width="12.75" style="4" customWidth="1"/>
    <col min="13070" max="13070" width="9.75" style="4" customWidth="1"/>
    <col min="13071" max="13312" width="9" style="4"/>
    <col min="13313" max="13313" width="12.75" style="4" customWidth="1"/>
    <col min="13314" max="13314" width="9.75" style="4" customWidth="1"/>
    <col min="13315" max="13315" width="12.75" style="4" customWidth="1"/>
    <col min="13316" max="13316" width="9.75" style="4" customWidth="1"/>
    <col min="13317" max="13317" width="12.75" style="4" customWidth="1"/>
    <col min="13318" max="13318" width="9.75" style="4" customWidth="1"/>
    <col min="13319" max="13319" width="12.75" style="4" customWidth="1"/>
    <col min="13320" max="13320" width="9.75" style="4" customWidth="1"/>
    <col min="13321" max="13321" width="12.75" style="4" customWidth="1"/>
    <col min="13322" max="13322" width="9.75" style="4" customWidth="1"/>
    <col min="13323" max="13323" width="12.75" style="4" customWidth="1"/>
    <col min="13324" max="13324" width="9.75" style="4" customWidth="1"/>
    <col min="13325" max="13325" width="12.75" style="4" customWidth="1"/>
    <col min="13326" max="13326" width="9.75" style="4" customWidth="1"/>
    <col min="13327" max="13568" width="9" style="4"/>
    <col min="13569" max="13569" width="12.75" style="4" customWidth="1"/>
    <col min="13570" max="13570" width="9.75" style="4" customWidth="1"/>
    <col min="13571" max="13571" width="12.75" style="4" customWidth="1"/>
    <col min="13572" max="13572" width="9.75" style="4" customWidth="1"/>
    <col min="13573" max="13573" width="12.75" style="4" customWidth="1"/>
    <col min="13574" max="13574" width="9.75" style="4" customWidth="1"/>
    <col min="13575" max="13575" width="12.75" style="4" customWidth="1"/>
    <col min="13576" max="13576" width="9.75" style="4" customWidth="1"/>
    <col min="13577" max="13577" width="12.75" style="4" customWidth="1"/>
    <col min="13578" max="13578" width="9.75" style="4" customWidth="1"/>
    <col min="13579" max="13579" width="12.75" style="4" customWidth="1"/>
    <col min="13580" max="13580" width="9.75" style="4" customWidth="1"/>
    <col min="13581" max="13581" width="12.75" style="4" customWidth="1"/>
    <col min="13582" max="13582" width="9.75" style="4" customWidth="1"/>
    <col min="13583" max="13824" width="9" style="4"/>
    <col min="13825" max="13825" width="12.75" style="4" customWidth="1"/>
    <col min="13826" max="13826" width="9.75" style="4" customWidth="1"/>
    <col min="13827" max="13827" width="12.75" style="4" customWidth="1"/>
    <col min="13828" max="13828" width="9.75" style="4" customWidth="1"/>
    <col min="13829" max="13829" width="12.75" style="4" customWidth="1"/>
    <col min="13830" max="13830" width="9.75" style="4" customWidth="1"/>
    <col min="13831" max="13831" width="12.75" style="4" customWidth="1"/>
    <col min="13832" max="13832" width="9.75" style="4" customWidth="1"/>
    <col min="13833" max="13833" width="12.75" style="4" customWidth="1"/>
    <col min="13834" max="13834" width="9.75" style="4" customWidth="1"/>
    <col min="13835" max="13835" width="12.75" style="4" customWidth="1"/>
    <col min="13836" max="13836" width="9.75" style="4" customWidth="1"/>
    <col min="13837" max="13837" width="12.75" style="4" customWidth="1"/>
    <col min="13838" max="13838" width="9.75" style="4" customWidth="1"/>
    <col min="13839" max="14080" width="9" style="4"/>
    <col min="14081" max="14081" width="12.75" style="4" customWidth="1"/>
    <col min="14082" max="14082" width="9.75" style="4" customWidth="1"/>
    <col min="14083" max="14083" width="12.75" style="4" customWidth="1"/>
    <col min="14084" max="14084" width="9.75" style="4" customWidth="1"/>
    <col min="14085" max="14085" width="12.75" style="4" customWidth="1"/>
    <col min="14086" max="14086" width="9.75" style="4" customWidth="1"/>
    <col min="14087" max="14087" width="12.75" style="4" customWidth="1"/>
    <col min="14088" max="14088" width="9.75" style="4" customWidth="1"/>
    <col min="14089" max="14089" width="12.75" style="4" customWidth="1"/>
    <col min="14090" max="14090" width="9.75" style="4" customWidth="1"/>
    <col min="14091" max="14091" width="12.75" style="4" customWidth="1"/>
    <col min="14092" max="14092" width="9.75" style="4" customWidth="1"/>
    <col min="14093" max="14093" width="12.75" style="4" customWidth="1"/>
    <col min="14094" max="14094" width="9.75" style="4" customWidth="1"/>
    <col min="14095" max="14336" width="9" style="4"/>
    <col min="14337" max="14337" width="12.75" style="4" customWidth="1"/>
    <col min="14338" max="14338" width="9.75" style="4" customWidth="1"/>
    <col min="14339" max="14339" width="12.75" style="4" customWidth="1"/>
    <col min="14340" max="14340" width="9.75" style="4" customWidth="1"/>
    <col min="14341" max="14341" width="12.75" style="4" customWidth="1"/>
    <col min="14342" max="14342" width="9.75" style="4" customWidth="1"/>
    <col min="14343" max="14343" width="12.75" style="4" customWidth="1"/>
    <col min="14344" max="14344" width="9.75" style="4" customWidth="1"/>
    <col min="14345" max="14345" width="12.75" style="4" customWidth="1"/>
    <col min="14346" max="14346" width="9.75" style="4" customWidth="1"/>
    <col min="14347" max="14347" width="12.75" style="4" customWidth="1"/>
    <col min="14348" max="14348" width="9.75" style="4" customWidth="1"/>
    <col min="14349" max="14349" width="12.75" style="4" customWidth="1"/>
    <col min="14350" max="14350" width="9.75" style="4" customWidth="1"/>
    <col min="14351" max="14592" width="9" style="4"/>
    <col min="14593" max="14593" width="12.75" style="4" customWidth="1"/>
    <col min="14594" max="14594" width="9.75" style="4" customWidth="1"/>
    <col min="14595" max="14595" width="12.75" style="4" customWidth="1"/>
    <col min="14596" max="14596" width="9.75" style="4" customWidth="1"/>
    <col min="14597" max="14597" width="12.75" style="4" customWidth="1"/>
    <col min="14598" max="14598" width="9.75" style="4" customWidth="1"/>
    <col min="14599" max="14599" width="12.75" style="4" customWidth="1"/>
    <col min="14600" max="14600" width="9.75" style="4" customWidth="1"/>
    <col min="14601" max="14601" width="12.75" style="4" customWidth="1"/>
    <col min="14602" max="14602" width="9.75" style="4" customWidth="1"/>
    <col min="14603" max="14603" width="12.75" style="4" customWidth="1"/>
    <col min="14604" max="14604" width="9.75" style="4" customWidth="1"/>
    <col min="14605" max="14605" width="12.75" style="4" customWidth="1"/>
    <col min="14606" max="14606" width="9.75" style="4" customWidth="1"/>
    <col min="14607" max="14848" width="9" style="4"/>
    <col min="14849" max="14849" width="12.75" style="4" customWidth="1"/>
    <col min="14850" max="14850" width="9.75" style="4" customWidth="1"/>
    <col min="14851" max="14851" width="12.75" style="4" customWidth="1"/>
    <col min="14852" max="14852" width="9.75" style="4" customWidth="1"/>
    <col min="14853" max="14853" width="12.75" style="4" customWidth="1"/>
    <col min="14854" max="14854" width="9.75" style="4" customWidth="1"/>
    <col min="14855" max="14855" width="12.75" style="4" customWidth="1"/>
    <col min="14856" max="14856" width="9.75" style="4" customWidth="1"/>
    <col min="14857" max="14857" width="12.75" style="4" customWidth="1"/>
    <col min="14858" max="14858" width="9.75" style="4" customWidth="1"/>
    <col min="14859" max="14859" width="12.75" style="4" customWidth="1"/>
    <col min="14860" max="14860" width="9.75" style="4" customWidth="1"/>
    <col min="14861" max="14861" width="12.75" style="4" customWidth="1"/>
    <col min="14862" max="14862" width="9.75" style="4" customWidth="1"/>
    <col min="14863" max="15104" width="9" style="4"/>
    <col min="15105" max="15105" width="12.75" style="4" customWidth="1"/>
    <col min="15106" max="15106" width="9.75" style="4" customWidth="1"/>
    <col min="15107" max="15107" width="12.75" style="4" customWidth="1"/>
    <col min="15108" max="15108" width="9.75" style="4" customWidth="1"/>
    <col min="15109" max="15109" width="12.75" style="4" customWidth="1"/>
    <col min="15110" max="15110" width="9.75" style="4" customWidth="1"/>
    <col min="15111" max="15111" width="12.75" style="4" customWidth="1"/>
    <col min="15112" max="15112" width="9.75" style="4" customWidth="1"/>
    <col min="15113" max="15113" width="12.75" style="4" customWidth="1"/>
    <col min="15114" max="15114" width="9.75" style="4" customWidth="1"/>
    <col min="15115" max="15115" width="12.75" style="4" customWidth="1"/>
    <col min="15116" max="15116" width="9.75" style="4" customWidth="1"/>
    <col min="15117" max="15117" width="12.75" style="4" customWidth="1"/>
    <col min="15118" max="15118" width="9.75" style="4" customWidth="1"/>
    <col min="15119" max="15360" width="9" style="4"/>
    <col min="15361" max="15361" width="12.75" style="4" customWidth="1"/>
    <col min="15362" max="15362" width="9.75" style="4" customWidth="1"/>
    <col min="15363" max="15363" width="12.75" style="4" customWidth="1"/>
    <col min="15364" max="15364" width="9.75" style="4" customWidth="1"/>
    <col min="15365" max="15365" width="12.75" style="4" customWidth="1"/>
    <col min="15366" max="15366" width="9.75" style="4" customWidth="1"/>
    <col min="15367" max="15367" width="12.75" style="4" customWidth="1"/>
    <col min="15368" max="15368" width="9.75" style="4" customWidth="1"/>
    <col min="15369" max="15369" width="12.75" style="4" customWidth="1"/>
    <col min="15370" max="15370" width="9.75" style="4" customWidth="1"/>
    <col min="15371" max="15371" width="12.75" style="4" customWidth="1"/>
    <col min="15372" max="15372" width="9.75" style="4" customWidth="1"/>
    <col min="15373" max="15373" width="12.75" style="4" customWidth="1"/>
    <col min="15374" max="15374" width="9.75" style="4" customWidth="1"/>
    <col min="15375" max="15616" width="9" style="4"/>
    <col min="15617" max="15617" width="12.75" style="4" customWidth="1"/>
    <col min="15618" max="15618" width="9.75" style="4" customWidth="1"/>
    <col min="15619" max="15619" width="12.75" style="4" customWidth="1"/>
    <col min="15620" max="15620" width="9.75" style="4" customWidth="1"/>
    <col min="15621" max="15621" width="12.75" style="4" customWidth="1"/>
    <col min="15622" max="15622" width="9.75" style="4" customWidth="1"/>
    <col min="15623" max="15623" width="12.75" style="4" customWidth="1"/>
    <col min="15624" max="15624" width="9.75" style="4" customWidth="1"/>
    <col min="15625" max="15625" width="12.75" style="4" customWidth="1"/>
    <col min="15626" max="15626" width="9.75" style="4" customWidth="1"/>
    <col min="15627" max="15627" width="12.75" style="4" customWidth="1"/>
    <col min="15628" max="15628" width="9.75" style="4" customWidth="1"/>
    <col min="15629" max="15629" width="12.75" style="4" customWidth="1"/>
    <col min="15630" max="15630" width="9.75" style="4" customWidth="1"/>
    <col min="15631" max="15872" width="9" style="4"/>
    <col min="15873" max="15873" width="12.75" style="4" customWidth="1"/>
    <col min="15874" max="15874" width="9.75" style="4" customWidth="1"/>
    <col min="15875" max="15875" width="12.75" style="4" customWidth="1"/>
    <col min="15876" max="15876" width="9.75" style="4" customWidth="1"/>
    <col min="15877" max="15877" width="12.75" style="4" customWidth="1"/>
    <col min="15878" max="15878" width="9.75" style="4" customWidth="1"/>
    <col min="15879" max="15879" width="12.75" style="4" customWidth="1"/>
    <col min="15880" max="15880" width="9.75" style="4" customWidth="1"/>
    <col min="15881" max="15881" width="12.75" style="4" customWidth="1"/>
    <col min="15882" max="15882" width="9.75" style="4" customWidth="1"/>
    <col min="15883" max="15883" width="12.75" style="4" customWidth="1"/>
    <col min="15884" max="15884" width="9.75" style="4" customWidth="1"/>
    <col min="15885" max="15885" width="12.75" style="4" customWidth="1"/>
    <col min="15886" max="15886" width="9.75" style="4" customWidth="1"/>
    <col min="15887" max="16128" width="9" style="4"/>
    <col min="16129" max="16129" width="12.75" style="4" customWidth="1"/>
    <col min="16130" max="16130" width="9.75" style="4" customWidth="1"/>
    <col min="16131" max="16131" width="12.75" style="4" customWidth="1"/>
    <col min="16132" max="16132" width="9.75" style="4" customWidth="1"/>
    <col min="16133" max="16133" width="12.75" style="4" customWidth="1"/>
    <col min="16134" max="16134" width="9.75" style="4" customWidth="1"/>
    <col min="16135" max="16135" width="12.75" style="4" customWidth="1"/>
    <col min="16136" max="16136" width="9.75" style="4" customWidth="1"/>
    <col min="16137" max="16137" width="12.75" style="4" customWidth="1"/>
    <col min="16138" max="16138" width="9.75" style="4" customWidth="1"/>
    <col min="16139" max="16139" width="12.75" style="4" customWidth="1"/>
    <col min="16140" max="16140" width="9.75" style="4" customWidth="1"/>
    <col min="16141" max="16141" width="12.75" style="4" customWidth="1"/>
    <col min="16142" max="16142" width="9.75" style="4" customWidth="1"/>
    <col min="16143" max="16384" width="9" style="4"/>
  </cols>
  <sheetData>
    <row r="1" spans="1:14" x14ac:dyDescent="0.3">
      <c r="M1" s="316" t="s">
        <v>68</v>
      </c>
      <c r="N1" s="316"/>
    </row>
    <row r="2" spans="1:14" x14ac:dyDescent="0.3">
      <c r="A2" s="317" t="s">
        <v>69</v>
      </c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</row>
    <row r="3" spans="1:14" x14ac:dyDescent="0.3">
      <c r="A3" s="317" t="s">
        <v>2345</v>
      </c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</row>
    <row r="4" spans="1:14" x14ac:dyDescent="0.3">
      <c r="A4" s="318" t="s">
        <v>70</v>
      </c>
      <c r="B4" s="318"/>
      <c r="C4" s="319" t="s">
        <v>71</v>
      </c>
      <c r="D4" s="319"/>
      <c r="E4" s="318" t="s">
        <v>72</v>
      </c>
      <c r="F4" s="318"/>
      <c r="G4" s="320" t="s">
        <v>73</v>
      </c>
      <c r="H4" s="320"/>
      <c r="I4" s="320" t="s">
        <v>74</v>
      </c>
      <c r="J4" s="320"/>
      <c r="K4" s="318" t="s">
        <v>75</v>
      </c>
      <c r="L4" s="318"/>
      <c r="M4" s="320" t="s">
        <v>76</v>
      </c>
      <c r="N4" s="320"/>
    </row>
    <row r="5" spans="1:14" x14ac:dyDescent="0.3">
      <c r="A5" s="122" t="s">
        <v>77</v>
      </c>
      <c r="B5" s="5" t="s">
        <v>78</v>
      </c>
      <c r="C5" s="122" t="s">
        <v>77</v>
      </c>
      <c r="D5" s="5" t="s">
        <v>78</v>
      </c>
      <c r="E5" s="122" t="s">
        <v>77</v>
      </c>
      <c r="F5" s="5" t="s">
        <v>78</v>
      </c>
      <c r="G5" s="122" t="s">
        <v>77</v>
      </c>
      <c r="H5" s="5" t="s">
        <v>78</v>
      </c>
      <c r="I5" s="122" t="s">
        <v>77</v>
      </c>
      <c r="J5" s="5" t="s">
        <v>78</v>
      </c>
      <c r="K5" s="122" t="s">
        <v>77</v>
      </c>
      <c r="L5" s="5" t="s">
        <v>78</v>
      </c>
      <c r="M5" s="122" t="s">
        <v>77</v>
      </c>
      <c r="N5" s="5" t="s">
        <v>78</v>
      </c>
    </row>
    <row r="6" spans="1:14" s="2" customFormat="1" x14ac:dyDescent="0.3">
      <c r="A6" s="3" t="s">
        <v>58</v>
      </c>
      <c r="B6" s="80">
        <v>50</v>
      </c>
      <c r="C6" s="13" t="s">
        <v>59</v>
      </c>
      <c r="D6" s="81">
        <v>40</v>
      </c>
      <c r="E6" s="3" t="s">
        <v>60</v>
      </c>
      <c r="F6" s="81">
        <v>50</v>
      </c>
      <c r="G6" s="3" t="s">
        <v>61</v>
      </c>
      <c r="H6" s="81">
        <v>50</v>
      </c>
      <c r="I6" s="13" t="s">
        <v>62</v>
      </c>
      <c r="J6" s="81">
        <v>50</v>
      </c>
      <c r="K6" s="42" t="s">
        <v>63</v>
      </c>
      <c r="L6" s="6">
        <v>50</v>
      </c>
      <c r="M6" s="3" t="s">
        <v>64</v>
      </c>
      <c r="N6" s="81">
        <v>50</v>
      </c>
    </row>
    <row r="7" spans="1:14" s="2" customFormat="1" x14ac:dyDescent="0.3">
      <c r="A7" s="3" t="s">
        <v>79</v>
      </c>
      <c r="B7" s="81">
        <v>29.44</v>
      </c>
      <c r="C7" s="13" t="s">
        <v>80</v>
      </c>
      <c r="D7" s="81">
        <v>50</v>
      </c>
      <c r="E7" s="3" t="s">
        <v>81</v>
      </c>
      <c r="F7" s="81">
        <v>50</v>
      </c>
      <c r="G7" s="3" t="s">
        <v>82</v>
      </c>
      <c r="H7" s="81">
        <v>50</v>
      </c>
      <c r="I7" s="13" t="s">
        <v>83</v>
      </c>
      <c r="J7" s="81">
        <v>50</v>
      </c>
      <c r="K7" s="42" t="s">
        <v>84</v>
      </c>
      <c r="L7" s="6">
        <v>45.83</v>
      </c>
      <c r="M7" s="3" t="s">
        <v>85</v>
      </c>
      <c r="N7" s="81">
        <v>50</v>
      </c>
    </row>
    <row r="8" spans="1:14" s="2" customFormat="1" x14ac:dyDescent="0.3">
      <c r="A8" s="3" t="s">
        <v>86</v>
      </c>
      <c r="B8" s="81">
        <v>40</v>
      </c>
      <c r="C8" s="13" t="s">
        <v>87</v>
      </c>
      <c r="D8" s="81">
        <v>50</v>
      </c>
      <c r="E8" s="3" t="s">
        <v>88</v>
      </c>
      <c r="F8" s="81">
        <v>50</v>
      </c>
      <c r="G8" s="3" t="s">
        <v>89</v>
      </c>
      <c r="H8" s="81">
        <v>50</v>
      </c>
      <c r="I8" s="13" t="s">
        <v>90</v>
      </c>
      <c r="J8" s="81">
        <v>50</v>
      </c>
      <c r="K8" s="42" t="s">
        <v>91</v>
      </c>
      <c r="L8" s="6">
        <v>50</v>
      </c>
      <c r="M8" s="3" t="s">
        <v>92</v>
      </c>
      <c r="N8" s="81">
        <v>50</v>
      </c>
    </row>
    <row r="9" spans="1:14" s="2" customFormat="1" x14ac:dyDescent="0.3">
      <c r="A9" s="3" t="s">
        <v>93</v>
      </c>
      <c r="B9" s="81">
        <v>50</v>
      </c>
      <c r="C9" s="13" t="s">
        <v>94</v>
      </c>
      <c r="D9" s="81">
        <v>25</v>
      </c>
      <c r="E9" s="3" t="s">
        <v>95</v>
      </c>
      <c r="F9" s="81">
        <v>50</v>
      </c>
      <c r="G9" s="3" t="s">
        <v>96</v>
      </c>
      <c r="H9" s="81">
        <v>50</v>
      </c>
      <c r="I9" s="13" t="s">
        <v>97</v>
      </c>
      <c r="J9" s="81">
        <v>50</v>
      </c>
      <c r="K9" s="42" t="s">
        <v>98</v>
      </c>
      <c r="L9" s="6">
        <v>50</v>
      </c>
      <c r="M9" s="3" t="s">
        <v>99</v>
      </c>
      <c r="N9" s="81">
        <v>50</v>
      </c>
    </row>
    <row r="10" spans="1:14" s="2" customFormat="1" x14ac:dyDescent="0.3">
      <c r="A10" s="3" t="s">
        <v>100</v>
      </c>
      <c r="B10" s="81">
        <v>50</v>
      </c>
      <c r="C10" s="13" t="s">
        <v>101</v>
      </c>
      <c r="D10" s="81">
        <v>14.29</v>
      </c>
      <c r="E10" s="3" t="s">
        <v>102</v>
      </c>
      <c r="F10" s="81">
        <v>50</v>
      </c>
      <c r="G10" s="3" t="s">
        <v>103</v>
      </c>
      <c r="H10" s="81">
        <v>50</v>
      </c>
      <c r="I10" s="13" t="s">
        <v>104</v>
      </c>
      <c r="J10" s="81">
        <v>50</v>
      </c>
      <c r="K10" s="42" t="s">
        <v>105</v>
      </c>
      <c r="L10" s="6">
        <v>28.46</v>
      </c>
      <c r="M10" s="7" t="s">
        <v>106</v>
      </c>
      <c r="N10" s="125"/>
    </row>
    <row r="11" spans="1:14" s="2" customFormat="1" x14ac:dyDescent="0.3">
      <c r="A11" s="3" t="s">
        <v>107</v>
      </c>
      <c r="B11" s="81">
        <v>50</v>
      </c>
      <c r="C11" s="13" t="s">
        <v>108</v>
      </c>
      <c r="D11" s="81">
        <v>50</v>
      </c>
      <c r="E11" s="3" t="s">
        <v>109</v>
      </c>
      <c r="F11" s="81">
        <v>50</v>
      </c>
      <c r="G11" s="3" t="s">
        <v>110</v>
      </c>
      <c r="H11" s="81">
        <v>50</v>
      </c>
      <c r="I11" s="13" t="s">
        <v>111</v>
      </c>
      <c r="J11" s="81">
        <v>50</v>
      </c>
      <c r="K11" s="42" t="s">
        <v>112</v>
      </c>
      <c r="L11" s="6">
        <v>50</v>
      </c>
      <c r="M11" s="3" t="s">
        <v>113</v>
      </c>
      <c r="N11" s="81">
        <v>50</v>
      </c>
    </row>
    <row r="12" spans="1:14" s="2" customFormat="1" ht="19.5" thickBot="1" x14ac:dyDescent="0.35">
      <c r="A12" s="3" t="s">
        <v>114</v>
      </c>
      <c r="B12" s="81">
        <v>50</v>
      </c>
      <c r="C12" s="13" t="s">
        <v>115</v>
      </c>
      <c r="D12" s="81">
        <v>50</v>
      </c>
      <c r="E12" s="3" t="s">
        <v>116</v>
      </c>
      <c r="F12" s="81">
        <v>50</v>
      </c>
      <c r="G12" s="3" t="s">
        <v>117</v>
      </c>
      <c r="H12" s="81">
        <v>50</v>
      </c>
      <c r="I12" s="82" t="s">
        <v>118</v>
      </c>
      <c r="J12" s="81">
        <v>50</v>
      </c>
      <c r="K12" s="8" t="s">
        <v>119</v>
      </c>
      <c r="L12" s="9">
        <f>AVERAGE(L6:L11)</f>
        <v>45.714999999999996</v>
      </c>
      <c r="M12" s="3" t="s">
        <v>120</v>
      </c>
      <c r="N12" s="81">
        <v>50</v>
      </c>
    </row>
    <row r="13" spans="1:14" s="2" customFormat="1" ht="19.5" thickTop="1" x14ac:dyDescent="0.3">
      <c r="A13" s="3" t="s">
        <v>121</v>
      </c>
      <c r="B13" s="81">
        <v>50</v>
      </c>
      <c r="C13" s="13" t="s">
        <v>122</v>
      </c>
      <c r="D13" s="81">
        <v>50</v>
      </c>
      <c r="E13" s="3" t="s">
        <v>123</v>
      </c>
      <c r="F13" s="81">
        <v>50</v>
      </c>
      <c r="G13" s="3" t="s">
        <v>124</v>
      </c>
      <c r="H13" s="81">
        <v>50</v>
      </c>
      <c r="I13" s="13" t="s">
        <v>125</v>
      </c>
      <c r="J13" s="81">
        <v>50</v>
      </c>
      <c r="K13" s="10"/>
      <c r="L13" s="10"/>
      <c r="M13" s="3" t="s">
        <v>126</v>
      </c>
      <c r="N13" s="81">
        <v>50</v>
      </c>
    </row>
    <row r="14" spans="1:14" s="2" customFormat="1" ht="19.5" thickBot="1" x14ac:dyDescent="0.35">
      <c r="A14" s="3" t="s">
        <v>127</v>
      </c>
      <c r="B14" s="81">
        <v>50</v>
      </c>
      <c r="C14" s="8" t="s">
        <v>119</v>
      </c>
      <c r="D14" s="12">
        <f>AVERAGE(D6:D13)</f>
        <v>41.161249999999995</v>
      </c>
      <c r="E14" s="13" t="s">
        <v>128</v>
      </c>
      <c r="F14" s="81">
        <v>50</v>
      </c>
      <c r="G14" s="3" t="s">
        <v>129</v>
      </c>
      <c r="H14" s="81">
        <v>50</v>
      </c>
      <c r="I14" s="13" t="s">
        <v>130</v>
      </c>
      <c r="J14" s="81">
        <v>50</v>
      </c>
      <c r="K14" s="10"/>
      <c r="L14" s="10"/>
      <c r="M14" s="3" t="s">
        <v>131</v>
      </c>
      <c r="N14" s="81">
        <v>50</v>
      </c>
    </row>
    <row r="15" spans="1:14" s="2" customFormat="1" ht="20.25" thickTop="1" thickBot="1" x14ac:dyDescent="0.35">
      <c r="A15" s="3" t="s">
        <v>132</v>
      </c>
      <c r="B15" s="81">
        <v>40.909999999999997</v>
      </c>
      <c r="C15" s="10"/>
      <c r="D15" s="10"/>
      <c r="E15" s="3" t="s">
        <v>133</v>
      </c>
      <c r="F15" s="81">
        <v>50</v>
      </c>
      <c r="G15" s="3" t="s">
        <v>134</v>
      </c>
      <c r="H15" s="81">
        <v>50</v>
      </c>
      <c r="I15" s="8" t="s">
        <v>119</v>
      </c>
      <c r="J15" s="12">
        <f>AVERAGE(J6:J14)</f>
        <v>50</v>
      </c>
      <c r="K15" s="10"/>
      <c r="L15" s="10"/>
      <c r="M15" s="3" t="s">
        <v>135</v>
      </c>
      <c r="N15" s="81">
        <v>50</v>
      </c>
    </row>
    <row r="16" spans="1:14" s="2" customFormat="1" ht="19.5" thickTop="1" x14ac:dyDescent="0.3">
      <c r="A16" s="3" t="s">
        <v>136</v>
      </c>
      <c r="B16" s="81">
        <v>50</v>
      </c>
      <c r="C16" s="10"/>
      <c r="D16" s="10"/>
      <c r="E16" s="3" t="s">
        <v>137</v>
      </c>
      <c r="F16" s="81">
        <v>35</v>
      </c>
      <c r="G16" s="3" t="s">
        <v>138</v>
      </c>
      <c r="H16" s="81">
        <v>50</v>
      </c>
      <c r="I16" s="10"/>
      <c r="J16" s="10"/>
      <c r="K16" s="10"/>
      <c r="L16" s="10"/>
      <c r="M16" s="3" t="s">
        <v>139</v>
      </c>
      <c r="N16" s="81">
        <v>50</v>
      </c>
    </row>
    <row r="17" spans="1:14" s="2" customFormat="1" x14ac:dyDescent="0.3">
      <c r="A17" s="55" t="s">
        <v>140</v>
      </c>
      <c r="B17" s="81">
        <v>50</v>
      </c>
      <c r="C17" s="10"/>
      <c r="D17" s="10"/>
      <c r="E17" s="3" t="s">
        <v>141</v>
      </c>
      <c r="F17" s="81">
        <v>50</v>
      </c>
      <c r="G17" s="3" t="s">
        <v>142</v>
      </c>
      <c r="H17" s="81">
        <v>50</v>
      </c>
      <c r="I17" s="10"/>
      <c r="J17" s="10"/>
      <c r="K17" s="10"/>
      <c r="L17" s="10"/>
      <c r="M17" s="3" t="s">
        <v>143</v>
      </c>
      <c r="N17" s="81">
        <v>50</v>
      </c>
    </row>
    <row r="18" spans="1:14" ht="19.5" thickBot="1" x14ac:dyDescent="0.35">
      <c r="A18" s="11" t="s">
        <v>119</v>
      </c>
      <c r="B18" s="12">
        <f>AVERAGE(B6:B17)</f>
        <v>46.695833333333333</v>
      </c>
      <c r="C18" s="10"/>
      <c r="D18" s="10"/>
      <c r="E18" s="3" t="s">
        <v>144</v>
      </c>
      <c r="F18" s="81">
        <v>50</v>
      </c>
      <c r="G18" s="3" t="s">
        <v>145</v>
      </c>
      <c r="H18" s="81">
        <v>50</v>
      </c>
      <c r="I18" s="10"/>
      <c r="J18" s="10"/>
      <c r="K18" s="10"/>
      <c r="L18" s="10"/>
      <c r="M18" s="3" t="s">
        <v>146</v>
      </c>
      <c r="N18" s="81">
        <v>50</v>
      </c>
    </row>
    <row r="19" spans="1:14" ht="19.5" thickTop="1" x14ac:dyDescent="0.3">
      <c r="A19" s="10"/>
      <c r="B19" s="10"/>
      <c r="C19" s="10"/>
      <c r="D19" s="10"/>
      <c r="E19" s="3" t="s">
        <v>147</v>
      </c>
      <c r="F19" s="81">
        <v>50</v>
      </c>
      <c r="G19" s="3" t="s">
        <v>148</v>
      </c>
      <c r="H19" s="81">
        <v>50</v>
      </c>
      <c r="I19" s="10"/>
      <c r="J19" s="10"/>
      <c r="K19" s="10"/>
      <c r="L19" s="10"/>
      <c r="M19" s="3" t="s">
        <v>149</v>
      </c>
      <c r="N19" s="81">
        <v>50</v>
      </c>
    </row>
    <row r="20" spans="1:14" ht="19.5" thickBot="1" x14ac:dyDescent="0.35">
      <c r="E20" s="11" t="s">
        <v>119</v>
      </c>
      <c r="F20" s="9">
        <f>AVERAGE(F6:F19)</f>
        <v>48.928571428571431</v>
      </c>
      <c r="G20" s="3" t="s">
        <v>150</v>
      </c>
      <c r="H20" s="81">
        <v>50</v>
      </c>
      <c r="M20" s="3" t="s">
        <v>151</v>
      </c>
      <c r="N20" s="81">
        <v>50</v>
      </c>
    </row>
    <row r="21" spans="1:14" ht="19.5" thickTop="1" x14ac:dyDescent="0.3">
      <c r="G21" s="3" t="s">
        <v>152</v>
      </c>
      <c r="H21" s="81">
        <v>50</v>
      </c>
      <c r="M21" s="3" t="s">
        <v>153</v>
      </c>
      <c r="N21" s="81">
        <v>50</v>
      </c>
    </row>
    <row r="22" spans="1:14" x14ac:dyDescent="0.3">
      <c r="G22" s="3" t="s">
        <v>154</v>
      </c>
      <c r="H22" s="81">
        <v>50</v>
      </c>
      <c r="M22" s="3" t="s">
        <v>155</v>
      </c>
      <c r="N22" s="81">
        <v>50</v>
      </c>
    </row>
    <row r="23" spans="1:14" x14ac:dyDescent="0.3">
      <c r="G23" s="3" t="s">
        <v>156</v>
      </c>
      <c r="H23" s="81">
        <v>50</v>
      </c>
      <c r="M23" s="3" t="s">
        <v>157</v>
      </c>
      <c r="N23" s="81">
        <v>50</v>
      </c>
    </row>
    <row r="24" spans="1:14" ht="19.5" thickBot="1" x14ac:dyDescent="0.35">
      <c r="G24" s="11" t="s">
        <v>119</v>
      </c>
      <c r="H24" s="12">
        <f>AVERAGE(H6:H23)</f>
        <v>50</v>
      </c>
      <c r="M24" s="3" t="s">
        <v>158</v>
      </c>
      <c r="N24" s="81">
        <v>50</v>
      </c>
    </row>
    <row r="25" spans="1:14" ht="19.5" thickTop="1" x14ac:dyDescent="0.3">
      <c r="M25" s="3" t="s">
        <v>159</v>
      </c>
      <c r="N25" s="81">
        <v>50</v>
      </c>
    </row>
    <row r="26" spans="1:14" x14ac:dyDescent="0.3">
      <c r="A26" s="14" t="s">
        <v>160</v>
      </c>
      <c r="B26" s="4" t="s">
        <v>596</v>
      </c>
      <c r="M26" s="3" t="s">
        <v>161</v>
      </c>
      <c r="N26" s="81">
        <v>50</v>
      </c>
    </row>
    <row r="27" spans="1:14" ht="19.5" thickBot="1" x14ac:dyDescent="0.35">
      <c r="B27" s="4" t="s">
        <v>162</v>
      </c>
      <c r="M27" s="11" t="s">
        <v>119</v>
      </c>
      <c r="N27" s="12">
        <f>AVERAGE(N6:N26)</f>
        <v>50</v>
      </c>
    </row>
    <row r="28" spans="1:14" ht="19.5" thickTop="1" x14ac:dyDescent="0.3"/>
    <row r="33" spans="2:8" x14ac:dyDescent="0.3">
      <c r="D33" s="61"/>
      <c r="E33" s="61"/>
      <c r="F33" s="61"/>
      <c r="G33" s="61"/>
      <c r="H33" s="61"/>
    </row>
    <row r="35" spans="2:8" x14ac:dyDescent="0.3">
      <c r="B35" s="4" t="s">
        <v>603</v>
      </c>
      <c r="D35" s="4" t="s">
        <v>77</v>
      </c>
      <c r="E35" s="4" t="s">
        <v>78</v>
      </c>
      <c r="F35" s="4" t="s">
        <v>604</v>
      </c>
      <c r="G35" s="4" t="s">
        <v>605</v>
      </c>
      <c r="H35" s="4" t="s">
        <v>66</v>
      </c>
    </row>
    <row r="36" spans="2:8" x14ac:dyDescent="0.3">
      <c r="D36" s="4">
        <v>88</v>
      </c>
      <c r="E36" s="4">
        <v>50</v>
      </c>
      <c r="F36" s="4">
        <f>D36*E36</f>
        <v>4400</v>
      </c>
      <c r="G36" s="4">
        <f>B20+D20+F21+H25+J16+L13+N28</f>
        <v>0</v>
      </c>
      <c r="H36" s="79">
        <f>G36/F36*100</f>
        <v>0</v>
      </c>
    </row>
    <row r="41" spans="2:8" x14ac:dyDescent="0.3">
      <c r="G41" s="78"/>
      <c r="H41" s="78"/>
    </row>
  </sheetData>
  <mergeCells count="10">
    <mergeCell ref="M1:N1"/>
    <mergeCell ref="A2:N2"/>
    <mergeCell ref="A3:N3"/>
    <mergeCell ref="A4:B4"/>
    <mergeCell ref="C4:D4"/>
    <mergeCell ref="E4:F4"/>
    <mergeCell ref="G4:H4"/>
    <mergeCell ref="I4:J4"/>
    <mergeCell ref="K4:L4"/>
    <mergeCell ref="M4:N4"/>
  </mergeCells>
  <pageMargins left="0.3" right="0.21" top="0.55118110236220474" bottom="0.77" header="0.31496062992125984" footer="0.31496062992125984"/>
  <pageSetup paperSize="9" scale="8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B0F0"/>
  </sheetPr>
  <dimension ref="A1:S1081"/>
  <sheetViews>
    <sheetView zoomScale="70" zoomScaleNormal="70" workbookViewId="0">
      <pane xSplit="2" ySplit="4" topLeftCell="C5" activePane="bottomRight" state="frozen"/>
      <selection activeCell="B12" sqref="B12"/>
      <selection pane="topRight" activeCell="B12" sqref="B12"/>
      <selection pane="bottomLeft" activeCell="B12" sqref="B12"/>
      <selection pane="bottomRight" activeCell="S13" sqref="S13"/>
    </sheetView>
  </sheetViews>
  <sheetFormatPr defaultRowHeight="21" x14ac:dyDescent="0.35"/>
  <cols>
    <col min="1" max="1" width="5.5" style="133" bestFit="1" customWidth="1"/>
    <col min="2" max="2" width="9.875" style="133" bestFit="1" customWidth="1"/>
    <col min="3" max="3" width="5.75" style="133" customWidth="1"/>
    <col min="4" max="4" width="12" style="133" bestFit="1" customWidth="1"/>
    <col min="5" max="5" width="13.5" style="133" customWidth="1"/>
    <col min="6" max="6" width="5.75" style="133" customWidth="1"/>
    <col min="7" max="7" width="20.5" style="133" customWidth="1"/>
    <col min="8" max="8" width="11.5" style="209" customWidth="1"/>
    <col min="9" max="9" width="4.875" style="247" customWidth="1"/>
    <col min="10" max="10" width="17.375" style="132" customWidth="1"/>
    <col min="11" max="11" width="14.875" style="131" customWidth="1"/>
    <col min="12" max="12" width="16.875" style="132" customWidth="1"/>
    <col min="13" max="13" width="17.75" style="132" customWidth="1"/>
    <col min="14" max="14" width="5.25" style="133" customWidth="1"/>
    <col min="15" max="15" width="5.125" style="133" customWidth="1"/>
    <col min="16" max="16" width="4.875" style="133" customWidth="1"/>
    <col min="17" max="17" width="17.25" style="131" bestFit="1" customWidth="1"/>
    <col min="18" max="18" width="10.75" style="132" bestFit="1" customWidth="1"/>
    <col min="19" max="239" width="9.125" style="133"/>
    <col min="240" max="240" width="6.625" style="133" customWidth="1"/>
    <col min="241" max="241" width="11.375" style="133" customWidth="1"/>
    <col min="242" max="242" width="6.875" style="133" customWidth="1"/>
    <col min="243" max="243" width="16.375" style="133" customWidth="1"/>
    <col min="244" max="244" width="14.125" style="133" customWidth="1"/>
    <col min="245" max="245" width="5.375" style="133" customWidth="1"/>
    <col min="246" max="246" width="44.875" style="133" customWidth="1"/>
    <col min="247" max="247" width="7.25" style="133" customWidth="1"/>
    <col min="248" max="248" width="6.375" style="133" customWidth="1"/>
    <col min="249" max="249" width="11.875" style="133" customWidth="1"/>
    <col min="250" max="250" width="14.625" style="133" customWidth="1"/>
    <col min="251" max="251" width="14.375" style="133" customWidth="1"/>
    <col min="252" max="252" width="12.75" style="133" customWidth="1"/>
    <col min="253" max="253" width="13.875" style="133" customWidth="1"/>
    <col min="254" max="254" width="14.375" style="133" customWidth="1"/>
    <col min="255" max="255" width="12.75" style="133" customWidth="1"/>
    <col min="256" max="256" width="13.875" style="133" customWidth="1"/>
    <col min="257" max="257" width="14.375" style="133" customWidth="1"/>
    <col min="258" max="258" width="12.75" style="133" customWidth="1"/>
    <col min="259" max="261" width="7.375" style="133" customWidth="1"/>
    <col min="262" max="262" width="10.75" style="133" customWidth="1"/>
    <col min="263" max="495" width="9.125" style="133"/>
    <col min="496" max="496" width="6.625" style="133" customWidth="1"/>
    <col min="497" max="497" width="11.375" style="133" customWidth="1"/>
    <col min="498" max="498" width="6.875" style="133" customWidth="1"/>
    <col min="499" max="499" width="16.375" style="133" customWidth="1"/>
    <col min="500" max="500" width="14.125" style="133" customWidth="1"/>
    <col min="501" max="501" width="5.375" style="133" customWidth="1"/>
    <col min="502" max="502" width="44.875" style="133" customWidth="1"/>
    <col min="503" max="503" width="7.25" style="133" customWidth="1"/>
    <col min="504" max="504" width="6.375" style="133" customWidth="1"/>
    <col min="505" max="505" width="11.875" style="133" customWidth="1"/>
    <col min="506" max="506" width="14.625" style="133" customWidth="1"/>
    <col min="507" max="507" width="14.375" style="133" customWidth="1"/>
    <col min="508" max="508" width="12.75" style="133" customWidth="1"/>
    <col min="509" max="509" width="13.875" style="133" customWidth="1"/>
    <col min="510" max="510" width="14.375" style="133" customWidth="1"/>
    <col min="511" max="511" width="12.75" style="133" customWidth="1"/>
    <col min="512" max="512" width="13.875" style="133" customWidth="1"/>
    <col min="513" max="513" width="14.375" style="133" customWidth="1"/>
    <col min="514" max="514" width="12.75" style="133" customWidth="1"/>
    <col min="515" max="517" width="7.375" style="133" customWidth="1"/>
    <col min="518" max="518" width="10.75" style="133" customWidth="1"/>
    <col min="519" max="751" width="9.125" style="133"/>
    <col min="752" max="752" width="6.625" style="133" customWidth="1"/>
    <col min="753" max="753" width="11.375" style="133" customWidth="1"/>
    <col min="754" max="754" width="6.875" style="133" customWidth="1"/>
    <col min="755" max="755" width="16.375" style="133" customWidth="1"/>
    <col min="756" max="756" width="14.125" style="133" customWidth="1"/>
    <col min="757" max="757" width="5.375" style="133" customWidth="1"/>
    <col min="758" max="758" width="44.875" style="133" customWidth="1"/>
    <col min="759" max="759" width="7.25" style="133" customWidth="1"/>
    <col min="760" max="760" width="6.375" style="133" customWidth="1"/>
    <col min="761" max="761" width="11.875" style="133" customWidth="1"/>
    <col min="762" max="762" width="14.625" style="133" customWidth="1"/>
    <col min="763" max="763" width="14.375" style="133" customWidth="1"/>
    <col min="764" max="764" width="12.75" style="133" customWidth="1"/>
    <col min="765" max="765" width="13.875" style="133" customWidth="1"/>
    <col min="766" max="766" width="14.375" style="133" customWidth="1"/>
    <col min="767" max="767" width="12.75" style="133" customWidth="1"/>
    <col min="768" max="768" width="13.875" style="133" customWidth="1"/>
    <col min="769" max="769" width="14.375" style="133" customWidth="1"/>
    <col min="770" max="770" width="12.75" style="133" customWidth="1"/>
    <col min="771" max="773" width="7.375" style="133" customWidth="1"/>
    <col min="774" max="774" width="10.75" style="133" customWidth="1"/>
    <col min="775" max="1007" width="9.125" style="133"/>
    <col min="1008" max="1008" width="6.625" style="133" customWidth="1"/>
    <col min="1009" max="1009" width="11.375" style="133" customWidth="1"/>
    <col min="1010" max="1010" width="6.875" style="133" customWidth="1"/>
    <col min="1011" max="1011" width="16.375" style="133" customWidth="1"/>
    <col min="1012" max="1012" width="14.125" style="133" customWidth="1"/>
    <col min="1013" max="1013" width="5.375" style="133" customWidth="1"/>
    <col min="1014" max="1014" width="44.875" style="133" customWidth="1"/>
    <col min="1015" max="1015" width="7.25" style="133" customWidth="1"/>
    <col min="1016" max="1016" width="6.375" style="133" customWidth="1"/>
    <col min="1017" max="1017" width="11.875" style="133" customWidth="1"/>
    <col min="1018" max="1018" width="14.625" style="133" customWidth="1"/>
    <col min="1019" max="1019" width="14.375" style="133" customWidth="1"/>
    <col min="1020" max="1020" width="12.75" style="133" customWidth="1"/>
    <col min="1021" max="1021" width="13.875" style="133" customWidth="1"/>
    <col min="1022" max="1022" width="14.375" style="133" customWidth="1"/>
    <col min="1023" max="1023" width="12.75" style="133" customWidth="1"/>
    <col min="1024" max="1024" width="13.875" style="133" customWidth="1"/>
    <col min="1025" max="1025" width="14.375" style="133" customWidth="1"/>
    <col min="1026" max="1026" width="12.75" style="133" customWidth="1"/>
    <col min="1027" max="1029" width="7.375" style="133" customWidth="1"/>
    <col min="1030" max="1030" width="10.75" style="133" customWidth="1"/>
    <col min="1031" max="1263" width="9.125" style="133"/>
    <col min="1264" max="1264" width="6.625" style="133" customWidth="1"/>
    <col min="1265" max="1265" width="11.375" style="133" customWidth="1"/>
    <col min="1266" max="1266" width="6.875" style="133" customWidth="1"/>
    <col min="1267" max="1267" width="16.375" style="133" customWidth="1"/>
    <col min="1268" max="1268" width="14.125" style="133" customWidth="1"/>
    <col min="1269" max="1269" width="5.375" style="133" customWidth="1"/>
    <col min="1270" max="1270" width="44.875" style="133" customWidth="1"/>
    <col min="1271" max="1271" width="7.25" style="133" customWidth="1"/>
    <col min="1272" max="1272" width="6.375" style="133" customWidth="1"/>
    <col min="1273" max="1273" width="11.875" style="133" customWidth="1"/>
    <col min="1274" max="1274" width="14.625" style="133" customWidth="1"/>
    <col min="1275" max="1275" width="14.375" style="133" customWidth="1"/>
    <col min="1276" max="1276" width="12.75" style="133" customWidth="1"/>
    <col min="1277" max="1277" width="13.875" style="133" customWidth="1"/>
    <col min="1278" max="1278" width="14.375" style="133" customWidth="1"/>
    <col min="1279" max="1279" width="12.75" style="133" customWidth="1"/>
    <col min="1280" max="1280" width="13.875" style="133" customWidth="1"/>
    <col min="1281" max="1281" width="14.375" style="133" customWidth="1"/>
    <col min="1282" max="1282" width="12.75" style="133" customWidth="1"/>
    <col min="1283" max="1285" width="7.375" style="133" customWidth="1"/>
    <col min="1286" max="1286" width="10.75" style="133" customWidth="1"/>
    <col min="1287" max="1519" width="9.125" style="133"/>
    <col min="1520" max="1520" width="6.625" style="133" customWidth="1"/>
    <col min="1521" max="1521" width="11.375" style="133" customWidth="1"/>
    <col min="1522" max="1522" width="6.875" style="133" customWidth="1"/>
    <col min="1523" max="1523" width="16.375" style="133" customWidth="1"/>
    <col min="1524" max="1524" width="14.125" style="133" customWidth="1"/>
    <col min="1525" max="1525" width="5.375" style="133" customWidth="1"/>
    <col min="1526" max="1526" width="44.875" style="133" customWidth="1"/>
    <col min="1527" max="1527" width="7.25" style="133" customWidth="1"/>
    <col min="1528" max="1528" width="6.375" style="133" customWidth="1"/>
    <col min="1529" max="1529" width="11.875" style="133" customWidth="1"/>
    <col min="1530" max="1530" width="14.625" style="133" customWidth="1"/>
    <col min="1531" max="1531" width="14.375" style="133" customWidth="1"/>
    <col min="1532" max="1532" width="12.75" style="133" customWidth="1"/>
    <col min="1533" max="1533" width="13.875" style="133" customWidth="1"/>
    <col min="1534" max="1534" width="14.375" style="133" customWidth="1"/>
    <col min="1535" max="1535" width="12.75" style="133" customWidth="1"/>
    <col min="1536" max="1536" width="13.875" style="133" customWidth="1"/>
    <col min="1537" max="1537" width="14.375" style="133" customWidth="1"/>
    <col min="1538" max="1538" width="12.75" style="133" customWidth="1"/>
    <col min="1539" max="1541" width="7.375" style="133" customWidth="1"/>
    <col min="1542" max="1542" width="10.75" style="133" customWidth="1"/>
    <col min="1543" max="1775" width="9.125" style="133"/>
    <col min="1776" max="1776" width="6.625" style="133" customWidth="1"/>
    <col min="1777" max="1777" width="11.375" style="133" customWidth="1"/>
    <col min="1778" max="1778" width="6.875" style="133" customWidth="1"/>
    <col min="1779" max="1779" width="16.375" style="133" customWidth="1"/>
    <col min="1780" max="1780" width="14.125" style="133" customWidth="1"/>
    <col min="1781" max="1781" width="5.375" style="133" customWidth="1"/>
    <col min="1782" max="1782" width="44.875" style="133" customWidth="1"/>
    <col min="1783" max="1783" width="7.25" style="133" customWidth="1"/>
    <col min="1784" max="1784" width="6.375" style="133" customWidth="1"/>
    <col min="1785" max="1785" width="11.875" style="133" customWidth="1"/>
    <col min="1786" max="1786" width="14.625" style="133" customWidth="1"/>
    <col min="1787" max="1787" width="14.375" style="133" customWidth="1"/>
    <col min="1788" max="1788" width="12.75" style="133" customWidth="1"/>
    <col min="1789" max="1789" width="13.875" style="133" customWidth="1"/>
    <col min="1790" max="1790" width="14.375" style="133" customWidth="1"/>
    <col min="1791" max="1791" width="12.75" style="133" customWidth="1"/>
    <col min="1792" max="1792" width="13.875" style="133" customWidth="1"/>
    <col min="1793" max="1793" width="14.375" style="133" customWidth="1"/>
    <col min="1794" max="1794" width="12.75" style="133" customWidth="1"/>
    <col min="1795" max="1797" width="7.375" style="133" customWidth="1"/>
    <col min="1798" max="1798" width="10.75" style="133" customWidth="1"/>
    <col min="1799" max="2031" width="9.125" style="133"/>
    <col min="2032" max="2032" width="6.625" style="133" customWidth="1"/>
    <col min="2033" max="2033" width="11.375" style="133" customWidth="1"/>
    <col min="2034" max="2034" width="6.875" style="133" customWidth="1"/>
    <col min="2035" max="2035" width="16.375" style="133" customWidth="1"/>
    <col min="2036" max="2036" width="14.125" style="133" customWidth="1"/>
    <col min="2037" max="2037" width="5.375" style="133" customWidth="1"/>
    <col min="2038" max="2038" width="44.875" style="133" customWidth="1"/>
    <col min="2039" max="2039" width="7.25" style="133" customWidth="1"/>
    <col min="2040" max="2040" width="6.375" style="133" customWidth="1"/>
    <col min="2041" max="2041" width="11.875" style="133" customWidth="1"/>
    <col min="2042" max="2042" width="14.625" style="133" customWidth="1"/>
    <col min="2043" max="2043" width="14.375" style="133" customWidth="1"/>
    <col min="2044" max="2044" width="12.75" style="133" customWidth="1"/>
    <col min="2045" max="2045" width="13.875" style="133" customWidth="1"/>
    <col min="2046" max="2046" width="14.375" style="133" customWidth="1"/>
    <col min="2047" max="2047" width="12.75" style="133" customWidth="1"/>
    <col min="2048" max="2048" width="13.875" style="133" customWidth="1"/>
    <col min="2049" max="2049" width="14.375" style="133" customWidth="1"/>
    <col min="2050" max="2050" width="12.75" style="133" customWidth="1"/>
    <col min="2051" max="2053" width="7.375" style="133" customWidth="1"/>
    <col min="2054" max="2054" width="10.75" style="133" customWidth="1"/>
    <col min="2055" max="2287" width="9.125" style="133"/>
    <col min="2288" max="2288" width="6.625" style="133" customWidth="1"/>
    <col min="2289" max="2289" width="11.375" style="133" customWidth="1"/>
    <col min="2290" max="2290" width="6.875" style="133" customWidth="1"/>
    <col min="2291" max="2291" width="16.375" style="133" customWidth="1"/>
    <col min="2292" max="2292" width="14.125" style="133" customWidth="1"/>
    <col min="2293" max="2293" width="5.375" style="133" customWidth="1"/>
    <col min="2294" max="2294" width="44.875" style="133" customWidth="1"/>
    <col min="2295" max="2295" width="7.25" style="133" customWidth="1"/>
    <col min="2296" max="2296" width="6.375" style="133" customWidth="1"/>
    <col min="2297" max="2297" width="11.875" style="133" customWidth="1"/>
    <col min="2298" max="2298" width="14.625" style="133" customWidth="1"/>
    <col min="2299" max="2299" width="14.375" style="133" customWidth="1"/>
    <col min="2300" max="2300" width="12.75" style="133" customWidth="1"/>
    <col min="2301" max="2301" width="13.875" style="133" customWidth="1"/>
    <col min="2302" max="2302" width="14.375" style="133" customWidth="1"/>
    <col min="2303" max="2303" width="12.75" style="133" customWidth="1"/>
    <col min="2304" max="2304" width="13.875" style="133" customWidth="1"/>
    <col min="2305" max="2305" width="14.375" style="133" customWidth="1"/>
    <col min="2306" max="2306" width="12.75" style="133" customWidth="1"/>
    <col min="2307" max="2309" width="7.375" style="133" customWidth="1"/>
    <col min="2310" max="2310" width="10.75" style="133" customWidth="1"/>
    <col min="2311" max="2543" width="9.125" style="133"/>
    <col min="2544" max="2544" width="6.625" style="133" customWidth="1"/>
    <col min="2545" max="2545" width="11.375" style="133" customWidth="1"/>
    <col min="2546" max="2546" width="6.875" style="133" customWidth="1"/>
    <col min="2547" max="2547" width="16.375" style="133" customWidth="1"/>
    <col min="2548" max="2548" width="14.125" style="133" customWidth="1"/>
    <col min="2549" max="2549" width="5.375" style="133" customWidth="1"/>
    <col min="2550" max="2550" width="44.875" style="133" customWidth="1"/>
    <col min="2551" max="2551" width="7.25" style="133" customWidth="1"/>
    <col min="2552" max="2552" width="6.375" style="133" customWidth="1"/>
    <col min="2553" max="2553" width="11.875" style="133" customWidth="1"/>
    <col min="2554" max="2554" width="14.625" style="133" customWidth="1"/>
    <col min="2555" max="2555" width="14.375" style="133" customWidth="1"/>
    <col min="2556" max="2556" width="12.75" style="133" customWidth="1"/>
    <col min="2557" max="2557" width="13.875" style="133" customWidth="1"/>
    <col min="2558" max="2558" width="14.375" style="133" customWidth="1"/>
    <col min="2559" max="2559" width="12.75" style="133" customWidth="1"/>
    <col min="2560" max="2560" width="13.875" style="133" customWidth="1"/>
    <col min="2561" max="2561" width="14.375" style="133" customWidth="1"/>
    <col min="2562" max="2562" width="12.75" style="133" customWidth="1"/>
    <col min="2563" max="2565" width="7.375" style="133" customWidth="1"/>
    <col min="2566" max="2566" width="10.75" style="133" customWidth="1"/>
    <col min="2567" max="2799" width="9.125" style="133"/>
    <col min="2800" max="2800" width="6.625" style="133" customWidth="1"/>
    <col min="2801" max="2801" width="11.375" style="133" customWidth="1"/>
    <col min="2802" max="2802" width="6.875" style="133" customWidth="1"/>
    <col min="2803" max="2803" width="16.375" style="133" customWidth="1"/>
    <col min="2804" max="2804" width="14.125" style="133" customWidth="1"/>
    <col min="2805" max="2805" width="5.375" style="133" customWidth="1"/>
    <col min="2806" max="2806" width="44.875" style="133" customWidth="1"/>
    <col min="2807" max="2807" width="7.25" style="133" customWidth="1"/>
    <col min="2808" max="2808" width="6.375" style="133" customWidth="1"/>
    <col min="2809" max="2809" width="11.875" style="133" customWidth="1"/>
    <col min="2810" max="2810" width="14.625" style="133" customWidth="1"/>
    <col min="2811" max="2811" width="14.375" style="133" customWidth="1"/>
    <col min="2812" max="2812" width="12.75" style="133" customWidth="1"/>
    <col min="2813" max="2813" width="13.875" style="133" customWidth="1"/>
    <col min="2814" max="2814" width="14.375" style="133" customWidth="1"/>
    <col min="2815" max="2815" width="12.75" style="133" customWidth="1"/>
    <col min="2816" max="2816" width="13.875" style="133" customWidth="1"/>
    <col min="2817" max="2817" width="14.375" style="133" customWidth="1"/>
    <col min="2818" max="2818" width="12.75" style="133" customWidth="1"/>
    <col min="2819" max="2821" width="7.375" style="133" customWidth="1"/>
    <col min="2822" max="2822" width="10.75" style="133" customWidth="1"/>
    <col min="2823" max="3055" width="9.125" style="133"/>
    <col min="3056" max="3056" width="6.625" style="133" customWidth="1"/>
    <col min="3057" max="3057" width="11.375" style="133" customWidth="1"/>
    <col min="3058" max="3058" width="6.875" style="133" customWidth="1"/>
    <col min="3059" max="3059" width="16.375" style="133" customWidth="1"/>
    <col min="3060" max="3060" width="14.125" style="133" customWidth="1"/>
    <col min="3061" max="3061" width="5.375" style="133" customWidth="1"/>
    <col min="3062" max="3062" width="44.875" style="133" customWidth="1"/>
    <col min="3063" max="3063" width="7.25" style="133" customWidth="1"/>
    <col min="3064" max="3064" width="6.375" style="133" customWidth="1"/>
    <col min="3065" max="3065" width="11.875" style="133" customWidth="1"/>
    <col min="3066" max="3066" width="14.625" style="133" customWidth="1"/>
    <col min="3067" max="3067" width="14.375" style="133" customWidth="1"/>
    <col min="3068" max="3068" width="12.75" style="133" customWidth="1"/>
    <col min="3069" max="3069" width="13.875" style="133" customWidth="1"/>
    <col min="3070" max="3070" width="14.375" style="133" customWidth="1"/>
    <col min="3071" max="3071" width="12.75" style="133" customWidth="1"/>
    <col min="3072" max="3072" width="13.875" style="133" customWidth="1"/>
    <col min="3073" max="3073" width="14.375" style="133" customWidth="1"/>
    <col min="3074" max="3074" width="12.75" style="133" customWidth="1"/>
    <col min="3075" max="3077" width="7.375" style="133" customWidth="1"/>
    <col min="3078" max="3078" width="10.75" style="133" customWidth="1"/>
    <col min="3079" max="3311" width="9.125" style="133"/>
    <col min="3312" max="3312" width="6.625" style="133" customWidth="1"/>
    <col min="3313" max="3313" width="11.375" style="133" customWidth="1"/>
    <col min="3314" max="3314" width="6.875" style="133" customWidth="1"/>
    <col min="3315" max="3315" width="16.375" style="133" customWidth="1"/>
    <col min="3316" max="3316" width="14.125" style="133" customWidth="1"/>
    <col min="3317" max="3317" width="5.375" style="133" customWidth="1"/>
    <col min="3318" max="3318" width="44.875" style="133" customWidth="1"/>
    <col min="3319" max="3319" width="7.25" style="133" customWidth="1"/>
    <col min="3320" max="3320" width="6.375" style="133" customWidth="1"/>
    <col min="3321" max="3321" width="11.875" style="133" customWidth="1"/>
    <col min="3322" max="3322" width="14.625" style="133" customWidth="1"/>
    <col min="3323" max="3323" width="14.375" style="133" customWidth="1"/>
    <col min="3324" max="3324" width="12.75" style="133" customWidth="1"/>
    <col min="3325" max="3325" width="13.875" style="133" customWidth="1"/>
    <col min="3326" max="3326" width="14.375" style="133" customWidth="1"/>
    <col min="3327" max="3327" width="12.75" style="133" customWidth="1"/>
    <col min="3328" max="3328" width="13.875" style="133" customWidth="1"/>
    <col min="3329" max="3329" width="14.375" style="133" customWidth="1"/>
    <col min="3330" max="3330" width="12.75" style="133" customWidth="1"/>
    <col min="3331" max="3333" width="7.375" style="133" customWidth="1"/>
    <col min="3334" max="3334" width="10.75" style="133" customWidth="1"/>
    <col min="3335" max="3567" width="9.125" style="133"/>
    <col min="3568" max="3568" width="6.625" style="133" customWidth="1"/>
    <col min="3569" max="3569" width="11.375" style="133" customWidth="1"/>
    <col min="3570" max="3570" width="6.875" style="133" customWidth="1"/>
    <col min="3571" max="3571" width="16.375" style="133" customWidth="1"/>
    <col min="3572" max="3572" width="14.125" style="133" customWidth="1"/>
    <col min="3573" max="3573" width="5.375" style="133" customWidth="1"/>
    <col min="3574" max="3574" width="44.875" style="133" customWidth="1"/>
    <col min="3575" max="3575" width="7.25" style="133" customWidth="1"/>
    <col min="3576" max="3576" width="6.375" style="133" customWidth="1"/>
    <col min="3577" max="3577" width="11.875" style="133" customWidth="1"/>
    <col min="3578" max="3578" width="14.625" style="133" customWidth="1"/>
    <col min="3579" max="3579" width="14.375" style="133" customWidth="1"/>
    <col min="3580" max="3580" width="12.75" style="133" customWidth="1"/>
    <col min="3581" max="3581" width="13.875" style="133" customWidth="1"/>
    <col min="3582" max="3582" width="14.375" style="133" customWidth="1"/>
    <col min="3583" max="3583" width="12.75" style="133" customWidth="1"/>
    <col min="3584" max="3584" width="13.875" style="133" customWidth="1"/>
    <col min="3585" max="3585" width="14.375" style="133" customWidth="1"/>
    <col min="3586" max="3586" width="12.75" style="133" customWidth="1"/>
    <col min="3587" max="3589" width="7.375" style="133" customWidth="1"/>
    <col min="3590" max="3590" width="10.75" style="133" customWidth="1"/>
    <col min="3591" max="3823" width="9.125" style="133"/>
    <col min="3824" max="3824" width="6.625" style="133" customWidth="1"/>
    <col min="3825" max="3825" width="11.375" style="133" customWidth="1"/>
    <col min="3826" max="3826" width="6.875" style="133" customWidth="1"/>
    <col min="3827" max="3827" width="16.375" style="133" customWidth="1"/>
    <col min="3828" max="3828" width="14.125" style="133" customWidth="1"/>
    <col min="3829" max="3829" width="5.375" style="133" customWidth="1"/>
    <col min="3830" max="3830" width="44.875" style="133" customWidth="1"/>
    <col min="3831" max="3831" width="7.25" style="133" customWidth="1"/>
    <col min="3832" max="3832" width="6.375" style="133" customWidth="1"/>
    <col min="3833" max="3833" width="11.875" style="133" customWidth="1"/>
    <col min="3834" max="3834" width="14.625" style="133" customWidth="1"/>
    <col min="3835" max="3835" width="14.375" style="133" customWidth="1"/>
    <col min="3836" max="3836" width="12.75" style="133" customWidth="1"/>
    <col min="3837" max="3837" width="13.875" style="133" customWidth="1"/>
    <col min="3838" max="3838" width="14.375" style="133" customWidth="1"/>
    <col min="3839" max="3839" width="12.75" style="133" customWidth="1"/>
    <col min="3840" max="3840" width="13.875" style="133" customWidth="1"/>
    <col min="3841" max="3841" width="14.375" style="133" customWidth="1"/>
    <col min="3842" max="3842" width="12.75" style="133" customWidth="1"/>
    <col min="3843" max="3845" width="7.375" style="133" customWidth="1"/>
    <col min="3846" max="3846" width="10.75" style="133" customWidth="1"/>
    <col min="3847" max="4079" width="9.125" style="133"/>
    <col min="4080" max="4080" width="6.625" style="133" customWidth="1"/>
    <col min="4081" max="4081" width="11.375" style="133" customWidth="1"/>
    <col min="4082" max="4082" width="6.875" style="133" customWidth="1"/>
    <col min="4083" max="4083" width="16.375" style="133" customWidth="1"/>
    <col min="4084" max="4084" width="14.125" style="133" customWidth="1"/>
    <col min="4085" max="4085" width="5.375" style="133" customWidth="1"/>
    <col min="4086" max="4086" width="44.875" style="133" customWidth="1"/>
    <col min="4087" max="4087" width="7.25" style="133" customWidth="1"/>
    <col min="4088" max="4088" width="6.375" style="133" customWidth="1"/>
    <col min="4089" max="4089" width="11.875" style="133" customWidth="1"/>
    <col min="4090" max="4090" width="14.625" style="133" customWidth="1"/>
    <col min="4091" max="4091" width="14.375" style="133" customWidth="1"/>
    <col min="4092" max="4092" width="12.75" style="133" customWidth="1"/>
    <col min="4093" max="4093" width="13.875" style="133" customWidth="1"/>
    <col min="4094" max="4094" width="14.375" style="133" customWidth="1"/>
    <col min="4095" max="4095" width="12.75" style="133" customWidth="1"/>
    <col min="4096" max="4096" width="13.875" style="133" customWidth="1"/>
    <col min="4097" max="4097" width="14.375" style="133" customWidth="1"/>
    <col min="4098" max="4098" width="12.75" style="133" customWidth="1"/>
    <col min="4099" max="4101" width="7.375" style="133" customWidth="1"/>
    <col min="4102" max="4102" width="10.75" style="133" customWidth="1"/>
    <col min="4103" max="4335" width="9.125" style="133"/>
    <col min="4336" max="4336" width="6.625" style="133" customWidth="1"/>
    <col min="4337" max="4337" width="11.375" style="133" customWidth="1"/>
    <col min="4338" max="4338" width="6.875" style="133" customWidth="1"/>
    <col min="4339" max="4339" width="16.375" style="133" customWidth="1"/>
    <col min="4340" max="4340" width="14.125" style="133" customWidth="1"/>
    <col min="4341" max="4341" width="5.375" style="133" customWidth="1"/>
    <col min="4342" max="4342" width="44.875" style="133" customWidth="1"/>
    <col min="4343" max="4343" width="7.25" style="133" customWidth="1"/>
    <col min="4344" max="4344" width="6.375" style="133" customWidth="1"/>
    <col min="4345" max="4345" width="11.875" style="133" customWidth="1"/>
    <col min="4346" max="4346" width="14.625" style="133" customWidth="1"/>
    <col min="4347" max="4347" width="14.375" style="133" customWidth="1"/>
    <col min="4348" max="4348" width="12.75" style="133" customWidth="1"/>
    <col min="4349" max="4349" width="13.875" style="133" customWidth="1"/>
    <col min="4350" max="4350" width="14.375" style="133" customWidth="1"/>
    <col min="4351" max="4351" width="12.75" style="133" customWidth="1"/>
    <col min="4352" max="4352" width="13.875" style="133" customWidth="1"/>
    <col min="4353" max="4353" width="14.375" style="133" customWidth="1"/>
    <col min="4354" max="4354" width="12.75" style="133" customWidth="1"/>
    <col min="4355" max="4357" width="7.375" style="133" customWidth="1"/>
    <col min="4358" max="4358" width="10.75" style="133" customWidth="1"/>
    <col min="4359" max="4591" width="9.125" style="133"/>
    <col min="4592" max="4592" width="6.625" style="133" customWidth="1"/>
    <col min="4593" max="4593" width="11.375" style="133" customWidth="1"/>
    <col min="4594" max="4594" width="6.875" style="133" customWidth="1"/>
    <col min="4595" max="4595" width="16.375" style="133" customWidth="1"/>
    <col min="4596" max="4596" width="14.125" style="133" customWidth="1"/>
    <col min="4597" max="4597" width="5.375" style="133" customWidth="1"/>
    <col min="4598" max="4598" width="44.875" style="133" customWidth="1"/>
    <col min="4599" max="4599" width="7.25" style="133" customWidth="1"/>
    <col min="4600" max="4600" width="6.375" style="133" customWidth="1"/>
    <col min="4601" max="4601" width="11.875" style="133" customWidth="1"/>
    <col min="4602" max="4602" width="14.625" style="133" customWidth="1"/>
    <col min="4603" max="4603" width="14.375" style="133" customWidth="1"/>
    <col min="4604" max="4604" width="12.75" style="133" customWidth="1"/>
    <col min="4605" max="4605" width="13.875" style="133" customWidth="1"/>
    <col min="4606" max="4606" width="14.375" style="133" customWidth="1"/>
    <col min="4607" max="4607" width="12.75" style="133" customWidth="1"/>
    <col min="4608" max="4608" width="13.875" style="133" customWidth="1"/>
    <col min="4609" max="4609" width="14.375" style="133" customWidth="1"/>
    <col min="4610" max="4610" width="12.75" style="133" customWidth="1"/>
    <col min="4611" max="4613" width="7.375" style="133" customWidth="1"/>
    <col min="4614" max="4614" width="10.75" style="133" customWidth="1"/>
    <col min="4615" max="4847" width="9.125" style="133"/>
    <col min="4848" max="4848" width="6.625" style="133" customWidth="1"/>
    <col min="4849" max="4849" width="11.375" style="133" customWidth="1"/>
    <col min="4850" max="4850" width="6.875" style="133" customWidth="1"/>
    <col min="4851" max="4851" width="16.375" style="133" customWidth="1"/>
    <col min="4852" max="4852" width="14.125" style="133" customWidth="1"/>
    <col min="4853" max="4853" width="5.375" style="133" customWidth="1"/>
    <col min="4854" max="4854" width="44.875" style="133" customWidth="1"/>
    <col min="4855" max="4855" width="7.25" style="133" customWidth="1"/>
    <col min="4856" max="4856" width="6.375" style="133" customWidth="1"/>
    <col min="4857" max="4857" width="11.875" style="133" customWidth="1"/>
    <col min="4858" max="4858" width="14.625" style="133" customWidth="1"/>
    <col min="4859" max="4859" width="14.375" style="133" customWidth="1"/>
    <col min="4860" max="4860" width="12.75" style="133" customWidth="1"/>
    <col min="4861" max="4861" width="13.875" style="133" customWidth="1"/>
    <col min="4862" max="4862" width="14.375" style="133" customWidth="1"/>
    <col min="4863" max="4863" width="12.75" style="133" customWidth="1"/>
    <col min="4864" max="4864" width="13.875" style="133" customWidth="1"/>
    <col min="4865" max="4865" width="14.375" style="133" customWidth="1"/>
    <col min="4866" max="4866" width="12.75" style="133" customWidth="1"/>
    <col min="4867" max="4869" width="7.375" style="133" customWidth="1"/>
    <col min="4870" max="4870" width="10.75" style="133" customWidth="1"/>
    <col min="4871" max="5103" width="9.125" style="133"/>
    <col min="5104" max="5104" width="6.625" style="133" customWidth="1"/>
    <col min="5105" max="5105" width="11.375" style="133" customWidth="1"/>
    <col min="5106" max="5106" width="6.875" style="133" customWidth="1"/>
    <col min="5107" max="5107" width="16.375" style="133" customWidth="1"/>
    <col min="5108" max="5108" width="14.125" style="133" customWidth="1"/>
    <col min="5109" max="5109" width="5.375" style="133" customWidth="1"/>
    <col min="5110" max="5110" width="44.875" style="133" customWidth="1"/>
    <col min="5111" max="5111" width="7.25" style="133" customWidth="1"/>
    <col min="5112" max="5112" width="6.375" style="133" customWidth="1"/>
    <col min="5113" max="5113" width="11.875" style="133" customWidth="1"/>
    <col min="5114" max="5114" width="14.625" style="133" customWidth="1"/>
    <col min="5115" max="5115" width="14.375" style="133" customWidth="1"/>
    <col min="5116" max="5116" width="12.75" style="133" customWidth="1"/>
    <col min="5117" max="5117" width="13.875" style="133" customWidth="1"/>
    <col min="5118" max="5118" width="14.375" style="133" customWidth="1"/>
    <col min="5119" max="5119" width="12.75" style="133" customWidth="1"/>
    <col min="5120" max="5120" width="13.875" style="133" customWidth="1"/>
    <col min="5121" max="5121" width="14.375" style="133" customWidth="1"/>
    <col min="5122" max="5122" width="12.75" style="133" customWidth="1"/>
    <col min="5123" max="5125" width="7.375" style="133" customWidth="1"/>
    <col min="5126" max="5126" width="10.75" style="133" customWidth="1"/>
    <col min="5127" max="5359" width="9.125" style="133"/>
    <col min="5360" max="5360" width="6.625" style="133" customWidth="1"/>
    <col min="5361" max="5361" width="11.375" style="133" customWidth="1"/>
    <col min="5362" max="5362" width="6.875" style="133" customWidth="1"/>
    <col min="5363" max="5363" width="16.375" style="133" customWidth="1"/>
    <col min="5364" max="5364" width="14.125" style="133" customWidth="1"/>
    <col min="5365" max="5365" width="5.375" style="133" customWidth="1"/>
    <col min="5366" max="5366" width="44.875" style="133" customWidth="1"/>
    <col min="5367" max="5367" width="7.25" style="133" customWidth="1"/>
    <col min="5368" max="5368" width="6.375" style="133" customWidth="1"/>
    <col min="5369" max="5369" width="11.875" style="133" customWidth="1"/>
    <col min="5370" max="5370" width="14.625" style="133" customWidth="1"/>
    <col min="5371" max="5371" width="14.375" style="133" customWidth="1"/>
    <col min="5372" max="5372" width="12.75" style="133" customWidth="1"/>
    <col min="5373" max="5373" width="13.875" style="133" customWidth="1"/>
    <col min="5374" max="5374" width="14.375" style="133" customWidth="1"/>
    <col min="5375" max="5375" width="12.75" style="133" customWidth="1"/>
    <col min="5376" max="5376" width="13.875" style="133" customWidth="1"/>
    <col min="5377" max="5377" width="14.375" style="133" customWidth="1"/>
    <col min="5378" max="5378" width="12.75" style="133" customWidth="1"/>
    <col min="5379" max="5381" width="7.375" style="133" customWidth="1"/>
    <col min="5382" max="5382" width="10.75" style="133" customWidth="1"/>
    <col min="5383" max="5615" width="9.125" style="133"/>
    <col min="5616" max="5616" width="6.625" style="133" customWidth="1"/>
    <col min="5617" max="5617" width="11.375" style="133" customWidth="1"/>
    <col min="5618" max="5618" width="6.875" style="133" customWidth="1"/>
    <col min="5619" max="5619" width="16.375" style="133" customWidth="1"/>
    <col min="5620" max="5620" width="14.125" style="133" customWidth="1"/>
    <col min="5621" max="5621" width="5.375" style="133" customWidth="1"/>
    <col min="5622" max="5622" width="44.875" style="133" customWidth="1"/>
    <col min="5623" max="5623" width="7.25" style="133" customWidth="1"/>
    <col min="5624" max="5624" width="6.375" style="133" customWidth="1"/>
    <col min="5625" max="5625" width="11.875" style="133" customWidth="1"/>
    <col min="5626" max="5626" width="14.625" style="133" customWidth="1"/>
    <col min="5627" max="5627" width="14.375" style="133" customWidth="1"/>
    <col min="5628" max="5628" width="12.75" style="133" customWidth="1"/>
    <col min="5629" max="5629" width="13.875" style="133" customWidth="1"/>
    <col min="5630" max="5630" width="14.375" style="133" customWidth="1"/>
    <col min="5631" max="5631" width="12.75" style="133" customWidth="1"/>
    <col min="5632" max="5632" width="13.875" style="133" customWidth="1"/>
    <col min="5633" max="5633" width="14.375" style="133" customWidth="1"/>
    <col min="5634" max="5634" width="12.75" style="133" customWidth="1"/>
    <col min="5635" max="5637" width="7.375" style="133" customWidth="1"/>
    <col min="5638" max="5638" width="10.75" style="133" customWidth="1"/>
    <col min="5639" max="5871" width="9.125" style="133"/>
    <col min="5872" max="5872" width="6.625" style="133" customWidth="1"/>
    <col min="5873" max="5873" width="11.375" style="133" customWidth="1"/>
    <col min="5874" max="5874" width="6.875" style="133" customWidth="1"/>
    <col min="5875" max="5875" width="16.375" style="133" customWidth="1"/>
    <col min="5876" max="5876" width="14.125" style="133" customWidth="1"/>
    <col min="5877" max="5877" width="5.375" style="133" customWidth="1"/>
    <col min="5878" max="5878" width="44.875" style="133" customWidth="1"/>
    <col min="5879" max="5879" width="7.25" style="133" customWidth="1"/>
    <col min="5880" max="5880" width="6.375" style="133" customWidth="1"/>
    <col min="5881" max="5881" width="11.875" style="133" customWidth="1"/>
    <col min="5882" max="5882" width="14.625" style="133" customWidth="1"/>
    <col min="5883" max="5883" width="14.375" style="133" customWidth="1"/>
    <col min="5884" max="5884" width="12.75" style="133" customWidth="1"/>
    <col min="5885" max="5885" width="13.875" style="133" customWidth="1"/>
    <col min="5886" max="5886" width="14.375" style="133" customWidth="1"/>
    <col min="5887" max="5887" width="12.75" style="133" customWidth="1"/>
    <col min="5888" max="5888" width="13.875" style="133" customWidth="1"/>
    <col min="5889" max="5889" width="14.375" style="133" customWidth="1"/>
    <col min="5890" max="5890" width="12.75" style="133" customWidth="1"/>
    <col min="5891" max="5893" width="7.375" style="133" customWidth="1"/>
    <col min="5894" max="5894" width="10.75" style="133" customWidth="1"/>
    <col min="5895" max="6127" width="9.125" style="133"/>
    <col min="6128" max="6128" width="6.625" style="133" customWidth="1"/>
    <col min="6129" max="6129" width="11.375" style="133" customWidth="1"/>
    <col min="6130" max="6130" width="6.875" style="133" customWidth="1"/>
    <col min="6131" max="6131" width="16.375" style="133" customWidth="1"/>
    <col min="6132" max="6132" width="14.125" style="133" customWidth="1"/>
    <col min="6133" max="6133" width="5.375" style="133" customWidth="1"/>
    <col min="6134" max="6134" width="44.875" style="133" customWidth="1"/>
    <col min="6135" max="6135" width="7.25" style="133" customWidth="1"/>
    <col min="6136" max="6136" width="6.375" style="133" customWidth="1"/>
    <col min="6137" max="6137" width="11.875" style="133" customWidth="1"/>
    <col min="6138" max="6138" width="14.625" style="133" customWidth="1"/>
    <col min="6139" max="6139" width="14.375" style="133" customWidth="1"/>
    <col min="6140" max="6140" width="12.75" style="133" customWidth="1"/>
    <col min="6141" max="6141" width="13.875" style="133" customWidth="1"/>
    <col min="6142" max="6142" width="14.375" style="133" customWidth="1"/>
    <col min="6143" max="6143" width="12.75" style="133" customWidth="1"/>
    <col min="6144" max="6144" width="13.875" style="133" customWidth="1"/>
    <col min="6145" max="6145" width="14.375" style="133" customWidth="1"/>
    <col min="6146" max="6146" width="12.75" style="133" customWidth="1"/>
    <col min="6147" max="6149" width="7.375" style="133" customWidth="1"/>
    <col min="6150" max="6150" width="10.75" style="133" customWidth="1"/>
    <col min="6151" max="6383" width="9.125" style="133"/>
    <col min="6384" max="6384" width="6.625" style="133" customWidth="1"/>
    <col min="6385" max="6385" width="11.375" style="133" customWidth="1"/>
    <col min="6386" max="6386" width="6.875" style="133" customWidth="1"/>
    <col min="6387" max="6387" width="16.375" style="133" customWidth="1"/>
    <col min="6388" max="6388" width="14.125" style="133" customWidth="1"/>
    <col min="6389" max="6389" width="5.375" style="133" customWidth="1"/>
    <col min="6390" max="6390" width="44.875" style="133" customWidth="1"/>
    <col min="6391" max="6391" width="7.25" style="133" customWidth="1"/>
    <col min="6392" max="6392" width="6.375" style="133" customWidth="1"/>
    <col min="6393" max="6393" width="11.875" style="133" customWidth="1"/>
    <col min="6394" max="6394" width="14.625" style="133" customWidth="1"/>
    <col min="6395" max="6395" width="14.375" style="133" customWidth="1"/>
    <col min="6396" max="6396" width="12.75" style="133" customWidth="1"/>
    <col min="6397" max="6397" width="13.875" style="133" customWidth="1"/>
    <col min="6398" max="6398" width="14.375" style="133" customWidth="1"/>
    <col min="6399" max="6399" width="12.75" style="133" customWidth="1"/>
    <col min="6400" max="6400" width="13.875" style="133" customWidth="1"/>
    <col min="6401" max="6401" width="14.375" style="133" customWidth="1"/>
    <col min="6402" max="6402" width="12.75" style="133" customWidth="1"/>
    <col min="6403" max="6405" width="7.375" style="133" customWidth="1"/>
    <col min="6406" max="6406" width="10.75" style="133" customWidth="1"/>
    <col min="6407" max="6639" width="9.125" style="133"/>
    <col min="6640" max="6640" width="6.625" style="133" customWidth="1"/>
    <col min="6641" max="6641" width="11.375" style="133" customWidth="1"/>
    <col min="6642" max="6642" width="6.875" style="133" customWidth="1"/>
    <col min="6643" max="6643" width="16.375" style="133" customWidth="1"/>
    <col min="6644" max="6644" width="14.125" style="133" customWidth="1"/>
    <col min="6645" max="6645" width="5.375" style="133" customWidth="1"/>
    <col min="6646" max="6646" width="44.875" style="133" customWidth="1"/>
    <col min="6647" max="6647" width="7.25" style="133" customWidth="1"/>
    <col min="6648" max="6648" width="6.375" style="133" customWidth="1"/>
    <col min="6649" max="6649" width="11.875" style="133" customWidth="1"/>
    <col min="6650" max="6650" width="14.625" style="133" customWidth="1"/>
    <col min="6651" max="6651" width="14.375" style="133" customWidth="1"/>
    <col min="6652" max="6652" width="12.75" style="133" customWidth="1"/>
    <col min="6653" max="6653" width="13.875" style="133" customWidth="1"/>
    <col min="6654" max="6654" width="14.375" style="133" customWidth="1"/>
    <col min="6655" max="6655" width="12.75" style="133" customWidth="1"/>
    <col min="6656" max="6656" width="13.875" style="133" customWidth="1"/>
    <col min="6657" max="6657" width="14.375" style="133" customWidth="1"/>
    <col min="6658" max="6658" width="12.75" style="133" customWidth="1"/>
    <col min="6659" max="6661" width="7.375" style="133" customWidth="1"/>
    <col min="6662" max="6662" width="10.75" style="133" customWidth="1"/>
    <col min="6663" max="6895" width="9.125" style="133"/>
    <col min="6896" max="6896" width="6.625" style="133" customWidth="1"/>
    <col min="6897" max="6897" width="11.375" style="133" customWidth="1"/>
    <col min="6898" max="6898" width="6.875" style="133" customWidth="1"/>
    <col min="6899" max="6899" width="16.375" style="133" customWidth="1"/>
    <col min="6900" max="6900" width="14.125" style="133" customWidth="1"/>
    <col min="6901" max="6901" width="5.375" style="133" customWidth="1"/>
    <col min="6902" max="6902" width="44.875" style="133" customWidth="1"/>
    <col min="6903" max="6903" width="7.25" style="133" customWidth="1"/>
    <col min="6904" max="6904" width="6.375" style="133" customWidth="1"/>
    <col min="6905" max="6905" width="11.875" style="133" customWidth="1"/>
    <col min="6906" max="6906" width="14.625" style="133" customWidth="1"/>
    <col min="6907" max="6907" width="14.375" style="133" customWidth="1"/>
    <col min="6908" max="6908" width="12.75" style="133" customWidth="1"/>
    <col min="6909" max="6909" width="13.875" style="133" customWidth="1"/>
    <col min="6910" max="6910" width="14.375" style="133" customWidth="1"/>
    <col min="6911" max="6911" width="12.75" style="133" customWidth="1"/>
    <col min="6912" max="6912" width="13.875" style="133" customWidth="1"/>
    <col min="6913" max="6913" width="14.375" style="133" customWidth="1"/>
    <col min="6914" max="6914" width="12.75" style="133" customWidth="1"/>
    <col min="6915" max="6917" width="7.375" style="133" customWidth="1"/>
    <col min="6918" max="6918" width="10.75" style="133" customWidth="1"/>
    <col min="6919" max="7151" width="9.125" style="133"/>
    <col min="7152" max="7152" width="6.625" style="133" customWidth="1"/>
    <col min="7153" max="7153" width="11.375" style="133" customWidth="1"/>
    <col min="7154" max="7154" width="6.875" style="133" customWidth="1"/>
    <col min="7155" max="7155" width="16.375" style="133" customWidth="1"/>
    <col min="7156" max="7156" width="14.125" style="133" customWidth="1"/>
    <col min="7157" max="7157" width="5.375" style="133" customWidth="1"/>
    <col min="7158" max="7158" width="44.875" style="133" customWidth="1"/>
    <col min="7159" max="7159" width="7.25" style="133" customWidth="1"/>
    <col min="7160" max="7160" width="6.375" style="133" customWidth="1"/>
    <col min="7161" max="7161" width="11.875" style="133" customWidth="1"/>
    <col min="7162" max="7162" width="14.625" style="133" customWidth="1"/>
    <col min="7163" max="7163" width="14.375" style="133" customWidth="1"/>
    <col min="7164" max="7164" width="12.75" style="133" customWidth="1"/>
    <col min="7165" max="7165" width="13.875" style="133" customWidth="1"/>
    <col min="7166" max="7166" width="14.375" style="133" customWidth="1"/>
    <col min="7167" max="7167" width="12.75" style="133" customWidth="1"/>
    <col min="7168" max="7168" width="13.875" style="133" customWidth="1"/>
    <col min="7169" max="7169" width="14.375" style="133" customWidth="1"/>
    <col min="7170" max="7170" width="12.75" style="133" customWidth="1"/>
    <col min="7171" max="7173" width="7.375" style="133" customWidth="1"/>
    <col min="7174" max="7174" width="10.75" style="133" customWidth="1"/>
    <col min="7175" max="7407" width="9.125" style="133"/>
    <col min="7408" max="7408" width="6.625" style="133" customWidth="1"/>
    <col min="7409" max="7409" width="11.375" style="133" customWidth="1"/>
    <col min="7410" max="7410" width="6.875" style="133" customWidth="1"/>
    <col min="7411" max="7411" width="16.375" style="133" customWidth="1"/>
    <col min="7412" max="7412" width="14.125" style="133" customWidth="1"/>
    <col min="7413" max="7413" width="5.375" style="133" customWidth="1"/>
    <col min="7414" max="7414" width="44.875" style="133" customWidth="1"/>
    <col min="7415" max="7415" width="7.25" style="133" customWidth="1"/>
    <col min="7416" max="7416" width="6.375" style="133" customWidth="1"/>
    <col min="7417" max="7417" width="11.875" style="133" customWidth="1"/>
    <col min="7418" max="7418" width="14.625" style="133" customWidth="1"/>
    <col min="7419" max="7419" width="14.375" style="133" customWidth="1"/>
    <col min="7420" max="7420" width="12.75" style="133" customWidth="1"/>
    <col min="7421" max="7421" width="13.875" style="133" customWidth="1"/>
    <col min="7422" max="7422" width="14.375" style="133" customWidth="1"/>
    <col min="7423" max="7423" width="12.75" style="133" customWidth="1"/>
    <col min="7424" max="7424" width="13.875" style="133" customWidth="1"/>
    <col min="7425" max="7425" width="14.375" style="133" customWidth="1"/>
    <col min="7426" max="7426" width="12.75" style="133" customWidth="1"/>
    <col min="7427" max="7429" width="7.375" style="133" customWidth="1"/>
    <col min="7430" max="7430" width="10.75" style="133" customWidth="1"/>
    <col min="7431" max="7663" width="9.125" style="133"/>
    <col min="7664" max="7664" width="6.625" style="133" customWidth="1"/>
    <col min="7665" max="7665" width="11.375" style="133" customWidth="1"/>
    <col min="7666" max="7666" width="6.875" style="133" customWidth="1"/>
    <col min="7667" max="7667" width="16.375" style="133" customWidth="1"/>
    <col min="7668" max="7668" width="14.125" style="133" customWidth="1"/>
    <col min="7669" max="7669" width="5.375" style="133" customWidth="1"/>
    <col min="7670" max="7670" width="44.875" style="133" customWidth="1"/>
    <col min="7671" max="7671" width="7.25" style="133" customWidth="1"/>
    <col min="7672" max="7672" width="6.375" style="133" customWidth="1"/>
    <col min="7673" max="7673" width="11.875" style="133" customWidth="1"/>
    <col min="7674" max="7674" width="14.625" style="133" customWidth="1"/>
    <col min="7675" max="7675" width="14.375" style="133" customWidth="1"/>
    <col min="7676" max="7676" width="12.75" style="133" customWidth="1"/>
    <col min="7677" max="7677" width="13.875" style="133" customWidth="1"/>
    <col min="7678" max="7678" width="14.375" style="133" customWidth="1"/>
    <col min="7679" max="7679" width="12.75" style="133" customWidth="1"/>
    <col min="7680" max="7680" width="13.875" style="133" customWidth="1"/>
    <col min="7681" max="7681" width="14.375" style="133" customWidth="1"/>
    <col min="7682" max="7682" width="12.75" style="133" customWidth="1"/>
    <col min="7683" max="7685" width="7.375" style="133" customWidth="1"/>
    <col min="7686" max="7686" width="10.75" style="133" customWidth="1"/>
    <col min="7687" max="7919" width="9.125" style="133"/>
    <col min="7920" max="7920" width="6.625" style="133" customWidth="1"/>
    <col min="7921" max="7921" width="11.375" style="133" customWidth="1"/>
    <col min="7922" max="7922" width="6.875" style="133" customWidth="1"/>
    <col min="7923" max="7923" width="16.375" style="133" customWidth="1"/>
    <col min="7924" max="7924" width="14.125" style="133" customWidth="1"/>
    <col min="7925" max="7925" width="5.375" style="133" customWidth="1"/>
    <col min="7926" max="7926" width="44.875" style="133" customWidth="1"/>
    <col min="7927" max="7927" width="7.25" style="133" customWidth="1"/>
    <col min="7928" max="7928" width="6.375" style="133" customWidth="1"/>
    <col min="7929" max="7929" width="11.875" style="133" customWidth="1"/>
    <col min="7930" max="7930" width="14.625" style="133" customWidth="1"/>
    <col min="7931" max="7931" width="14.375" style="133" customWidth="1"/>
    <col min="7932" max="7932" width="12.75" style="133" customWidth="1"/>
    <col min="7933" max="7933" width="13.875" style="133" customWidth="1"/>
    <col min="7934" max="7934" width="14.375" style="133" customWidth="1"/>
    <col min="7935" max="7935" width="12.75" style="133" customWidth="1"/>
    <col min="7936" max="7936" width="13.875" style="133" customWidth="1"/>
    <col min="7937" max="7937" width="14.375" style="133" customWidth="1"/>
    <col min="7938" max="7938" width="12.75" style="133" customWidth="1"/>
    <col min="7939" max="7941" width="7.375" style="133" customWidth="1"/>
    <col min="7942" max="7942" width="10.75" style="133" customWidth="1"/>
    <col min="7943" max="8175" width="9.125" style="133"/>
    <col min="8176" max="8176" width="6.625" style="133" customWidth="1"/>
    <col min="8177" max="8177" width="11.375" style="133" customWidth="1"/>
    <col min="8178" max="8178" width="6.875" style="133" customWidth="1"/>
    <col min="8179" max="8179" width="16.375" style="133" customWidth="1"/>
    <col min="8180" max="8180" width="14.125" style="133" customWidth="1"/>
    <col min="8181" max="8181" width="5.375" style="133" customWidth="1"/>
    <col min="8182" max="8182" width="44.875" style="133" customWidth="1"/>
    <col min="8183" max="8183" width="7.25" style="133" customWidth="1"/>
    <col min="8184" max="8184" width="6.375" style="133" customWidth="1"/>
    <col min="8185" max="8185" width="11.875" style="133" customWidth="1"/>
    <col min="8186" max="8186" width="14.625" style="133" customWidth="1"/>
    <col min="8187" max="8187" width="14.375" style="133" customWidth="1"/>
    <col min="8188" max="8188" width="12.75" style="133" customWidth="1"/>
    <col min="8189" max="8189" width="13.875" style="133" customWidth="1"/>
    <col min="8190" max="8190" width="14.375" style="133" customWidth="1"/>
    <col min="8191" max="8191" width="12.75" style="133" customWidth="1"/>
    <col min="8192" max="8192" width="13.875" style="133" customWidth="1"/>
    <col min="8193" max="8193" width="14.375" style="133" customWidth="1"/>
    <col min="8194" max="8194" width="12.75" style="133" customWidth="1"/>
    <col min="8195" max="8197" width="7.375" style="133" customWidth="1"/>
    <col min="8198" max="8198" width="10.75" style="133" customWidth="1"/>
    <col min="8199" max="8431" width="9.125" style="133"/>
    <col min="8432" max="8432" width="6.625" style="133" customWidth="1"/>
    <col min="8433" max="8433" width="11.375" style="133" customWidth="1"/>
    <col min="8434" max="8434" width="6.875" style="133" customWidth="1"/>
    <col min="8435" max="8435" width="16.375" style="133" customWidth="1"/>
    <col min="8436" max="8436" width="14.125" style="133" customWidth="1"/>
    <col min="8437" max="8437" width="5.375" style="133" customWidth="1"/>
    <col min="8438" max="8438" width="44.875" style="133" customWidth="1"/>
    <col min="8439" max="8439" width="7.25" style="133" customWidth="1"/>
    <col min="8440" max="8440" width="6.375" style="133" customWidth="1"/>
    <col min="8441" max="8441" width="11.875" style="133" customWidth="1"/>
    <col min="8442" max="8442" width="14.625" style="133" customWidth="1"/>
    <col min="8443" max="8443" width="14.375" style="133" customWidth="1"/>
    <col min="8444" max="8444" width="12.75" style="133" customWidth="1"/>
    <col min="8445" max="8445" width="13.875" style="133" customWidth="1"/>
    <col min="8446" max="8446" width="14.375" style="133" customWidth="1"/>
    <col min="8447" max="8447" width="12.75" style="133" customWidth="1"/>
    <col min="8448" max="8448" width="13.875" style="133" customWidth="1"/>
    <col min="8449" max="8449" width="14.375" style="133" customWidth="1"/>
    <col min="8450" max="8450" width="12.75" style="133" customWidth="1"/>
    <col min="8451" max="8453" width="7.375" style="133" customWidth="1"/>
    <col min="8454" max="8454" width="10.75" style="133" customWidth="1"/>
    <col min="8455" max="8687" width="9.125" style="133"/>
    <col min="8688" max="8688" width="6.625" style="133" customWidth="1"/>
    <col min="8689" max="8689" width="11.375" style="133" customWidth="1"/>
    <col min="8690" max="8690" width="6.875" style="133" customWidth="1"/>
    <col min="8691" max="8691" width="16.375" style="133" customWidth="1"/>
    <col min="8692" max="8692" width="14.125" style="133" customWidth="1"/>
    <col min="8693" max="8693" width="5.375" style="133" customWidth="1"/>
    <col min="8694" max="8694" width="44.875" style="133" customWidth="1"/>
    <col min="8695" max="8695" width="7.25" style="133" customWidth="1"/>
    <col min="8696" max="8696" width="6.375" style="133" customWidth="1"/>
    <col min="8697" max="8697" width="11.875" style="133" customWidth="1"/>
    <col min="8698" max="8698" width="14.625" style="133" customWidth="1"/>
    <col min="8699" max="8699" width="14.375" style="133" customWidth="1"/>
    <col min="8700" max="8700" width="12.75" style="133" customWidth="1"/>
    <col min="8701" max="8701" width="13.875" style="133" customWidth="1"/>
    <col min="8702" max="8702" width="14.375" style="133" customWidth="1"/>
    <col min="8703" max="8703" width="12.75" style="133" customWidth="1"/>
    <col min="8704" max="8704" width="13.875" style="133" customWidth="1"/>
    <col min="8705" max="8705" width="14.375" style="133" customWidth="1"/>
    <col min="8706" max="8706" width="12.75" style="133" customWidth="1"/>
    <col min="8707" max="8709" width="7.375" style="133" customWidth="1"/>
    <col min="8710" max="8710" width="10.75" style="133" customWidth="1"/>
    <col min="8711" max="8943" width="9.125" style="133"/>
    <col min="8944" max="8944" width="6.625" style="133" customWidth="1"/>
    <col min="8945" max="8945" width="11.375" style="133" customWidth="1"/>
    <col min="8946" max="8946" width="6.875" style="133" customWidth="1"/>
    <col min="8947" max="8947" width="16.375" style="133" customWidth="1"/>
    <col min="8948" max="8948" width="14.125" style="133" customWidth="1"/>
    <col min="8949" max="8949" width="5.375" style="133" customWidth="1"/>
    <col min="8950" max="8950" width="44.875" style="133" customWidth="1"/>
    <col min="8951" max="8951" width="7.25" style="133" customWidth="1"/>
    <col min="8952" max="8952" width="6.375" style="133" customWidth="1"/>
    <col min="8953" max="8953" width="11.875" style="133" customWidth="1"/>
    <col min="8954" max="8954" width="14.625" style="133" customWidth="1"/>
    <col min="8955" max="8955" width="14.375" style="133" customWidth="1"/>
    <col min="8956" max="8956" width="12.75" style="133" customWidth="1"/>
    <col min="8957" max="8957" width="13.875" style="133" customWidth="1"/>
    <col min="8958" max="8958" width="14.375" style="133" customWidth="1"/>
    <col min="8959" max="8959" width="12.75" style="133" customWidth="1"/>
    <col min="8960" max="8960" width="13.875" style="133" customWidth="1"/>
    <col min="8961" max="8961" width="14.375" style="133" customWidth="1"/>
    <col min="8962" max="8962" width="12.75" style="133" customWidth="1"/>
    <col min="8963" max="8965" width="7.375" style="133" customWidth="1"/>
    <col min="8966" max="8966" width="10.75" style="133" customWidth="1"/>
    <col min="8967" max="9199" width="9.125" style="133"/>
    <col min="9200" max="9200" width="6.625" style="133" customWidth="1"/>
    <col min="9201" max="9201" width="11.375" style="133" customWidth="1"/>
    <col min="9202" max="9202" width="6.875" style="133" customWidth="1"/>
    <col min="9203" max="9203" width="16.375" style="133" customWidth="1"/>
    <col min="9204" max="9204" width="14.125" style="133" customWidth="1"/>
    <col min="9205" max="9205" width="5.375" style="133" customWidth="1"/>
    <col min="9206" max="9206" width="44.875" style="133" customWidth="1"/>
    <col min="9207" max="9207" width="7.25" style="133" customWidth="1"/>
    <col min="9208" max="9208" width="6.375" style="133" customWidth="1"/>
    <col min="9209" max="9209" width="11.875" style="133" customWidth="1"/>
    <col min="9210" max="9210" width="14.625" style="133" customWidth="1"/>
    <col min="9211" max="9211" width="14.375" style="133" customWidth="1"/>
    <col min="9212" max="9212" width="12.75" style="133" customWidth="1"/>
    <col min="9213" max="9213" width="13.875" style="133" customWidth="1"/>
    <col min="9214" max="9214" width="14.375" style="133" customWidth="1"/>
    <col min="9215" max="9215" width="12.75" style="133" customWidth="1"/>
    <col min="9216" max="9216" width="13.875" style="133" customWidth="1"/>
    <col min="9217" max="9217" width="14.375" style="133" customWidth="1"/>
    <col min="9218" max="9218" width="12.75" style="133" customWidth="1"/>
    <col min="9219" max="9221" width="7.375" style="133" customWidth="1"/>
    <col min="9222" max="9222" width="10.75" style="133" customWidth="1"/>
    <col min="9223" max="9455" width="9.125" style="133"/>
    <col min="9456" max="9456" width="6.625" style="133" customWidth="1"/>
    <col min="9457" max="9457" width="11.375" style="133" customWidth="1"/>
    <col min="9458" max="9458" width="6.875" style="133" customWidth="1"/>
    <col min="9459" max="9459" width="16.375" style="133" customWidth="1"/>
    <col min="9460" max="9460" width="14.125" style="133" customWidth="1"/>
    <col min="9461" max="9461" width="5.375" style="133" customWidth="1"/>
    <col min="9462" max="9462" width="44.875" style="133" customWidth="1"/>
    <col min="9463" max="9463" width="7.25" style="133" customWidth="1"/>
    <col min="9464" max="9464" width="6.375" style="133" customWidth="1"/>
    <col min="9465" max="9465" width="11.875" style="133" customWidth="1"/>
    <col min="9466" max="9466" width="14.625" style="133" customWidth="1"/>
    <col min="9467" max="9467" width="14.375" style="133" customWidth="1"/>
    <col min="9468" max="9468" width="12.75" style="133" customWidth="1"/>
    <col min="9469" max="9469" width="13.875" style="133" customWidth="1"/>
    <col min="9470" max="9470" width="14.375" style="133" customWidth="1"/>
    <col min="9471" max="9471" width="12.75" style="133" customWidth="1"/>
    <col min="9472" max="9472" width="13.875" style="133" customWidth="1"/>
    <col min="9473" max="9473" width="14.375" style="133" customWidth="1"/>
    <col min="9474" max="9474" width="12.75" style="133" customWidth="1"/>
    <col min="9475" max="9477" width="7.375" style="133" customWidth="1"/>
    <col min="9478" max="9478" width="10.75" style="133" customWidth="1"/>
    <col min="9479" max="9711" width="9.125" style="133"/>
    <col min="9712" max="9712" width="6.625" style="133" customWidth="1"/>
    <col min="9713" max="9713" width="11.375" style="133" customWidth="1"/>
    <col min="9714" max="9714" width="6.875" style="133" customWidth="1"/>
    <col min="9715" max="9715" width="16.375" style="133" customWidth="1"/>
    <col min="9716" max="9716" width="14.125" style="133" customWidth="1"/>
    <col min="9717" max="9717" width="5.375" style="133" customWidth="1"/>
    <col min="9718" max="9718" width="44.875" style="133" customWidth="1"/>
    <col min="9719" max="9719" width="7.25" style="133" customWidth="1"/>
    <col min="9720" max="9720" width="6.375" style="133" customWidth="1"/>
    <col min="9721" max="9721" width="11.875" style="133" customWidth="1"/>
    <col min="9722" max="9722" width="14.625" style="133" customWidth="1"/>
    <col min="9723" max="9723" width="14.375" style="133" customWidth="1"/>
    <col min="9724" max="9724" width="12.75" style="133" customWidth="1"/>
    <col min="9725" max="9725" width="13.875" style="133" customWidth="1"/>
    <col min="9726" max="9726" width="14.375" style="133" customWidth="1"/>
    <col min="9727" max="9727" width="12.75" style="133" customWidth="1"/>
    <col min="9728" max="9728" width="13.875" style="133" customWidth="1"/>
    <col min="9729" max="9729" width="14.375" style="133" customWidth="1"/>
    <col min="9730" max="9730" width="12.75" style="133" customWidth="1"/>
    <col min="9731" max="9733" width="7.375" style="133" customWidth="1"/>
    <col min="9734" max="9734" width="10.75" style="133" customWidth="1"/>
    <col min="9735" max="9967" width="9.125" style="133"/>
    <col min="9968" max="9968" width="6.625" style="133" customWidth="1"/>
    <col min="9969" max="9969" width="11.375" style="133" customWidth="1"/>
    <col min="9970" max="9970" width="6.875" style="133" customWidth="1"/>
    <col min="9971" max="9971" width="16.375" style="133" customWidth="1"/>
    <col min="9972" max="9972" width="14.125" style="133" customWidth="1"/>
    <col min="9973" max="9973" width="5.375" style="133" customWidth="1"/>
    <col min="9974" max="9974" width="44.875" style="133" customWidth="1"/>
    <col min="9975" max="9975" width="7.25" style="133" customWidth="1"/>
    <col min="9976" max="9976" width="6.375" style="133" customWidth="1"/>
    <col min="9977" max="9977" width="11.875" style="133" customWidth="1"/>
    <col min="9978" max="9978" width="14.625" style="133" customWidth="1"/>
    <col min="9979" max="9979" width="14.375" style="133" customWidth="1"/>
    <col min="9980" max="9980" width="12.75" style="133" customWidth="1"/>
    <col min="9981" max="9981" width="13.875" style="133" customWidth="1"/>
    <col min="9982" max="9982" width="14.375" style="133" customWidth="1"/>
    <col min="9983" max="9983" width="12.75" style="133" customWidth="1"/>
    <col min="9984" max="9984" width="13.875" style="133" customWidth="1"/>
    <col min="9985" max="9985" width="14.375" style="133" customWidth="1"/>
    <col min="9986" max="9986" width="12.75" style="133" customWidth="1"/>
    <col min="9987" max="9989" width="7.375" style="133" customWidth="1"/>
    <col min="9990" max="9990" width="10.75" style="133" customWidth="1"/>
    <col min="9991" max="10223" width="9.125" style="133"/>
    <col min="10224" max="10224" width="6.625" style="133" customWidth="1"/>
    <col min="10225" max="10225" width="11.375" style="133" customWidth="1"/>
    <col min="10226" max="10226" width="6.875" style="133" customWidth="1"/>
    <col min="10227" max="10227" width="16.375" style="133" customWidth="1"/>
    <col min="10228" max="10228" width="14.125" style="133" customWidth="1"/>
    <col min="10229" max="10229" width="5.375" style="133" customWidth="1"/>
    <col min="10230" max="10230" width="44.875" style="133" customWidth="1"/>
    <col min="10231" max="10231" width="7.25" style="133" customWidth="1"/>
    <col min="10232" max="10232" width="6.375" style="133" customWidth="1"/>
    <col min="10233" max="10233" width="11.875" style="133" customWidth="1"/>
    <col min="10234" max="10234" width="14.625" style="133" customWidth="1"/>
    <col min="10235" max="10235" width="14.375" style="133" customWidth="1"/>
    <col min="10236" max="10236" width="12.75" style="133" customWidth="1"/>
    <col min="10237" max="10237" width="13.875" style="133" customWidth="1"/>
    <col min="10238" max="10238" width="14.375" style="133" customWidth="1"/>
    <col min="10239" max="10239" width="12.75" style="133" customWidth="1"/>
    <col min="10240" max="10240" width="13.875" style="133" customWidth="1"/>
    <col min="10241" max="10241" width="14.375" style="133" customWidth="1"/>
    <col min="10242" max="10242" width="12.75" style="133" customWidth="1"/>
    <col min="10243" max="10245" width="7.375" style="133" customWidth="1"/>
    <col min="10246" max="10246" width="10.75" style="133" customWidth="1"/>
    <col min="10247" max="10479" width="9.125" style="133"/>
    <col min="10480" max="10480" width="6.625" style="133" customWidth="1"/>
    <col min="10481" max="10481" width="11.375" style="133" customWidth="1"/>
    <col min="10482" max="10482" width="6.875" style="133" customWidth="1"/>
    <col min="10483" max="10483" width="16.375" style="133" customWidth="1"/>
    <col min="10484" max="10484" width="14.125" style="133" customWidth="1"/>
    <col min="10485" max="10485" width="5.375" style="133" customWidth="1"/>
    <col min="10486" max="10486" width="44.875" style="133" customWidth="1"/>
    <col min="10487" max="10487" width="7.25" style="133" customWidth="1"/>
    <col min="10488" max="10488" width="6.375" style="133" customWidth="1"/>
    <col min="10489" max="10489" width="11.875" style="133" customWidth="1"/>
    <col min="10490" max="10490" width="14.625" style="133" customWidth="1"/>
    <col min="10491" max="10491" width="14.375" style="133" customWidth="1"/>
    <col min="10492" max="10492" width="12.75" style="133" customWidth="1"/>
    <col min="10493" max="10493" width="13.875" style="133" customWidth="1"/>
    <col min="10494" max="10494" width="14.375" style="133" customWidth="1"/>
    <col min="10495" max="10495" width="12.75" style="133" customWidth="1"/>
    <col min="10496" max="10496" width="13.875" style="133" customWidth="1"/>
    <col min="10497" max="10497" width="14.375" style="133" customWidth="1"/>
    <col min="10498" max="10498" width="12.75" style="133" customWidth="1"/>
    <col min="10499" max="10501" width="7.375" style="133" customWidth="1"/>
    <col min="10502" max="10502" width="10.75" style="133" customWidth="1"/>
    <col min="10503" max="10735" width="9.125" style="133"/>
    <col min="10736" max="10736" width="6.625" style="133" customWidth="1"/>
    <col min="10737" max="10737" width="11.375" style="133" customWidth="1"/>
    <col min="10738" max="10738" width="6.875" style="133" customWidth="1"/>
    <col min="10739" max="10739" width="16.375" style="133" customWidth="1"/>
    <col min="10740" max="10740" width="14.125" style="133" customWidth="1"/>
    <col min="10741" max="10741" width="5.375" style="133" customWidth="1"/>
    <col min="10742" max="10742" width="44.875" style="133" customWidth="1"/>
    <col min="10743" max="10743" width="7.25" style="133" customWidth="1"/>
    <col min="10744" max="10744" width="6.375" style="133" customWidth="1"/>
    <col min="10745" max="10745" width="11.875" style="133" customWidth="1"/>
    <col min="10746" max="10746" width="14.625" style="133" customWidth="1"/>
    <col min="10747" max="10747" width="14.375" style="133" customWidth="1"/>
    <col min="10748" max="10748" width="12.75" style="133" customWidth="1"/>
    <col min="10749" max="10749" width="13.875" style="133" customWidth="1"/>
    <col min="10750" max="10750" width="14.375" style="133" customWidth="1"/>
    <col min="10751" max="10751" width="12.75" style="133" customWidth="1"/>
    <col min="10752" max="10752" width="13.875" style="133" customWidth="1"/>
    <col min="10753" max="10753" width="14.375" style="133" customWidth="1"/>
    <col min="10754" max="10754" width="12.75" style="133" customWidth="1"/>
    <col min="10755" max="10757" width="7.375" style="133" customWidth="1"/>
    <col min="10758" max="10758" width="10.75" style="133" customWidth="1"/>
    <col min="10759" max="10991" width="9.125" style="133"/>
    <col min="10992" max="10992" width="6.625" style="133" customWidth="1"/>
    <col min="10993" max="10993" width="11.375" style="133" customWidth="1"/>
    <col min="10994" max="10994" width="6.875" style="133" customWidth="1"/>
    <col min="10995" max="10995" width="16.375" style="133" customWidth="1"/>
    <col min="10996" max="10996" width="14.125" style="133" customWidth="1"/>
    <col min="10997" max="10997" width="5.375" style="133" customWidth="1"/>
    <col min="10998" max="10998" width="44.875" style="133" customWidth="1"/>
    <col min="10999" max="10999" width="7.25" style="133" customWidth="1"/>
    <col min="11000" max="11000" width="6.375" style="133" customWidth="1"/>
    <col min="11001" max="11001" width="11.875" style="133" customWidth="1"/>
    <col min="11002" max="11002" width="14.625" style="133" customWidth="1"/>
    <col min="11003" max="11003" width="14.375" style="133" customWidth="1"/>
    <col min="11004" max="11004" width="12.75" style="133" customWidth="1"/>
    <col min="11005" max="11005" width="13.875" style="133" customWidth="1"/>
    <col min="11006" max="11006" width="14.375" style="133" customWidth="1"/>
    <col min="11007" max="11007" width="12.75" style="133" customWidth="1"/>
    <col min="11008" max="11008" width="13.875" style="133" customWidth="1"/>
    <col min="11009" max="11009" width="14.375" style="133" customWidth="1"/>
    <col min="11010" max="11010" width="12.75" style="133" customWidth="1"/>
    <col min="11011" max="11013" width="7.375" style="133" customWidth="1"/>
    <col min="11014" max="11014" width="10.75" style="133" customWidth="1"/>
    <col min="11015" max="11247" width="9.125" style="133"/>
    <col min="11248" max="11248" width="6.625" style="133" customWidth="1"/>
    <col min="11249" max="11249" width="11.375" style="133" customWidth="1"/>
    <col min="11250" max="11250" width="6.875" style="133" customWidth="1"/>
    <col min="11251" max="11251" width="16.375" style="133" customWidth="1"/>
    <col min="11252" max="11252" width="14.125" style="133" customWidth="1"/>
    <col min="11253" max="11253" width="5.375" style="133" customWidth="1"/>
    <col min="11254" max="11254" width="44.875" style="133" customWidth="1"/>
    <col min="11255" max="11255" width="7.25" style="133" customWidth="1"/>
    <col min="11256" max="11256" width="6.375" style="133" customWidth="1"/>
    <col min="11257" max="11257" width="11.875" style="133" customWidth="1"/>
    <col min="11258" max="11258" width="14.625" style="133" customWidth="1"/>
    <col min="11259" max="11259" width="14.375" style="133" customWidth="1"/>
    <col min="11260" max="11260" width="12.75" style="133" customWidth="1"/>
    <col min="11261" max="11261" width="13.875" style="133" customWidth="1"/>
    <col min="11262" max="11262" width="14.375" style="133" customWidth="1"/>
    <col min="11263" max="11263" width="12.75" style="133" customWidth="1"/>
    <col min="11264" max="11264" width="13.875" style="133" customWidth="1"/>
    <col min="11265" max="11265" width="14.375" style="133" customWidth="1"/>
    <col min="11266" max="11266" width="12.75" style="133" customWidth="1"/>
    <col min="11267" max="11269" width="7.375" style="133" customWidth="1"/>
    <col min="11270" max="11270" width="10.75" style="133" customWidth="1"/>
    <col min="11271" max="11503" width="9.125" style="133"/>
    <col min="11504" max="11504" width="6.625" style="133" customWidth="1"/>
    <col min="11505" max="11505" width="11.375" style="133" customWidth="1"/>
    <col min="11506" max="11506" width="6.875" style="133" customWidth="1"/>
    <col min="11507" max="11507" width="16.375" style="133" customWidth="1"/>
    <col min="11508" max="11508" width="14.125" style="133" customWidth="1"/>
    <col min="11509" max="11509" width="5.375" style="133" customWidth="1"/>
    <col min="11510" max="11510" width="44.875" style="133" customWidth="1"/>
    <col min="11511" max="11511" width="7.25" style="133" customWidth="1"/>
    <col min="11512" max="11512" width="6.375" style="133" customWidth="1"/>
    <col min="11513" max="11513" width="11.875" style="133" customWidth="1"/>
    <col min="11514" max="11514" width="14.625" style="133" customWidth="1"/>
    <col min="11515" max="11515" width="14.375" style="133" customWidth="1"/>
    <col min="11516" max="11516" width="12.75" style="133" customWidth="1"/>
    <col min="11517" max="11517" width="13.875" style="133" customWidth="1"/>
    <col min="11518" max="11518" width="14.375" style="133" customWidth="1"/>
    <col min="11519" max="11519" width="12.75" style="133" customWidth="1"/>
    <col min="11520" max="11520" width="13.875" style="133" customWidth="1"/>
    <col min="11521" max="11521" width="14.375" style="133" customWidth="1"/>
    <col min="11522" max="11522" width="12.75" style="133" customWidth="1"/>
    <col min="11523" max="11525" width="7.375" style="133" customWidth="1"/>
    <col min="11526" max="11526" width="10.75" style="133" customWidth="1"/>
    <col min="11527" max="11759" width="9.125" style="133"/>
    <col min="11760" max="11760" width="6.625" style="133" customWidth="1"/>
    <col min="11761" max="11761" width="11.375" style="133" customWidth="1"/>
    <col min="11762" max="11762" width="6.875" style="133" customWidth="1"/>
    <col min="11763" max="11763" width="16.375" style="133" customWidth="1"/>
    <col min="11764" max="11764" width="14.125" style="133" customWidth="1"/>
    <col min="11765" max="11765" width="5.375" style="133" customWidth="1"/>
    <col min="11766" max="11766" width="44.875" style="133" customWidth="1"/>
    <col min="11767" max="11767" width="7.25" style="133" customWidth="1"/>
    <col min="11768" max="11768" width="6.375" style="133" customWidth="1"/>
    <col min="11769" max="11769" width="11.875" style="133" customWidth="1"/>
    <col min="11770" max="11770" width="14.625" style="133" customWidth="1"/>
    <col min="11771" max="11771" width="14.375" style="133" customWidth="1"/>
    <col min="11772" max="11772" width="12.75" style="133" customWidth="1"/>
    <col min="11773" max="11773" width="13.875" style="133" customWidth="1"/>
    <col min="11774" max="11774" width="14.375" style="133" customWidth="1"/>
    <col min="11775" max="11775" width="12.75" style="133" customWidth="1"/>
    <col min="11776" max="11776" width="13.875" style="133" customWidth="1"/>
    <col min="11777" max="11777" width="14.375" style="133" customWidth="1"/>
    <col min="11778" max="11778" width="12.75" style="133" customWidth="1"/>
    <col min="11779" max="11781" width="7.375" style="133" customWidth="1"/>
    <col min="11782" max="11782" width="10.75" style="133" customWidth="1"/>
    <col min="11783" max="12015" width="9.125" style="133"/>
    <col min="12016" max="12016" width="6.625" style="133" customWidth="1"/>
    <col min="12017" max="12017" width="11.375" style="133" customWidth="1"/>
    <col min="12018" max="12018" width="6.875" style="133" customWidth="1"/>
    <col min="12019" max="12019" width="16.375" style="133" customWidth="1"/>
    <col min="12020" max="12020" width="14.125" style="133" customWidth="1"/>
    <col min="12021" max="12021" width="5.375" style="133" customWidth="1"/>
    <col min="12022" max="12022" width="44.875" style="133" customWidth="1"/>
    <col min="12023" max="12023" width="7.25" style="133" customWidth="1"/>
    <col min="12024" max="12024" width="6.375" style="133" customWidth="1"/>
    <col min="12025" max="12025" width="11.875" style="133" customWidth="1"/>
    <col min="12026" max="12026" width="14.625" style="133" customWidth="1"/>
    <col min="12027" max="12027" width="14.375" style="133" customWidth="1"/>
    <col min="12028" max="12028" width="12.75" style="133" customWidth="1"/>
    <col min="12029" max="12029" width="13.875" style="133" customWidth="1"/>
    <col min="12030" max="12030" width="14.375" style="133" customWidth="1"/>
    <col min="12031" max="12031" width="12.75" style="133" customWidth="1"/>
    <col min="12032" max="12032" width="13.875" style="133" customWidth="1"/>
    <col min="12033" max="12033" width="14.375" style="133" customWidth="1"/>
    <col min="12034" max="12034" width="12.75" style="133" customWidth="1"/>
    <col min="12035" max="12037" width="7.375" style="133" customWidth="1"/>
    <col min="12038" max="12038" width="10.75" style="133" customWidth="1"/>
    <col min="12039" max="12271" width="9.125" style="133"/>
    <col min="12272" max="12272" width="6.625" style="133" customWidth="1"/>
    <col min="12273" max="12273" width="11.375" style="133" customWidth="1"/>
    <col min="12274" max="12274" width="6.875" style="133" customWidth="1"/>
    <col min="12275" max="12275" width="16.375" style="133" customWidth="1"/>
    <col min="12276" max="12276" width="14.125" style="133" customWidth="1"/>
    <col min="12277" max="12277" width="5.375" style="133" customWidth="1"/>
    <col min="12278" max="12278" width="44.875" style="133" customWidth="1"/>
    <col min="12279" max="12279" width="7.25" style="133" customWidth="1"/>
    <col min="12280" max="12280" width="6.375" style="133" customWidth="1"/>
    <col min="12281" max="12281" width="11.875" style="133" customWidth="1"/>
    <col min="12282" max="12282" width="14.625" style="133" customWidth="1"/>
    <col min="12283" max="12283" width="14.375" style="133" customWidth="1"/>
    <col min="12284" max="12284" width="12.75" style="133" customWidth="1"/>
    <col min="12285" max="12285" width="13.875" style="133" customWidth="1"/>
    <col min="12286" max="12286" width="14.375" style="133" customWidth="1"/>
    <col min="12287" max="12287" width="12.75" style="133" customWidth="1"/>
    <col min="12288" max="12288" width="13.875" style="133" customWidth="1"/>
    <col min="12289" max="12289" width="14.375" style="133" customWidth="1"/>
    <col min="12290" max="12290" width="12.75" style="133" customWidth="1"/>
    <col min="12291" max="12293" width="7.375" style="133" customWidth="1"/>
    <col min="12294" max="12294" width="10.75" style="133" customWidth="1"/>
    <col min="12295" max="12527" width="9.125" style="133"/>
    <col min="12528" max="12528" width="6.625" style="133" customWidth="1"/>
    <col min="12529" max="12529" width="11.375" style="133" customWidth="1"/>
    <col min="12530" max="12530" width="6.875" style="133" customWidth="1"/>
    <col min="12531" max="12531" width="16.375" style="133" customWidth="1"/>
    <col min="12532" max="12532" width="14.125" style="133" customWidth="1"/>
    <col min="12533" max="12533" width="5.375" style="133" customWidth="1"/>
    <col min="12534" max="12534" width="44.875" style="133" customWidth="1"/>
    <col min="12535" max="12535" width="7.25" style="133" customWidth="1"/>
    <col min="12536" max="12536" width="6.375" style="133" customWidth="1"/>
    <col min="12537" max="12537" width="11.875" style="133" customWidth="1"/>
    <col min="12538" max="12538" width="14.625" style="133" customWidth="1"/>
    <col min="12539" max="12539" width="14.375" style="133" customWidth="1"/>
    <col min="12540" max="12540" width="12.75" style="133" customWidth="1"/>
    <col min="12541" max="12541" width="13.875" style="133" customWidth="1"/>
    <col min="12542" max="12542" width="14.375" style="133" customWidth="1"/>
    <col min="12543" max="12543" width="12.75" style="133" customWidth="1"/>
    <col min="12544" max="12544" width="13.875" style="133" customWidth="1"/>
    <col min="12545" max="12545" width="14.375" style="133" customWidth="1"/>
    <col min="12546" max="12546" width="12.75" style="133" customWidth="1"/>
    <col min="12547" max="12549" width="7.375" style="133" customWidth="1"/>
    <col min="12550" max="12550" width="10.75" style="133" customWidth="1"/>
    <col min="12551" max="12783" width="9.125" style="133"/>
    <col min="12784" max="12784" width="6.625" style="133" customWidth="1"/>
    <col min="12785" max="12785" width="11.375" style="133" customWidth="1"/>
    <col min="12786" max="12786" width="6.875" style="133" customWidth="1"/>
    <col min="12787" max="12787" width="16.375" style="133" customWidth="1"/>
    <col min="12788" max="12788" width="14.125" style="133" customWidth="1"/>
    <col min="12789" max="12789" width="5.375" style="133" customWidth="1"/>
    <col min="12790" max="12790" width="44.875" style="133" customWidth="1"/>
    <col min="12791" max="12791" width="7.25" style="133" customWidth="1"/>
    <col min="12792" max="12792" width="6.375" style="133" customWidth="1"/>
    <col min="12793" max="12793" width="11.875" style="133" customWidth="1"/>
    <col min="12794" max="12794" width="14.625" style="133" customWidth="1"/>
    <col min="12795" max="12795" width="14.375" style="133" customWidth="1"/>
    <col min="12796" max="12796" width="12.75" style="133" customWidth="1"/>
    <col min="12797" max="12797" width="13.875" style="133" customWidth="1"/>
    <col min="12798" max="12798" width="14.375" style="133" customWidth="1"/>
    <col min="12799" max="12799" width="12.75" style="133" customWidth="1"/>
    <col min="12800" max="12800" width="13.875" style="133" customWidth="1"/>
    <col min="12801" max="12801" width="14.375" style="133" customWidth="1"/>
    <col min="12802" max="12802" width="12.75" style="133" customWidth="1"/>
    <col min="12803" max="12805" width="7.375" style="133" customWidth="1"/>
    <col min="12806" max="12806" width="10.75" style="133" customWidth="1"/>
    <col min="12807" max="13039" width="9.125" style="133"/>
    <col min="13040" max="13040" width="6.625" style="133" customWidth="1"/>
    <col min="13041" max="13041" width="11.375" style="133" customWidth="1"/>
    <col min="13042" max="13042" width="6.875" style="133" customWidth="1"/>
    <col min="13043" max="13043" width="16.375" style="133" customWidth="1"/>
    <col min="13044" max="13044" width="14.125" style="133" customWidth="1"/>
    <col min="13045" max="13045" width="5.375" style="133" customWidth="1"/>
    <col min="13046" max="13046" width="44.875" style="133" customWidth="1"/>
    <col min="13047" max="13047" width="7.25" style="133" customWidth="1"/>
    <col min="13048" max="13048" width="6.375" style="133" customWidth="1"/>
    <col min="13049" max="13049" width="11.875" style="133" customWidth="1"/>
    <col min="13050" max="13050" width="14.625" style="133" customWidth="1"/>
    <col min="13051" max="13051" width="14.375" style="133" customWidth="1"/>
    <col min="13052" max="13052" width="12.75" style="133" customWidth="1"/>
    <col min="13053" max="13053" width="13.875" style="133" customWidth="1"/>
    <col min="13054" max="13054" width="14.375" style="133" customWidth="1"/>
    <col min="13055" max="13055" width="12.75" style="133" customWidth="1"/>
    <col min="13056" max="13056" width="13.875" style="133" customWidth="1"/>
    <col min="13057" max="13057" width="14.375" style="133" customWidth="1"/>
    <col min="13058" max="13058" width="12.75" style="133" customWidth="1"/>
    <col min="13059" max="13061" width="7.375" style="133" customWidth="1"/>
    <col min="13062" max="13062" width="10.75" style="133" customWidth="1"/>
    <col min="13063" max="13295" width="9.125" style="133"/>
    <col min="13296" max="13296" width="6.625" style="133" customWidth="1"/>
    <col min="13297" max="13297" width="11.375" style="133" customWidth="1"/>
    <col min="13298" max="13298" width="6.875" style="133" customWidth="1"/>
    <col min="13299" max="13299" width="16.375" style="133" customWidth="1"/>
    <col min="13300" max="13300" width="14.125" style="133" customWidth="1"/>
    <col min="13301" max="13301" width="5.375" style="133" customWidth="1"/>
    <col min="13302" max="13302" width="44.875" style="133" customWidth="1"/>
    <col min="13303" max="13303" width="7.25" style="133" customWidth="1"/>
    <col min="13304" max="13304" width="6.375" style="133" customWidth="1"/>
    <col min="13305" max="13305" width="11.875" style="133" customWidth="1"/>
    <col min="13306" max="13306" width="14.625" style="133" customWidth="1"/>
    <col min="13307" max="13307" width="14.375" style="133" customWidth="1"/>
    <col min="13308" max="13308" width="12.75" style="133" customWidth="1"/>
    <col min="13309" max="13309" width="13.875" style="133" customWidth="1"/>
    <col min="13310" max="13310" width="14.375" style="133" customWidth="1"/>
    <col min="13311" max="13311" width="12.75" style="133" customWidth="1"/>
    <col min="13312" max="13312" width="13.875" style="133" customWidth="1"/>
    <col min="13313" max="13313" width="14.375" style="133" customWidth="1"/>
    <col min="13314" max="13314" width="12.75" style="133" customWidth="1"/>
    <col min="13315" max="13317" width="7.375" style="133" customWidth="1"/>
    <col min="13318" max="13318" width="10.75" style="133" customWidth="1"/>
    <col min="13319" max="13551" width="9.125" style="133"/>
    <col min="13552" max="13552" width="6.625" style="133" customWidth="1"/>
    <col min="13553" max="13553" width="11.375" style="133" customWidth="1"/>
    <col min="13554" max="13554" width="6.875" style="133" customWidth="1"/>
    <col min="13555" max="13555" width="16.375" style="133" customWidth="1"/>
    <col min="13556" max="13556" width="14.125" style="133" customWidth="1"/>
    <col min="13557" max="13557" width="5.375" style="133" customWidth="1"/>
    <col min="13558" max="13558" width="44.875" style="133" customWidth="1"/>
    <col min="13559" max="13559" width="7.25" style="133" customWidth="1"/>
    <col min="13560" max="13560" width="6.375" style="133" customWidth="1"/>
    <col min="13561" max="13561" width="11.875" style="133" customWidth="1"/>
    <col min="13562" max="13562" width="14.625" style="133" customWidth="1"/>
    <col min="13563" max="13563" width="14.375" style="133" customWidth="1"/>
    <col min="13564" max="13564" width="12.75" style="133" customWidth="1"/>
    <col min="13565" max="13565" width="13.875" style="133" customWidth="1"/>
    <col min="13566" max="13566" width="14.375" style="133" customWidth="1"/>
    <col min="13567" max="13567" width="12.75" style="133" customWidth="1"/>
    <col min="13568" max="13568" width="13.875" style="133" customWidth="1"/>
    <col min="13569" max="13569" width="14.375" style="133" customWidth="1"/>
    <col min="13570" max="13570" width="12.75" style="133" customWidth="1"/>
    <col min="13571" max="13573" width="7.375" style="133" customWidth="1"/>
    <col min="13574" max="13574" width="10.75" style="133" customWidth="1"/>
    <col min="13575" max="13807" width="9.125" style="133"/>
    <col min="13808" max="13808" width="6.625" style="133" customWidth="1"/>
    <col min="13809" max="13809" width="11.375" style="133" customWidth="1"/>
    <col min="13810" max="13810" width="6.875" style="133" customWidth="1"/>
    <col min="13811" max="13811" width="16.375" style="133" customWidth="1"/>
    <col min="13812" max="13812" width="14.125" style="133" customWidth="1"/>
    <col min="13813" max="13813" width="5.375" style="133" customWidth="1"/>
    <col min="13814" max="13814" width="44.875" style="133" customWidth="1"/>
    <col min="13815" max="13815" width="7.25" style="133" customWidth="1"/>
    <col min="13816" max="13816" width="6.375" style="133" customWidth="1"/>
    <col min="13817" max="13817" width="11.875" style="133" customWidth="1"/>
    <col min="13818" max="13818" width="14.625" style="133" customWidth="1"/>
    <col min="13819" max="13819" width="14.375" style="133" customWidth="1"/>
    <col min="13820" max="13820" width="12.75" style="133" customWidth="1"/>
    <col min="13821" max="13821" width="13.875" style="133" customWidth="1"/>
    <col min="13822" max="13822" width="14.375" style="133" customWidth="1"/>
    <col min="13823" max="13823" width="12.75" style="133" customWidth="1"/>
    <col min="13824" max="13824" width="13.875" style="133" customWidth="1"/>
    <col min="13825" max="13825" width="14.375" style="133" customWidth="1"/>
    <col min="13826" max="13826" width="12.75" style="133" customWidth="1"/>
    <col min="13827" max="13829" width="7.375" style="133" customWidth="1"/>
    <col min="13830" max="13830" width="10.75" style="133" customWidth="1"/>
    <col min="13831" max="14063" width="9.125" style="133"/>
    <col min="14064" max="14064" width="6.625" style="133" customWidth="1"/>
    <col min="14065" max="14065" width="11.375" style="133" customWidth="1"/>
    <col min="14066" max="14066" width="6.875" style="133" customWidth="1"/>
    <col min="14067" max="14067" width="16.375" style="133" customWidth="1"/>
    <col min="14068" max="14068" width="14.125" style="133" customWidth="1"/>
    <col min="14069" max="14069" width="5.375" style="133" customWidth="1"/>
    <col min="14070" max="14070" width="44.875" style="133" customWidth="1"/>
    <col min="14071" max="14071" width="7.25" style="133" customWidth="1"/>
    <col min="14072" max="14072" width="6.375" style="133" customWidth="1"/>
    <col min="14073" max="14073" width="11.875" style="133" customWidth="1"/>
    <col min="14074" max="14074" width="14.625" style="133" customWidth="1"/>
    <col min="14075" max="14075" width="14.375" style="133" customWidth="1"/>
    <col min="14076" max="14076" width="12.75" style="133" customWidth="1"/>
    <col min="14077" max="14077" width="13.875" style="133" customWidth="1"/>
    <col min="14078" max="14078" width="14.375" style="133" customWidth="1"/>
    <col min="14079" max="14079" width="12.75" style="133" customWidth="1"/>
    <col min="14080" max="14080" width="13.875" style="133" customWidth="1"/>
    <col min="14081" max="14081" width="14.375" style="133" customWidth="1"/>
    <col min="14082" max="14082" width="12.75" style="133" customWidth="1"/>
    <col min="14083" max="14085" width="7.375" style="133" customWidth="1"/>
    <col min="14086" max="14086" width="10.75" style="133" customWidth="1"/>
    <col min="14087" max="14319" width="9.125" style="133"/>
    <col min="14320" max="14320" width="6.625" style="133" customWidth="1"/>
    <col min="14321" max="14321" width="11.375" style="133" customWidth="1"/>
    <col min="14322" max="14322" width="6.875" style="133" customWidth="1"/>
    <col min="14323" max="14323" width="16.375" style="133" customWidth="1"/>
    <col min="14324" max="14324" width="14.125" style="133" customWidth="1"/>
    <col min="14325" max="14325" width="5.375" style="133" customWidth="1"/>
    <col min="14326" max="14326" width="44.875" style="133" customWidth="1"/>
    <col min="14327" max="14327" width="7.25" style="133" customWidth="1"/>
    <col min="14328" max="14328" width="6.375" style="133" customWidth="1"/>
    <col min="14329" max="14329" width="11.875" style="133" customWidth="1"/>
    <col min="14330" max="14330" width="14.625" style="133" customWidth="1"/>
    <col min="14331" max="14331" width="14.375" style="133" customWidth="1"/>
    <col min="14332" max="14332" width="12.75" style="133" customWidth="1"/>
    <col min="14333" max="14333" width="13.875" style="133" customWidth="1"/>
    <col min="14334" max="14334" width="14.375" style="133" customWidth="1"/>
    <col min="14335" max="14335" width="12.75" style="133" customWidth="1"/>
    <col min="14336" max="14336" width="13.875" style="133" customWidth="1"/>
    <col min="14337" max="14337" width="14.375" style="133" customWidth="1"/>
    <col min="14338" max="14338" width="12.75" style="133" customWidth="1"/>
    <col min="14339" max="14341" width="7.375" style="133" customWidth="1"/>
    <col min="14342" max="14342" width="10.75" style="133" customWidth="1"/>
    <col min="14343" max="14575" width="9.125" style="133"/>
    <col min="14576" max="14576" width="6.625" style="133" customWidth="1"/>
    <col min="14577" max="14577" width="11.375" style="133" customWidth="1"/>
    <col min="14578" max="14578" width="6.875" style="133" customWidth="1"/>
    <col min="14579" max="14579" width="16.375" style="133" customWidth="1"/>
    <col min="14580" max="14580" width="14.125" style="133" customWidth="1"/>
    <col min="14581" max="14581" width="5.375" style="133" customWidth="1"/>
    <col min="14582" max="14582" width="44.875" style="133" customWidth="1"/>
    <col min="14583" max="14583" width="7.25" style="133" customWidth="1"/>
    <col min="14584" max="14584" width="6.375" style="133" customWidth="1"/>
    <col min="14585" max="14585" width="11.875" style="133" customWidth="1"/>
    <col min="14586" max="14586" width="14.625" style="133" customWidth="1"/>
    <col min="14587" max="14587" width="14.375" style="133" customWidth="1"/>
    <col min="14588" max="14588" width="12.75" style="133" customWidth="1"/>
    <col min="14589" max="14589" width="13.875" style="133" customWidth="1"/>
    <col min="14590" max="14590" width="14.375" style="133" customWidth="1"/>
    <col min="14591" max="14591" width="12.75" style="133" customWidth="1"/>
    <col min="14592" max="14592" width="13.875" style="133" customWidth="1"/>
    <col min="14593" max="14593" width="14.375" style="133" customWidth="1"/>
    <col min="14594" max="14594" width="12.75" style="133" customWidth="1"/>
    <col min="14595" max="14597" width="7.375" style="133" customWidth="1"/>
    <col min="14598" max="14598" width="10.75" style="133" customWidth="1"/>
    <col min="14599" max="14831" width="9.125" style="133"/>
    <col min="14832" max="14832" width="6.625" style="133" customWidth="1"/>
    <col min="14833" max="14833" width="11.375" style="133" customWidth="1"/>
    <col min="14834" max="14834" width="6.875" style="133" customWidth="1"/>
    <col min="14835" max="14835" width="16.375" style="133" customWidth="1"/>
    <col min="14836" max="14836" width="14.125" style="133" customWidth="1"/>
    <col min="14837" max="14837" width="5.375" style="133" customWidth="1"/>
    <col min="14838" max="14838" width="44.875" style="133" customWidth="1"/>
    <col min="14839" max="14839" width="7.25" style="133" customWidth="1"/>
    <col min="14840" max="14840" width="6.375" style="133" customWidth="1"/>
    <col min="14841" max="14841" width="11.875" style="133" customWidth="1"/>
    <col min="14842" max="14842" width="14.625" style="133" customWidth="1"/>
    <col min="14843" max="14843" width="14.375" style="133" customWidth="1"/>
    <col min="14844" max="14844" width="12.75" style="133" customWidth="1"/>
    <col min="14845" max="14845" width="13.875" style="133" customWidth="1"/>
    <col min="14846" max="14846" width="14.375" style="133" customWidth="1"/>
    <col min="14847" max="14847" width="12.75" style="133" customWidth="1"/>
    <col min="14848" max="14848" width="13.875" style="133" customWidth="1"/>
    <col min="14849" max="14849" width="14.375" style="133" customWidth="1"/>
    <col min="14850" max="14850" width="12.75" style="133" customWidth="1"/>
    <col min="14851" max="14853" width="7.375" style="133" customWidth="1"/>
    <col min="14854" max="14854" width="10.75" style="133" customWidth="1"/>
    <col min="14855" max="15087" width="9.125" style="133"/>
    <col min="15088" max="15088" width="6.625" style="133" customWidth="1"/>
    <col min="15089" max="15089" width="11.375" style="133" customWidth="1"/>
    <col min="15090" max="15090" width="6.875" style="133" customWidth="1"/>
    <col min="15091" max="15091" width="16.375" style="133" customWidth="1"/>
    <col min="15092" max="15092" width="14.125" style="133" customWidth="1"/>
    <col min="15093" max="15093" width="5.375" style="133" customWidth="1"/>
    <col min="15094" max="15094" width="44.875" style="133" customWidth="1"/>
    <col min="15095" max="15095" width="7.25" style="133" customWidth="1"/>
    <col min="15096" max="15096" width="6.375" style="133" customWidth="1"/>
    <col min="15097" max="15097" width="11.875" style="133" customWidth="1"/>
    <col min="15098" max="15098" width="14.625" style="133" customWidth="1"/>
    <col min="15099" max="15099" width="14.375" style="133" customWidth="1"/>
    <col min="15100" max="15100" width="12.75" style="133" customWidth="1"/>
    <col min="15101" max="15101" width="13.875" style="133" customWidth="1"/>
    <col min="15102" max="15102" width="14.375" style="133" customWidth="1"/>
    <col min="15103" max="15103" width="12.75" style="133" customWidth="1"/>
    <col min="15104" max="15104" width="13.875" style="133" customWidth="1"/>
    <col min="15105" max="15105" width="14.375" style="133" customWidth="1"/>
    <col min="15106" max="15106" width="12.75" style="133" customWidth="1"/>
    <col min="15107" max="15109" width="7.375" style="133" customWidth="1"/>
    <col min="15110" max="15110" width="10.75" style="133" customWidth="1"/>
    <col min="15111" max="15343" width="9.125" style="133"/>
    <col min="15344" max="15344" width="6.625" style="133" customWidth="1"/>
    <col min="15345" max="15345" width="11.375" style="133" customWidth="1"/>
    <col min="15346" max="15346" width="6.875" style="133" customWidth="1"/>
    <col min="15347" max="15347" width="16.375" style="133" customWidth="1"/>
    <col min="15348" max="15348" width="14.125" style="133" customWidth="1"/>
    <col min="15349" max="15349" width="5.375" style="133" customWidth="1"/>
    <col min="15350" max="15350" width="44.875" style="133" customWidth="1"/>
    <col min="15351" max="15351" width="7.25" style="133" customWidth="1"/>
    <col min="15352" max="15352" width="6.375" style="133" customWidth="1"/>
    <col min="15353" max="15353" width="11.875" style="133" customWidth="1"/>
    <col min="15354" max="15354" width="14.625" style="133" customWidth="1"/>
    <col min="15355" max="15355" width="14.375" style="133" customWidth="1"/>
    <col min="15356" max="15356" width="12.75" style="133" customWidth="1"/>
    <col min="15357" max="15357" width="13.875" style="133" customWidth="1"/>
    <col min="15358" max="15358" width="14.375" style="133" customWidth="1"/>
    <col min="15359" max="15359" width="12.75" style="133" customWidth="1"/>
    <col min="15360" max="15360" width="13.875" style="133" customWidth="1"/>
    <col min="15361" max="15361" width="14.375" style="133" customWidth="1"/>
    <col min="15362" max="15362" width="12.75" style="133" customWidth="1"/>
    <col min="15363" max="15365" width="7.375" style="133" customWidth="1"/>
    <col min="15366" max="15366" width="10.75" style="133" customWidth="1"/>
    <col min="15367" max="15599" width="9.125" style="133"/>
    <col min="15600" max="15600" width="6.625" style="133" customWidth="1"/>
    <col min="15601" max="15601" width="11.375" style="133" customWidth="1"/>
    <col min="15602" max="15602" width="6.875" style="133" customWidth="1"/>
    <col min="15603" max="15603" width="16.375" style="133" customWidth="1"/>
    <col min="15604" max="15604" width="14.125" style="133" customWidth="1"/>
    <col min="15605" max="15605" width="5.375" style="133" customWidth="1"/>
    <col min="15606" max="15606" width="44.875" style="133" customWidth="1"/>
    <col min="15607" max="15607" width="7.25" style="133" customWidth="1"/>
    <col min="15608" max="15608" width="6.375" style="133" customWidth="1"/>
    <col min="15609" max="15609" width="11.875" style="133" customWidth="1"/>
    <col min="15610" max="15610" width="14.625" style="133" customWidth="1"/>
    <col min="15611" max="15611" width="14.375" style="133" customWidth="1"/>
    <col min="15612" max="15612" width="12.75" style="133" customWidth="1"/>
    <col min="15613" max="15613" width="13.875" style="133" customWidth="1"/>
    <col min="15614" max="15614" width="14.375" style="133" customWidth="1"/>
    <col min="15615" max="15615" width="12.75" style="133" customWidth="1"/>
    <col min="15616" max="15616" width="13.875" style="133" customWidth="1"/>
    <col min="15617" max="15617" width="14.375" style="133" customWidth="1"/>
    <col min="15618" max="15618" width="12.75" style="133" customWidth="1"/>
    <col min="15619" max="15621" width="7.375" style="133" customWidth="1"/>
    <col min="15622" max="15622" width="10.75" style="133" customWidth="1"/>
    <col min="15623" max="15855" width="9.125" style="133"/>
    <col min="15856" max="15856" width="6.625" style="133" customWidth="1"/>
    <col min="15857" max="15857" width="11.375" style="133" customWidth="1"/>
    <col min="15858" max="15858" width="6.875" style="133" customWidth="1"/>
    <col min="15859" max="15859" width="16.375" style="133" customWidth="1"/>
    <col min="15860" max="15860" width="14.125" style="133" customWidth="1"/>
    <col min="15861" max="15861" width="5.375" style="133" customWidth="1"/>
    <col min="15862" max="15862" width="44.875" style="133" customWidth="1"/>
    <col min="15863" max="15863" width="7.25" style="133" customWidth="1"/>
    <col min="15864" max="15864" width="6.375" style="133" customWidth="1"/>
    <col min="15865" max="15865" width="11.875" style="133" customWidth="1"/>
    <col min="15866" max="15866" width="14.625" style="133" customWidth="1"/>
    <col min="15867" max="15867" width="14.375" style="133" customWidth="1"/>
    <col min="15868" max="15868" width="12.75" style="133" customWidth="1"/>
    <col min="15869" max="15869" width="13.875" style="133" customWidth="1"/>
    <col min="15870" max="15870" width="14.375" style="133" customWidth="1"/>
    <col min="15871" max="15871" width="12.75" style="133" customWidth="1"/>
    <col min="15872" max="15872" width="13.875" style="133" customWidth="1"/>
    <col min="15873" max="15873" width="14.375" style="133" customWidth="1"/>
    <col min="15874" max="15874" width="12.75" style="133" customWidth="1"/>
    <col min="15875" max="15877" width="7.375" style="133" customWidth="1"/>
    <col min="15878" max="15878" width="10.75" style="133" customWidth="1"/>
    <col min="15879" max="16111" width="9.125" style="133"/>
    <col min="16112" max="16112" width="6.625" style="133" customWidth="1"/>
    <col min="16113" max="16113" width="11.375" style="133" customWidth="1"/>
    <col min="16114" max="16114" width="6.875" style="133" customWidth="1"/>
    <col min="16115" max="16115" width="16.375" style="133" customWidth="1"/>
    <col min="16116" max="16116" width="14.125" style="133" customWidth="1"/>
    <col min="16117" max="16117" width="5.375" style="133" customWidth="1"/>
    <col min="16118" max="16118" width="44.875" style="133" customWidth="1"/>
    <col min="16119" max="16119" width="7.25" style="133" customWidth="1"/>
    <col min="16120" max="16120" width="6.375" style="133" customWidth="1"/>
    <col min="16121" max="16121" width="11.875" style="133" customWidth="1"/>
    <col min="16122" max="16122" width="14.625" style="133" customWidth="1"/>
    <col min="16123" max="16123" width="14.375" style="133" customWidth="1"/>
    <col min="16124" max="16124" width="12.75" style="133" customWidth="1"/>
    <col min="16125" max="16125" width="13.875" style="133" customWidth="1"/>
    <col min="16126" max="16126" width="14.375" style="133" customWidth="1"/>
    <col min="16127" max="16127" width="12.75" style="133" customWidth="1"/>
    <col min="16128" max="16128" width="13.875" style="133" customWidth="1"/>
    <col min="16129" max="16129" width="14.375" style="133" customWidth="1"/>
    <col min="16130" max="16130" width="12.75" style="133" customWidth="1"/>
    <col min="16131" max="16133" width="7.375" style="133" customWidth="1"/>
    <col min="16134" max="16134" width="10.75" style="133" customWidth="1"/>
    <col min="16135" max="16384" width="9.125" style="133"/>
  </cols>
  <sheetData>
    <row r="1" spans="1:19" x14ac:dyDescent="0.35">
      <c r="A1" s="325" t="s">
        <v>601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129" t="s">
        <v>602</v>
      </c>
      <c r="N1" s="130"/>
      <c r="O1" s="130"/>
      <c r="P1" s="130"/>
    </row>
    <row r="2" spans="1:19" ht="24" customHeight="1" x14ac:dyDescent="0.35">
      <c r="A2" s="326" t="s">
        <v>2346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134"/>
      <c r="N2" s="135"/>
      <c r="O2" s="135"/>
      <c r="P2" s="135"/>
    </row>
    <row r="3" spans="1:19" s="136" customFormat="1" ht="36.75" customHeight="1" x14ac:dyDescent="0.2">
      <c r="A3" s="333" t="s">
        <v>65</v>
      </c>
      <c r="B3" s="333" t="s">
        <v>163</v>
      </c>
      <c r="C3" s="333" t="s">
        <v>164</v>
      </c>
      <c r="D3" s="333" t="s">
        <v>165</v>
      </c>
      <c r="E3" s="333" t="s">
        <v>77</v>
      </c>
      <c r="F3" s="333" t="s">
        <v>166</v>
      </c>
      <c r="G3" s="333" t="s">
        <v>167</v>
      </c>
      <c r="H3" s="345" t="s">
        <v>168</v>
      </c>
      <c r="I3" s="333" t="s">
        <v>169</v>
      </c>
      <c r="J3" s="342" t="s">
        <v>170</v>
      </c>
      <c r="K3" s="343" t="s">
        <v>171</v>
      </c>
      <c r="L3" s="335" t="s">
        <v>597</v>
      </c>
      <c r="M3" s="335" t="s">
        <v>10</v>
      </c>
      <c r="N3" s="338" t="s">
        <v>172</v>
      </c>
      <c r="O3" s="339"/>
      <c r="P3" s="340"/>
      <c r="Q3" s="341" t="s">
        <v>11</v>
      </c>
      <c r="R3" s="337" t="s">
        <v>600</v>
      </c>
      <c r="S3" s="321"/>
    </row>
    <row r="4" spans="1:19" s="136" customFormat="1" ht="63" x14ac:dyDescent="0.2">
      <c r="A4" s="334"/>
      <c r="B4" s="334"/>
      <c r="C4" s="334"/>
      <c r="D4" s="334"/>
      <c r="E4" s="334"/>
      <c r="F4" s="334"/>
      <c r="G4" s="334"/>
      <c r="H4" s="346"/>
      <c r="I4" s="334"/>
      <c r="J4" s="342"/>
      <c r="K4" s="344"/>
      <c r="L4" s="336"/>
      <c r="M4" s="336"/>
      <c r="N4" s="137" t="s">
        <v>173</v>
      </c>
      <c r="O4" s="137" t="s">
        <v>174</v>
      </c>
      <c r="P4" s="137" t="s">
        <v>67</v>
      </c>
      <c r="Q4" s="341"/>
      <c r="R4" s="337"/>
      <c r="S4" s="321"/>
    </row>
    <row r="5" spans="1:19" x14ac:dyDescent="0.35">
      <c r="A5" s="138">
        <v>1</v>
      </c>
      <c r="B5" s="139" t="s">
        <v>59</v>
      </c>
      <c r="C5" s="139" t="s">
        <v>175</v>
      </c>
      <c r="D5" s="139" t="s">
        <v>1424</v>
      </c>
      <c r="E5" s="139" t="s">
        <v>176</v>
      </c>
      <c r="F5" s="139" t="s">
        <v>177</v>
      </c>
      <c r="G5" s="139" t="s">
        <v>178</v>
      </c>
      <c r="H5" s="140"/>
      <c r="I5" s="138"/>
      <c r="J5" s="141"/>
      <c r="K5" s="142"/>
      <c r="L5" s="143"/>
      <c r="M5" s="143"/>
      <c r="N5" s="139"/>
      <c r="O5" s="139"/>
      <c r="P5" s="139"/>
    </row>
    <row r="6" spans="1:19" x14ac:dyDescent="0.35">
      <c r="A6" s="138">
        <v>2</v>
      </c>
      <c r="B6" s="139" t="s">
        <v>59</v>
      </c>
      <c r="C6" s="139" t="s">
        <v>179</v>
      </c>
      <c r="D6" s="139" t="s">
        <v>1424</v>
      </c>
      <c r="E6" s="139" t="s">
        <v>176</v>
      </c>
      <c r="F6" s="139" t="s">
        <v>180</v>
      </c>
      <c r="G6" s="139" t="s">
        <v>181</v>
      </c>
      <c r="H6" s="140">
        <v>9017</v>
      </c>
      <c r="I6" s="138">
        <v>5</v>
      </c>
      <c r="J6" s="141">
        <f>บึงกาฬ!F10</f>
        <v>809102.63</v>
      </c>
      <c r="K6" s="142">
        <f>บึงกาฬ!AJ10</f>
        <v>777456.01</v>
      </c>
      <c r="L6" s="143">
        <f>บึงกาฬ!AK10</f>
        <v>4814632.87</v>
      </c>
      <c r="M6" s="143">
        <f>บึงกาฬ!AL10</f>
        <v>4481330.07</v>
      </c>
      <c r="N6" s="139"/>
      <c r="O6" s="139"/>
      <c r="P6" s="139"/>
      <c r="Q6" s="131">
        <f>L6-M6</f>
        <v>333302.79999999981</v>
      </c>
      <c r="R6" s="132">
        <f>L6/H6</f>
        <v>533.95063435732504</v>
      </c>
    </row>
    <row r="7" spans="1:19" x14ac:dyDescent="0.35">
      <c r="A7" s="138">
        <v>3</v>
      </c>
      <c r="B7" s="139" t="s">
        <v>59</v>
      </c>
      <c r="C7" s="139" t="s">
        <v>182</v>
      </c>
      <c r="D7" s="139" t="s">
        <v>1424</v>
      </c>
      <c r="E7" s="139" t="s">
        <v>176</v>
      </c>
      <c r="F7" s="139" t="s">
        <v>180</v>
      </c>
      <c r="G7" s="139" t="s">
        <v>183</v>
      </c>
      <c r="H7" s="140">
        <v>4386</v>
      </c>
      <c r="I7" s="138">
        <v>3</v>
      </c>
      <c r="J7" s="141">
        <f>บึงกาฬ!F11</f>
        <v>617573.41</v>
      </c>
      <c r="K7" s="142">
        <f>บึงกาฬ!AJ11</f>
        <v>537197.8600000001</v>
      </c>
      <c r="L7" s="143">
        <f>บึงกาฬ!AK11</f>
        <v>2598207.04</v>
      </c>
      <c r="M7" s="143">
        <f>บึงกาฬ!AL11</f>
        <v>2603546.29</v>
      </c>
      <c r="N7" s="139"/>
      <c r="O7" s="139"/>
      <c r="P7" s="139"/>
      <c r="Q7" s="131">
        <f t="shared" ref="Q7:Q70" si="0">L7-M7</f>
        <v>-5339.25</v>
      </c>
      <c r="R7" s="132">
        <f t="shared" ref="R7:R70" si="1">L7/H7</f>
        <v>592.3864660282718</v>
      </c>
    </row>
    <row r="8" spans="1:19" x14ac:dyDescent="0.35">
      <c r="A8" s="138">
        <v>4</v>
      </c>
      <c r="B8" s="139" t="s">
        <v>59</v>
      </c>
      <c r="C8" s="139" t="s">
        <v>184</v>
      </c>
      <c r="D8" s="139" t="s">
        <v>1424</v>
      </c>
      <c r="E8" s="139" t="s">
        <v>176</v>
      </c>
      <c r="F8" s="139" t="s">
        <v>180</v>
      </c>
      <c r="G8" s="139" t="s">
        <v>185</v>
      </c>
      <c r="H8" s="140">
        <v>3088</v>
      </c>
      <c r="I8" s="138">
        <v>3</v>
      </c>
      <c r="J8" s="141">
        <f>บึงกาฬ!F12</f>
        <v>851523.69</v>
      </c>
      <c r="K8" s="142">
        <f>บึงกาฬ!AJ12</f>
        <v>543500.69999999995</v>
      </c>
      <c r="L8" s="143">
        <f>บึงกาฬ!AK12</f>
        <v>3971543.18</v>
      </c>
      <c r="M8" s="143">
        <f>บึงกาฬ!AL12</f>
        <v>3865819.6</v>
      </c>
      <c r="N8" s="139"/>
      <c r="O8" s="139"/>
      <c r="P8" s="139"/>
      <c r="Q8" s="131">
        <f t="shared" si="0"/>
        <v>105723.58000000007</v>
      </c>
      <c r="R8" s="132">
        <f t="shared" si="1"/>
        <v>1286.1214961139897</v>
      </c>
    </row>
    <row r="9" spans="1:19" x14ac:dyDescent="0.35">
      <c r="A9" s="138">
        <v>5</v>
      </c>
      <c r="B9" s="139" t="s">
        <v>59</v>
      </c>
      <c r="C9" s="139" t="s">
        <v>186</v>
      </c>
      <c r="D9" s="139" t="s">
        <v>1424</v>
      </c>
      <c r="E9" s="139" t="s">
        <v>176</v>
      </c>
      <c r="F9" s="139" t="s">
        <v>180</v>
      </c>
      <c r="G9" s="139" t="s">
        <v>187</v>
      </c>
      <c r="H9" s="140">
        <v>2345</v>
      </c>
      <c r="I9" s="138">
        <v>2</v>
      </c>
      <c r="J9" s="141">
        <f>บึงกาฬ!F13</f>
        <v>689313.79</v>
      </c>
      <c r="K9" s="142">
        <f>บึงกาฬ!AJ13</f>
        <v>265933.59000000008</v>
      </c>
      <c r="L9" s="143">
        <f>บึงกาฬ!AK13</f>
        <v>2267866.2599999998</v>
      </c>
      <c r="M9" s="143">
        <f>บึงกาฬ!AL13</f>
        <v>2523046.25</v>
      </c>
      <c r="N9" s="139"/>
      <c r="O9" s="139"/>
      <c r="P9" s="139"/>
      <c r="Q9" s="131">
        <f t="shared" si="0"/>
        <v>-255179.99000000022</v>
      </c>
      <c r="R9" s="132">
        <f t="shared" si="1"/>
        <v>967.10714712153504</v>
      </c>
    </row>
    <row r="10" spans="1:19" x14ac:dyDescent="0.35">
      <c r="A10" s="138">
        <v>6</v>
      </c>
      <c r="B10" s="139" t="s">
        <v>59</v>
      </c>
      <c r="C10" s="139" t="s">
        <v>188</v>
      </c>
      <c r="D10" s="139" t="s">
        <v>1424</v>
      </c>
      <c r="E10" s="139" t="s">
        <v>176</v>
      </c>
      <c r="F10" s="139" t="s">
        <v>180</v>
      </c>
      <c r="G10" s="139" t="s">
        <v>189</v>
      </c>
      <c r="H10" s="140">
        <v>6935</v>
      </c>
      <c r="I10" s="138">
        <v>5</v>
      </c>
      <c r="J10" s="141">
        <f>บึงกาฬ!F14</f>
        <v>823673.7</v>
      </c>
      <c r="K10" s="142">
        <f>บึงกาฬ!AJ14</f>
        <v>131207.08999999997</v>
      </c>
      <c r="L10" s="143">
        <f>บึงกาฬ!AK14</f>
        <v>3558184.4800000004</v>
      </c>
      <c r="M10" s="143">
        <f>บึงกาฬ!AL14</f>
        <v>3587462.4</v>
      </c>
      <c r="N10" s="139"/>
      <c r="O10" s="139"/>
      <c r="P10" s="139"/>
      <c r="Q10" s="131">
        <f t="shared" si="0"/>
        <v>-29277.91999999946</v>
      </c>
      <c r="R10" s="132">
        <f t="shared" si="1"/>
        <v>513.07634895457829</v>
      </c>
    </row>
    <row r="11" spans="1:19" x14ac:dyDescent="0.35">
      <c r="A11" s="138">
        <v>7</v>
      </c>
      <c r="B11" s="139" t="s">
        <v>59</v>
      </c>
      <c r="C11" s="139" t="s">
        <v>190</v>
      </c>
      <c r="D11" s="139" t="s">
        <v>1424</v>
      </c>
      <c r="E11" s="139" t="s">
        <v>176</v>
      </c>
      <c r="F11" s="139" t="s">
        <v>180</v>
      </c>
      <c r="G11" s="139" t="s">
        <v>191</v>
      </c>
      <c r="H11" s="140">
        <v>5524</v>
      </c>
      <c r="I11" s="138">
        <v>4</v>
      </c>
      <c r="J11" s="141">
        <f>บึงกาฬ!F15</f>
        <v>402352.89</v>
      </c>
      <c r="K11" s="142">
        <f>บึงกาฬ!AJ15</f>
        <v>409583.62000000011</v>
      </c>
      <c r="L11" s="143">
        <f>บึงกาฬ!AK15</f>
        <v>2914621.9299999997</v>
      </c>
      <c r="M11" s="143">
        <f>บึงกาฬ!AL15</f>
        <v>3224356.34</v>
      </c>
      <c r="N11" s="139"/>
      <c r="O11" s="139"/>
      <c r="P11" s="139"/>
      <c r="Q11" s="131">
        <f t="shared" si="0"/>
        <v>-309734.41000000015</v>
      </c>
      <c r="R11" s="132">
        <f t="shared" si="1"/>
        <v>527.62887943519183</v>
      </c>
    </row>
    <row r="12" spans="1:19" x14ac:dyDescent="0.35">
      <c r="A12" s="138">
        <v>8</v>
      </c>
      <c r="B12" s="139" t="s">
        <v>59</v>
      </c>
      <c r="C12" s="139" t="s">
        <v>192</v>
      </c>
      <c r="D12" s="139" t="s">
        <v>1424</v>
      </c>
      <c r="E12" s="139" t="s">
        <v>176</v>
      </c>
      <c r="F12" s="139" t="s">
        <v>180</v>
      </c>
      <c r="G12" s="139" t="s">
        <v>193</v>
      </c>
      <c r="H12" s="140">
        <v>5657</v>
      </c>
      <c r="I12" s="138">
        <v>4</v>
      </c>
      <c r="J12" s="141">
        <f>บึงกาฬ!F16</f>
        <v>226987.72</v>
      </c>
      <c r="K12" s="142">
        <f>บึงกาฬ!AJ16</f>
        <v>511514.23</v>
      </c>
      <c r="L12" s="143">
        <f>บึงกาฬ!AK16</f>
        <v>2660154.91</v>
      </c>
      <c r="M12" s="143">
        <f>บึงกาฬ!AL16</f>
        <v>2531057.4699999997</v>
      </c>
      <c r="N12" s="139"/>
      <c r="O12" s="139"/>
      <c r="P12" s="139"/>
      <c r="Q12" s="131">
        <f t="shared" si="0"/>
        <v>129097.44000000041</v>
      </c>
      <c r="R12" s="132">
        <f t="shared" si="1"/>
        <v>470.24127806257735</v>
      </c>
    </row>
    <row r="13" spans="1:19" x14ac:dyDescent="0.35">
      <c r="A13" s="138">
        <v>9</v>
      </c>
      <c r="B13" s="139" t="s">
        <v>59</v>
      </c>
      <c r="C13" s="139" t="s">
        <v>194</v>
      </c>
      <c r="D13" s="139" t="s">
        <v>1424</v>
      </c>
      <c r="E13" s="139" t="s">
        <v>176</v>
      </c>
      <c r="F13" s="139" t="s">
        <v>180</v>
      </c>
      <c r="G13" s="139" t="s">
        <v>195</v>
      </c>
      <c r="H13" s="140">
        <v>4057</v>
      </c>
      <c r="I13" s="138">
        <v>3</v>
      </c>
      <c r="J13" s="141">
        <f>บึงกาฬ!F17</f>
        <v>744706.49</v>
      </c>
      <c r="K13" s="142">
        <f>บึงกาฬ!AJ17</f>
        <v>822855.55999999994</v>
      </c>
      <c r="L13" s="143">
        <f>บึงกาฬ!AK17</f>
        <v>3323064.23</v>
      </c>
      <c r="M13" s="143">
        <f>บึงกาฬ!AL17</f>
        <v>2227511.3199999998</v>
      </c>
      <c r="N13" s="139"/>
      <c r="O13" s="139"/>
      <c r="P13" s="139"/>
      <c r="Q13" s="131">
        <f t="shared" si="0"/>
        <v>1095552.9100000001</v>
      </c>
      <c r="R13" s="132">
        <f t="shared" si="1"/>
        <v>819.09396844959326</v>
      </c>
    </row>
    <row r="14" spans="1:19" x14ac:dyDescent="0.35">
      <c r="A14" s="138">
        <v>10</v>
      </c>
      <c r="B14" s="139" t="s">
        <v>59</v>
      </c>
      <c r="C14" s="139" t="s">
        <v>196</v>
      </c>
      <c r="D14" s="139" t="s">
        <v>1424</v>
      </c>
      <c r="E14" s="139" t="s">
        <v>176</v>
      </c>
      <c r="F14" s="139" t="s">
        <v>180</v>
      </c>
      <c r="G14" s="139" t="s">
        <v>197</v>
      </c>
      <c r="H14" s="140">
        <v>2737</v>
      </c>
      <c r="I14" s="138">
        <v>2</v>
      </c>
      <c r="J14" s="141">
        <f>บึงกาฬ!F18</f>
        <v>329758.44</v>
      </c>
      <c r="K14" s="142">
        <f>บึงกาฬ!AJ18</f>
        <v>325939.44</v>
      </c>
      <c r="L14" s="143">
        <f>บึงกาฬ!AK18</f>
        <v>2088335.85</v>
      </c>
      <c r="M14" s="143">
        <f>บึงกาฬ!AL18</f>
        <v>2358036.41</v>
      </c>
      <c r="N14" s="139"/>
      <c r="O14" s="139"/>
      <c r="P14" s="139"/>
      <c r="Q14" s="131">
        <f t="shared" si="0"/>
        <v>-269700.56000000006</v>
      </c>
      <c r="R14" s="132">
        <f t="shared" si="1"/>
        <v>763.00177201315307</v>
      </c>
    </row>
    <row r="15" spans="1:19" x14ac:dyDescent="0.35">
      <c r="A15" s="138">
        <v>11</v>
      </c>
      <c r="B15" s="139" t="s">
        <v>59</v>
      </c>
      <c r="C15" s="139" t="s">
        <v>198</v>
      </c>
      <c r="D15" s="139" t="s">
        <v>1424</v>
      </c>
      <c r="E15" s="139" t="s">
        <v>176</v>
      </c>
      <c r="F15" s="139" t="s">
        <v>180</v>
      </c>
      <c r="G15" s="139" t="s">
        <v>199</v>
      </c>
      <c r="H15" s="140">
        <v>4167</v>
      </c>
      <c r="I15" s="138">
        <v>3</v>
      </c>
      <c r="J15" s="141">
        <f>บึงกาฬ!F19</f>
        <v>134040.20000000001</v>
      </c>
      <c r="K15" s="142">
        <f>บึงกาฬ!AJ19</f>
        <v>-4993.8899999999558</v>
      </c>
      <c r="L15" s="143">
        <f>บึงกาฬ!AK19</f>
        <v>2876950.84</v>
      </c>
      <c r="M15" s="143">
        <f>บึงกาฬ!AL19</f>
        <v>2945930.66</v>
      </c>
      <c r="N15" s="139"/>
      <c r="O15" s="139"/>
      <c r="P15" s="139"/>
      <c r="Q15" s="131">
        <f t="shared" si="0"/>
        <v>-68979.820000000298</v>
      </c>
      <c r="R15" s="132">
        <f t="shared" si="1"/>
        <v>690.41296856251495</v>
      </c>
    </row>
    <row r="16" spans="1:19" x14ac:dyDescent="0.35">
      <c r="A16" s="138">
        <v>12</v>
      </c>
      <c r="B16" s="139" t="s">
        <v>59</v>
      </c>
      <c r="C16" s="139" t="s">
        <v>200</v>
      </c>
      <c r="D16" s="139" t="s">
        <v>1424</v>
      </c>
      <c r="E16" s="139" t="s">
        <v>176</v>
      </c>
      <c r="F16" s="139" t="s">
        <v>180</v>
      </c>
      <c r="G16" s="139" t="s">
        <v>201</v>
      </c>
      <c r="H16" s="140">
        <v>7036</v>
      </c>
      <c r="I16" s="138">
        <v>5</v>
      </c>
      <c r="J16" s="141">
        <f>บึงกาฬ!F20</f>
        <v>514635.03</v>
      </c>
      <c r="K16" s="142">
        <f>บึงกาฬ!AJ20</f>
        <v>353817.48000000004</v>
      </c>
      <c r="L16" s="143">
        <f>บึงกาฬ!AK20</f>
        <v>4081868.91</v>
      </c>
      <c r="M16" s="143">
        <f>บึงกาฬ!AL20</f>
        <v>4043561.61</v>
      </c>
      <c r="N16" s="139"/>
      <c r="O16" s="139"/>
      <c r="P16" s="139"/>
      <c r="Q16" s="131">
        <f t="shared" si="0"/>
        <v>38307.300000000279</v>
      </c>
      <c r="R16" s="132">
        <f t="shared" si="1"/>
        <v>580.14055002842531</v>
      </c>
    </row>
    <row r="17" spans="1:18" x14ac:dyDescent="0.35">
      <c r="A17" s="138">
        <v>13</v>
      </c>
      <c r="B17" s="139" t="s">
        <v>59</v>
      </c>
      <c r="C17" s="139" t="s">
        <v>202</v>
      </c>
      <c r="D17" s="139" t="s">
        <v>1424</v>
      </c>
      <c r="E17" s="139" t="s">
        <v>176</v>
      </c>
      <c r="F17" s="139" t="s">
        <v>180</v>
      </c>
      <c r="G17" s="139" t="s">
        <v>203</v>
      </c>
      <c r="H17" s="140">
        <v>4248</v>
      </c>
      <c r="I17" s="138">
        <v>3</v>
      </c>
      <c r="J17" s="141">
        <f>บึงกาฬ!F21</f>
        <v>220444.3</v>
      </c>
      <c r="K17" s="142">
        <f>บึงกาฬ!AJ21</f>
        <v>539352.02</v>
      </c>
      <c r="L17" s="143">
        <f>บึงกาฬ!AK21</f>
        <v>2501631.4299999997</v>
      </c>
      <c r="M17" s="143">
        <f>บึงกาฬ!AL21</f>
        <v>2459247.8199999998</v>
      </c>
      <c r="N17" s="139"/>
      <c r="O17" s="139"/>
      <c r="P17" s="139"/>
      <c r="Q17" s="131">
        <f t="shared" si="0"/>
        <v>42383.60999999987</v>
      </c>
      <c r="R17" s="132">
        <f t="shared" si="1"/>
        <v>588.89628766478336</v>
      </c>
    </row>
    <row r="18" spans="1:18" x14ac:dyDescent="0.35">
      <c r="A18" s="138">
        <v>14</v>
      </c>
      <c r="B18" s="139" t="s">
        <v>59</v>
      </c>
      <c r="C18" s="139" t="s">
        <v>204</v>
      </c>
      <c r="D18" s="139" t="s">
        <v>1424</v>
      </c>
      <c r="E18" s="139" t="s">
        <v>176</v>
      </c>
      <c r="F18" s="139" t="s">
        <v>180</v>
      </c>
      <c r="G18" s="139" t="s">
        <v>205</v>
      </c>
      <c r="H18" s="140">
        <v>4016</v>
      </c>
      <c r="I18" s="138">
        <v>3</v>
      </c>
      <c r="J18" s="141">
        <f>บึงกาฬ!F22</f>
        <v>1012704.25</v>
      </c>
      <c r="K18" s="142">
        <f>บึงกาฬ!AJ22</f>
        <v>1128696.44</v>
      </c>
      <c r="L18" s="143">
        <f>บึงกาฬ!AK22</f>
        <v>2441559.77</v>
      </c>
      <c r="M18" s="143">
        <f>บึงกาฬ!AL22</f>
        <v>2541457.37</v>
      </c>
      <c r="N18" s="139"/>
      <c r="O18" s="139"/>
      <c r="P18" s="139"/>
      <c r="Q18" s="131">
        <f t="shared" si="0"/>
        <v>-99897.600000000093</v>
      </c>
      <c r="R18" s="132">
        <f t="shared" si="1"/>
        <v>607.958110059761</v>
      </c>
    </row>
    <row r="19" spans="1:18" x14ac:dyDescent="0.35">
      <c r="A19" s="138">
        <v>15</v>
      </c>
      <c r="B19" s="139" t="s">
        <v>59</v>
      </c>
      <c r="C19" s="139" t="s">
        <v>206</v>
      </c>
      <c r="D19" s="139" t="s">
        <v>1424</v>
      </c>
      <c r="E19" s="139" t="s">
        <v>176</v>
      </c>
      <c r="F19" s="139" t="s">
        <v>180</v>
      </c>
      <c r="G19" s="139" t="s">
        <v>207</v>
      </c>
      <c r="H19" s="140">
        <v>1202</v>
      </c>
      <c r="I19" s="138">
        <v>1</v>
      </c>
      <c r="J19" s="141">
        <f>บึงกาฬ!F23</f>
        <v>106837.83</v>
      </c>
      <c r="K19" s="142">
        <f>บึงกาฬ!AJ23</f>
        <v>21699.73000000004</v>
      </c>
      <c r="L19" s="143">
        <f>บึงกาฬ!AK23</f>
        <v>1862677.9</v>
      </c>
      <c r="M19" s="143">
        <f>บึงกาฬ!AL23</f>
        <v>1934372.0399999998</v>
      </c>
      <c r="N19" s="139"/>
      <c r="O19" s="139"/>
      <c r="P19" s="139"/>
      <c r="Q19" s="131">
        <f t="shared" si="0"/>
        <v>-71694.139999999898</v>
      </c>
      <c r="R19" s="132">
        <f t="shared" si="1"/>
        <v>1549.6488352745423</v>
      </c>
    </row>
    <row r="20" spans="1:18" s="150" customFormat="1" x14ac:dyDescent="0.35">
      <c r="A20" s="144">
        <v>1</v>
      </c>
      <c r="B20" s="145" t="s">
        <v>59</v>
      </c>
      <c r="C20" s="145"/>
      <c r="D20" s="145"/>
      <c r="E20" s="145" t="s">
        <v>77</v>
      </c>
      <c r="F20" s="145"/>
      <c r="G20" s="145" t="s">
        <v>208</v>
      </c>
      <c r="H20" s="146">
        <f>SUM(H5:H19)</f>
        <v>64415</v>
      </c>
      <c r="I20" s="144"/>
      <c r="J20" s="147">
        <f>SUM(J5:J19)</f>
        <v>7483654.370000001</v>
      </c>
      <c r="K20" s="147">
        <f>SUM(K5:K19)</f>
        <v>6363759.8800000008</v>
      </c>
      <c r="L20" s="147">
        <f t="shared" ref="L20" si="2">SUM(L5:L19)</f>
        <v>41961299.600000001</v>
      </c>
      <c r="M20" s="147">
        <f>SUM(M5:M19)</f>
        <v>41326735.649999999</v>
      </c>
      <c r="N20" s="145">
        <v>14</v>
      </c>
      <c r="O20" s="145">
        <v>14</v>
      </c>
      <c r="P20" s="145">
        <f>N20-O20</f>
        <v>0</v>
      </c>
      <c r="Q20" s="148">
        <f t="shared" si="0"/>
        <v>634563.95000000298</v>
      </c>
      <c r="R20" s="149">
        <f>L20/H20</f>
        <v>651.42124660405193</v>
      </c>
    </row>
    <row r="21" spans="1:18" x14ac:dyDescent="0.35">
      <c r="A21" s="138">
        <v>1</v>
      </c>
      <c r="B21" s="139" t="s">
        <v>59</v>
      </c>
      <c r="C21" s="139" t="s">
        <v>179</v>
      </c>
      <c r="D21" s="139" t="s">
        <v>94</v>
      </c>
      <c r="E21" s="139" t="s">
        <v>209</v>
      </c>
      <c r="F21" s="139" t="s">
        <v>210</v>
      </c>
      <c r="G21" s="139" t="s">
        <v>211</v>
      </c>
      <c r="H21" s="140"/>
      <c r="I21" s="138"/>
      <c r="J21" s="141"/>
      <c r="K21" s="142"/>
      <c r="L21" s="143"/>
      <c r="M21" s="143"/>
      <c r="N21" s="139"/>
      <c r="O21" s="139"/>
      <c r="P21" s="139"/>
    </row>
    <row r="22" spans="1:18" x14ac:dyDescent="0.35">
      <c r="A22" s="138">
        <v>2</v>
      </c>
      <c r="B22" s="139" t="s">
        <v>59</v>
      </c>
      <c r="C22" s="139" t="s">
        <v>182</v>
      </c>
      <c r="D22" s="139" t="s">
        <v>94</v>
      </c>
      <c r="E22" s="139" t="s">
        <v>209</v>
      </c>
      <c r="F22" s="139" t="s">
        <v>180</v>
      </c>
      <c r="G22" s="139" t="s">
        <v>212</v>
      </c>
      <c r="H22" s="140">
        <v>6244</v>
      </c>
      <c r="I22" s="138">
        <v>5</v>
      </c>
      <c r="J22" s="141">
        <f>บึงกาฬ!F24</f>
        <v>515036.24</v>
      </c>
      <c r="K22" s="142">
        <f>บึงกาฬ!AJ24</f>
        <v>-2064831.9500000002</v>
      </c>
      <c r="L22" s="143">
        <f>บึงกาฬ!AK24</f>
        <v>4068356.81</v>
      </c>
      <c r="M22" s="143">
        <f>บึงกาฬ!AL24</f>
        <v>4102789.7399999998</v>
      </c>
      <c r="N22" s="139"/>
      <c r="O22" s="139"/>
      <c r="P22" s="139"/>
      <c r="Q22" s="131">
        <f t="shared" si="0"/>
        <v>-34432.929999999702</v>
      </c>
      <c r="R22" s="132">
        <f t="shared" si="1"/>
        <v>651.5625896860987</v>
      </c>
    </row>
    <row r="23" spans="1:18" x14ac:dyDescent="0.35">
      <c r="A23" s="138">
        <v>3</v>
      </c>
      <c r="B23" s="139" t="s">
        <v>59</v>
      </c>
      <c r="C23" s="139" t="s">
        <v>184</v>
      </c>
      <c r="D23" s="139" t="s">
        <v>94</v>
      </c>
      <c r="E23" s="139" t="s">
        <v>209</v>
      </c>
      <c r="F23" s="139" t="s">
        <v>180</v>
      </c>
      <c r="G23" s="139" t="s">
        <v>213</v>
      </c>
      <c r="H23" s="140">
        <v>4760</v>
      </c>
      <c r="I23" s="138">
        <v>4</v>
      </c>
      <c r="J23" s="141">
        <f>บึงกาฬ!F25</f>
        <v>436243.44</v>
      </c>
      <c r="K23" s="142">
        <f>บึงกาฬ!AJ25</f>
        <v>488761.71</v>
      </c>
      <c r="L23" s="143">
        <f>บึงกาฬ!AK25</f>
        <v>2940634.42</v>
      </c>
      <c r="M23" s="143">
        <f>บึงกาฬ!AL25</f>
        <v>2681554.7400000002</v>
      </c>
      <c r="N23" s="139"/>
      <c r="O23" s="139"/>
      <c r="P23" s="139"/>
      <c r="Q23" s="131">
        <f t="shared" si="0"/>
        <v>259079.6799999997</v>
      </c>
      <c r="R23" s="132">
        <f t="shared" si="1"/>
        <v>617.78034033613449</v>
      </c>
    </row>
    <row r="24" spans="1:18" x14ac:dyDescent="0.35">
      <c r="A24" s="138">
        <v>4</v>
      </c>
      <c r="B24" s="139" t="s">
        <v>59</v>
      </c>
      <c r="C24" s="139" t="s">
        <v>186</v>
      </c>
      <c r="D24" s="139" t="s">
        <v>94</v>
      </c>
      <c r="E24" s="139" t="s">
        <v>209</v>
      </c>
      <c r="F24" s="139" t="s">
        <v>180</v>
      </c>
      <c r="G24" s="139" t="s">
        <v>214</v>
      </c>
      <c r="H24" s="140">
        <v>3665</v>
      </c>
      <c r="I24" s="138">
        <v>3</v>
      </c>
      <c r="J24" s="141">
        <f>บึงกาฬ!F26</f>
        <v>212667.34</v>
      </c>
      <c r="K24" s="142">
        <f>บึงกาฬ!AJ26</f>
        <v>452994.91</v>
      </c>
      <c r="L24" s="143">
        <f>บึงกาฬ!AK26</f>
        <v>2129073.87</v>
      </c>
      <c r="M24" s="143">
        <f>บึงกาฬ!AL26</f>
        <v>1995189.04</v>
      </c>
      <c r="N24" s="139"/>
      <c r="O24" s="139"/>
      <c r="P24" s="139"/>
      <c r="Q24" s="131">
        <f t="shared" si="0"/>
        <v>133884.83000000007</v>
      </c>
      <c r="R24" s="132">
        <f t="shared" si="1"/>
        <v>580.92056480218287</v>
      </c>
    </row>
    <row r="25" spans="1:18" x14ac:dyDescent="0.35">
      <c r="A25" s="138">
        <v>5</v>
      </c>
      <c r="B25" s="139" t="s">
        <v>59</v>
      </c>
      <c r="C25" s="139" t="s">
        <v>188</v>
      </c>
      <c r="D25" s="139" t="s">
        <v>94</v>
      </c>
      <c r="E25" s="139" t="s">
        <v>209</v>
      </c>
      <c r="F25" s="139" t="s">
        <v>180</v>
      </c>
      <c r="G25" s="139" t="s">
        <v>215</v>
      </c>
      <c r="H25" s="140">
        <v>4355</v>
      </c>
      <c r="I25" s="138">
        <v>3</v>
      </c>
      <c r="J25" s="141">
        <f>บึงกาฬ!F27</f>
        <v>607507.09</v>
      </c>
      <c r="K25" s="142">
        <f>บึงกาฬ!AJ27</f>
        <v>850583.09</v>
      </c>
      <c r="L25" s="143">
        <f>บึงกาฬ!AK27</f>
        <v>2731017.39</v>
      </c>
      <c r="M25" s="143">
        <f>บึงกาฬ!AL27</f>
        <v>2653904.4300000002</v>
      </c>
      <c r="N25" s="139"/>
      <c r="O25" s="139"/>
      <c r="P25" s="139"/>
      <c r="Q25" s="131">
        <f t="shared" si="0"/>
        <v>77112.959999999963</v>
      </c>
      <c r="R25" s="132">
        <f t="shared" si="1"/>
        <v>627.09928587830086</v>
      </c>
    </row>
    <row r="26" spans="1:18" x14ac:dyDescent="0.35">
      <c r="A26" s="138">
        <v>6</v>
      </c>
      <c r="B26" s="139" t="s">
        <v>59</v>
      </c>
      <c r="C26" s="139" t="s">
        <v>190</v>
      </c>
      <c r="D26" s="139" t="s">
        <v>94</v>
      </c>
      <c r="E26" s="139" t="s">
        <v>209</v>
      </c>
      <c r="F26" s="139" t="s">
        <v>180</v>
      </c>
      <c r="G26" s="139" t="s">
        <v>216</v>
      </c>
      <c r="H26" s="140">
        <v>2703</v>
      </c>
      <c r="I26" s="138">
        <v>2</v>
      </c>
      <c r="J26" s="141">
        <f>บึงกาฬ!F28</f>
        <v>89884.1</v>
      </c>
      <c r="K26" s="142">
        <f>บึงกาฬ!AJ28</f>
        <v>121734.47</v>
      </c>
      <c r="L26" s="143">
        <f>บึงกาฬ!AK28</f>
        <v>1664368.98</v>
      </c>
      <c r="M26" s="143">
        <f>บึงกาฬ!AL28</f>
        <v>1867177.63</v>
      </c>
      <c r="N26" s="139"/>
      <c r="O26" s="139"/>
      <c r="P26" s="139"/>
      <c r="Q26" s="131">
        <f t="shared" si="0"/>
        <v>-202808.64999999991</v>
      </c>
      <c r="R26" s="132">
        <f t="shared" si="1"/>
        <v>615.74879023307437</v>
      </c>
    </row>
    <row r="27" spans="1:18" x14ac:dyDescent="0.35">
      <c r="A27" s="138">
        <v>7</v>
      </c>
      <c r="B27" s="139" t="s">
        <v>59</v>
      </c>
      <c r="C27" s="139" t="s">
        <v>192</v>
      </c>
      <c r="D27" s="139" t="s">
        <v>94</v>
      </c>
      <c r="E27" s="139" t="s">
        <v>209</v>
      </c>
      <c r="F27" s="139" t="s">
        <v>180</v>
      </c>
      <c r="G27" s="139" t="s">
        <v>217</v>
      </c>
      <c r="H27" s="140">
        <v>3283</v>
      </c>
      <c r="I27" s="138">
        <v>3</v>
      </c>
      <c r="J27" s="141">
        <f>บึงกาฬ!F29</f>
        <v>192050.26</v>
      </c>
      <c r="K27" s="142">
        <f>บึงกาฬ!AJ29</f>
        <v>-1544389.41</v>
      </c>
      <c r="L27" s="143">
        <f>บึงกาฬ!AK29</f>
        <v>1791698.71</v>
      </c>
      <c r="M27" s="143">
        <f>บึงกาฬ!AL29</f>
        <v>2632515.54</v>
      </c>
      <c r="N27" s="139"/>
      <c r="O27" s="139"/>
      <c r="P27" s="139"/>
      <c r="Q27" s="131">
        <f t="shared" si="0"/>
        <v>-840816.83000000007</v>
      </c>
      <c r="R27" s="132">
        <f t="shared" si="1"/>
        <v>545.75044471519948</v>
      </c>
    </row>
    <row r="28" spans="1:18" x14ac:dyDescent="0.35">
      <c r="A28" s="138">
        <v>8</v>
      </c>
      <c r="B28" s="139" t="s">
        <v>59</v>
      </c>
      <c r="C28" s="139" t="s">
        <v>194</v>
      </c>
      <c r="D28" s="139" t="s">
        <v>94</v>
      </c>
      <c r="E28" s="139" t="s">
        <v>209</v>
      </c>
      <c r="F28" s="139" t="s">
        <v>180</v>
      </c>
      <c r="G28" s="139" t="s">
        <v>218</v>
      </c>
      <c r="H28" s="140">
        <v>1804</v>
      </c>
      <c r="I28" s="138">
        <v>2</v>
      </c>
      <c r="J28" s="141">
        <f>บึงกาฬ!F30</f>
        <v>212937.23</v>
      </c>
      <c r="K28" s="142">
        <f>บึงกาฬ!AJ30</f>
        <v>162634.78</v>
      </c>
      <c r="L28" s="143">
        <f>บึงกาฬ!AK30</f>
        <v>1405637.35</v>
      </c>
      <c r="M28" s="143">
        <f>บึงกาฬ!AL30</f>
        <v>1243757.2100000002</v>
      </c>
      <c r="N28" s="139"/>
      <c r="O28" s="139"/>
      <c r="P28" s="139"/>
      <c r="Q28" s="131">
        <f t="shared" si="0"/>
        <v>161880.1399999999</v>
      </c>
      <c r="R28" s="132">
        <f t="shared" si="1"/>
        <v>779.17813192904657</v>
      </c>
    </row>
    <row r="29" spans="1:18" x14ac:dyDescent="0.35">
      <c r="A29" s="138">
        <v>9</v>
      </c>
      <c r="B29" s="139" t="s">
        <v>59</v>
      </c>
      <c r="C29" s="139" t="s">
        <v>196</v>
      </c>
      <c r="D29" s="139" t="s">
        <v>94</v>
      </c>
      <c r="E29" s="139" t="s">
        <v>209</v>
      </c>
      <c r="F29" s="139" t="s">
        <v>180</v>
      </c>
      <c r="G29" s="139" t="s">
        <v>219</v>
      </c>
      <c r="H29" s="140">
        <v>2904</v>
      </c>
      <c r="I29" s="138">
        <v>2</v>
      </c>
      <c r="J29" s="141">
        <f>บึงกาฬ!F31</f>
        <v>48971.58</v>
      </c>
      <c r="K29" s="142">
        <f>บึงกาฬ!AJ31</f>
        <v>-522669.41</v>
      </c>
      <c r="L29" s="143">
        <f>บึงกาฬ!AK31</f>
        <v>2438521.58</v>
      </c>
      <c r="M29" s="143">
        <f>บึงกาฬ!AL31</f>
        <v>2827599.9099999997</v>
      </c>
      <c r="N29" s="139"/>
      <c r="O29" s="139"/>
      <c r="P29" s="139"/>
      <c r="Q29" s="131">
        <f t="shared" si="0"/>
        <v>-389078.32999999961</v>
      </c>
      <c r="R29" s="132">
        <f t="shared" si="1"/>
        <v>839.71128787878786</v>
      </c>
    </row>
    <row r="30" spans="1:18" x14ac:dyDescent="0.35">
      <c r="A30" s="138">
        <v>10</v>
      </c>
      <c r="B30" s="139" t="s">
        <v>59</v>
      </c>
      <c r="C30" s="139" t="s">
        <v>179</v>
      </c>
      <c r="D30" s="139" t="s">
        <v>94</v>
      </c>
      <c r="E30" s="139" t="s">
        <v>209</v>
      </c>
      <c r="F30" s="139" t="s">
        <v>180</v>
      </c>
      <c r="G30" s="139" t="s">
        <v>220</v>
      </c>
      <c r="H30" s="140">
        <v>6953</v>
      </c>
      <c r="I30" s="138">
        <v>5</v>
      </c>
      <c r="J30" s="141">
        <f>บึงกาฬ!F32</f>
        <v>388784.35</v>
      </c>
      <c r="K30" s="142">
        <f>บึงกาฬ!AJ32</f>
        <v>13763.349999999977</v>
      </c>
      <c r="L30" s="143">
        <f>บึงกาฬ!AK32</f>
        <v>3118055.67</v>
      </c>
      <c r="M30" s="143">
        <f>บึงกาฬ!AL32</f>
        <v>3172030.85</v>
      </c>
      <c r="N30" s="139"/>
      <c r="O30" s="139"/>
      <c r="P30" s="139"/>
      <c r="Q30" s="131">
        <f t="shared" si="0"/>
        <v>-53975.180000000168</v>
      </c>
      <c r="R30" s="132">
        <f t="shared" si="1"/>
        <v>448.44752912411906</v>
      </c>
    </row>
    <row r="31" spans="1:18" x14ac:dyDescent="0.35">
      <c r="A31" s="138">
        <v>11</v>
      </c>
      <c r="B31" s="139" t="s">
        <v>59</v>
      </c>
      <c r="C31" s="139" t="s">
        <v>179</v>
      </c>
      <c r="D31" s="139" t="s">
        <v>94</v>
      </c>
      <c r="E31" s="139" t="s">
        <v>209</v>
      </c>
      <c r="F31" s="139" t="s">
        <v>180</v>
      </c>
      <c r="G31" s="139" t="s">
        <v>221</v>
      </c>
      <c r="H31" s="140">
        <v>5358</v>
      </c>
      <c r="I31" s="138">
        <v>4</v>
      </c>
      <c r="J31" s="141">
        <f>บึงกาฬ!F33</f>
        <v>277735.21999999997</v>
      </c>
      <c r="K31" s="142">
        <f>บึงกาฬ!AJ33</f>
        <v>321525.34999999998</v>
      </c>
      <c r="L31" s="143">
        <f>บึงกาฬ!AK33</f>
        <v>2842648.81</v>
      </c>
      <c r="M31" s="143">
        <f>บึงกาฬ!AL33</f>
        <v>2673629.34</v>
      </c>
      <c r="N31" s="139"/>
      <c r="O31" s="139"/>
      <c r="P31" s="139"/>
      <c r="Q31" s="131">
        <f t="shared" si="0"/>
        <v>169019.4700000002</v>
      </c>
      <c r="R31" s="132">
        <f t="shared" si="1"/>
        <v>530.54289100410597</v>
      </c>
    </row>
    <row r="32" spans="1:18" x14ac:dyDescent="0.35">
      <c r="A32" s="138">
        <v>12</v>
      </c>
      <c r="B32" s="139" t="s">
        <v>59</v>
      </c>
      <c r="C32" s="139" t="s">
        <v>179</v>
      </c>
      <c r="D32" s="139" t="s">
        <v>94</v>
      </c>
      <c r="E32" s="139" t="s">
        <v>209</v>
      </c>
      <c r="F32" s="139" t="s">
        <v>180</v>
      </c>
      <c r="G32" s="139" t="s">
        <v>222</v>
      </c>
      <c r="H32" s="140">
        <v>1450</v>
      </c>
      <c r="I32" s="138">
        <v>1</v>
      </c>
      <c r="J32" s="141">
        <f>บึงกาฬ!F34</f>
        <v>207573.2</v>
      </c>
      <c r="K32" s="142">
        <f>บึงกาฬ!AJ34</f>
        <v>305516.52</v>
      </c>
      <c r="L32" s="143">
        <f>บึงกาฬ!AK34</f>
        <v>1973842.66</v>
      </c>
      <c r="M32" s="143">
        <f>บึงกาฬ!AL34</f>
        <v>2072618.4700000002</v>
      </c>
      <c r="N32" s="139"/>
      <c r="O32" s="139"/>
      <c r="P32" s="139"/>
      <c r="Q32" s="131">
        <f t="shared" si="0"/>
        <v>-98775.810000000289</v>
      </c>
      <c r="R32" s="132">
        <f t="shared" si="1"/>
        <v>1361.2708</v>
      </c>
    </row>
    <row r="33" spans="1:18" x14ac:dyDescent="0.35">
      <c r="A33" s="138">
        <v>13</v>
      </c>
      <c r="B33" s="139" t="s">
        <v>59</v>
      </c>
      <c r="C33" s="139" t="s">
        <v>179</v>
      </c>
      <c r="D33" s="139" t="s">
        <v>94</v>
      </c>
      <c r="E33" s="139" t="s">
        <v>209</v>
      </c>
      <c r="F33" s="139" t="s">
        <v>180</v>
      </c>
      <c r="G33" s="139" t="s">
        <v>223</v>
      </c>
      <c r="H33" s="140">
        <v>1590</v>
      </c>
      <c r="I33" s="138">
        <v>2</v>
      </c>
      <c r="J33" s="141">
        <f>บึงกาฬ!F35</f>
        <v>151213.93</v>
      </c>
      <c r="K33" s="142">
        <f>บึงกาฬ!AJ35</f>
        <v>177577.25</v>
      </c>
      <c r="L33" s="143">
        <f>บึงกาฬ!AK35</f>
        <v>1724261.67</v>
      </c>
      <c r="M33" s="143">
        <f>บึงกาฬ!AL35</f>
        <v>1537007.0799999998</v>
      </c>
      <c r="N33" s="139"/>
      <c r="O33" s="139"/>
      <c r="P33" s="139"/>
      <c r="Q33" s="131">
        <f t="shared" si="0"/>
        <v>187254.59000000008</v>
      </c>
      <c r="R33" s="132">
        <f t="shared" si="1"/>
        <v>1084.4413018867924</v>
      </c>
    </row>
    <row r="34" spans="1:18" s="150" customFormat="1" x14ac:dyDescent="0.35">
      <c r="A34" s="144">
        <v>2</v>
      </c>
      <c r="B34" s="145" t="s">
        <v>59</v>
      </c>
      <c r="C34" s="145"/>
      <c r="D34" s="145"/>
      <c r="E34" s="145" t="s">
        <v>77</v>
      </c>
      <c r="F34" s="145"/>
      <c r="G34" s="145" t="s">
        <v>224</v>
      </c>
      <c r="H34" s="151">
        <f>SUM(H22:H33)</f>
        <v>45069</v>
      </c>
      <c r="I34" s="144"/>
      <c r="J34" s="147">
        <f>SUM(J21:J33)</f>
        <v>3340603.9800000009</v>
      </c>
      <c r="K34" s="147">
        <f t="shared" ref="K34:M34" si="3">SUM(K21:K33)</f>
        <v>-1236799.3399999999</v>
      </c>
      <c r="L34" s="147">
        <f t="shared" si="3"/>
        <v>28828117.920000002</v>
      </c>
      <c r="M34" s="147">
        <f t="shared" si="3"/>
        <v>29459773.979999997</v>
      </c>
      <c r="N34" s="145">
        <v>12</v>
      </c>
      <c r="O34" s="145">
        <v>12</v>
      </c>
      <c r="P34" s="145">
        <f>N34-O34</f>
        <v>0</v>
      </c>
      <c r="Q34" s="148">
        <f t="shared" si="0"/>
        <v>-631656.05999999493</v>
      </c>
      <c r="R34" s="149">
        <f>L34/H34</f>
        <v>639.64405511548966</v>
      </c>
    </row>
    <row r="35" spans="1:18" x14ac:dyDescent="0.35">
      <c r="A35" s="138">
        <v>1</v>
      </c>
      <c r="B35" s="139" t="s">
        <v>59</v>
      </c>
      <c r="C35" s="139" t="s">
        <v>182</v>
      </c>
      <c r="D35" s="139" t="s">
        <v>87</v>
      </c>
      <c r="E35" s="139" t="s">
        <v>225</v>
      </c>
      <c r="F35" s="139" t="s">
        <v>210</v>
      </c>
      <c r="G35" s="139" t="s">
        <v>226</v>
      </c>
      <c r="H35" s="140"/>
      <c r="I35" s="138"/>
      <c r="J35" s="141"/>
      <c r="K35" s="142"/>
      <c r="L35" s="143"/>
      <c r="M35" s="143"/>
      <c r="N35" s="139"/>
      <c r="O35" s="139"/>
      <c r="P35" s="139"/>
    </row>
    <row r="36" spans="1:18" x14ac:dyDescent="0.35">
      <c r="A36" s="138">
        <v>2</v>
      </c>
      <c r="B36" s="139" t="s">
        <v>59</v>
      </c>
      <c r="C36" s="139" t="s">
        <v>182</v>
      </c>
      <c r="D36" s="139" t="s">
        <v>87</v>
      </c>
      <c r="E36" s="139" t="s">
        <v>225</v>
      </c>
      <c r="F36" s="139" t="s">
        <v>180</v>
      </c>
      <c r="G36" s="139" t="s">
        <v>227</v>
      </c>
      <c r="H36" s="140">
        <v>6255</v>
      </c>
      <c r="I36" s="138">
        <v>5</v>
      </c>
      <c r="J36" s="141">
        <f>บึงกาฬ!F36</f>
        <v>1343849.08</v>
      </c>
      <c r="K36" s="142">
        <f>บึงกาฬ!AJ36</f>
        <v>1412422.58</v>
      </c>
      <c r="L36" s="143">
        <f>บึงกาฬ!AK36</f>
        <v>3200998.96</v>
      </c>
      <c r="M36" s="143">
        <f>บึงกาฬ!AL36</f>
        <v>3294747.68</v>
      </c>
      <c r="N36" s="139"/>
      <c r="O36" s="139"/>
      <c r="P36" s="139"/>
      <c r="Q36" s="131">
        <f t="shared" si="0"/>
        <v>-93748.720000000205</v>
      </c>
      <c r="R36" s="132">
        <f t="shared" si="1"/>
        <v>511.75043325339726</v>
      </c>
    </row>
    <row r="37" spans="1:18" x14ac:dyDescent="0.35">
      <c r="A37" s="138">
        <v>3</v>
      </c>
      <c r="B37" s="139" t="s">
        <v>59</v>
      </c>
      <c r="C37" s="139" t="s">
        <v>182</v>
      </c>
      <c r="D37" s="139" t="s">
        <v>87</v>
      </c>
      <c r="E37" s="139" t="s">
        <v>225</v>
      </c>
      <c r="F37" s="139" t="s">
        <v>180</v>
      </c>
      <c r="G37" s="139" t="s">
        <v>228</v>
      </c>
      <c r="H37" s="140">
        <v>4295</v>
      </c>
      <c r="I37" s="138">
        <v>3</v>
      </c>
      <c r="J37" s="141">
        <f>บึงกาฬ!F37</f>
        <v>599896.89</v>
      </c>
      <c r="K37" s="142">
        <f>บึงกาฬ!AJ37</f>
        <v>636998.40000000002</v>
      </c>
      <c r="L37" s="143">
        <f>บึงกาฬ!AK37</f>
        <v>1404880.76</v>
      </c>
      <c r="M37" s="143">
        <f>บึงกาฬ!AL37</f>
        <v>2261482.02</v>
      </c>
      <c r="N37" s="139"/>
      <c r="O37" s="139"/>
      <c r="P37" s="139"/>
      <c r="Q37" s="131">
        <f t="shared" si="0"/>
        <v>-856601.26</v>
      </c>
      <c r="R37" s="132">
        <f t="shared" si="1"/>
        <v>327.0968009313155</v>
      </c>
    </row>
    <row r="38" spans="1:18" x14ac:dyDescent="0.35">
      <c r="A38" s="138">
        <v>4</v>
      </c>
      <c r="B38" s="139" t="s">
        <v>59</v>
      </c>
      <c r="C38" s="139" t="s">
        <v>182</v>
      </c>
      <c r="D38" s="139" t="s">
        <v>87</v>
      </c>
      <c r="E38" s="139" t="s">
        <v>225</v>
      </c>
      <c r="F38" s="139" t="s">
        <v>180</v>
      </c>
      <c r="G38" s="139" t="s">
        <v>1421</v>
      </c>
      <c r="H38" s="140">
        <v>5791</v>
      </c>
      <c r="I38" s="138">
        <v>4</v>
      </c>
      <c r="J38" s="141">
        <f>บึงกาฬ!F38</f>
        <v>93733.64</v>
      </c>
      <c r="K38" s="142">
        <f>บึงกาฬ!AJ38</f>
        <v>27029.22</v>
      </c>
      <c r="L38" s="143">
        <f>บึงกาฬ!AK38</f>
        <v>2119743.09</v>
      </c>
      <c r="M38" s="143">
        <f>บึงกาฬ!AL38</f>
        <v>2523573.2199999997</v>
      </c>
      <c r="N38" s="139"/>
      <c r="O38" s="139"/>
      <c r="P38" s="139"/>
      <c r="Q38" s="131">
        <f t="shared" si="0"/>
        <v>-403830.12999999989</v>
      </c>
      <c r="R38" s="132">
        <f t="shared" si="1"/>
        <v>366.04094111552405</v>
      </c>
    </row>
    <row r="39" spans="1:18" x14ac:dyDescent="0.35">
      <c r="A39" s="138">
        <v>5</v>
      </c>
      <c r="B39" s="139" t="s">
        <v>59</v>
      </c>
      <c r="C39" s="139" t="s">
        <v>182</v>
      </c>
      <c r="D39" s="139" t="s">
        <v>87</v>
      </c>
      <c r="E39" s="139" t="s">
        <v>225</v>
      </c>
      <c r="F39" s="139" t="s">
        <v>180</v>
      </c>
      <c r="G39" s="139" t="s">
        <v>230</v>
      </c>
      <c r="H39" s="140">
        <v>2483</v>
      </c>
      <c r="I39" s="138">
        <v>2</v>
      </c>
      <c r="J39" s="141">
        <f>บึงกาฬ!F39</f>
        <v>631655.52</v>
      </c>
      <c r="K39" s="142">
        <f>บึงกาฬ!AJ39</f>
        <v>509459.66999999993</v>
      </c>
      <c r="L39" s="143">
        <f>บึงกาฬ!AK39</f>
        <v>1471454.73</v>
      </c>
      <c r="M39" s="143">
        <f>บึงกาฬ!AL39</f>
        <v>1654545.79</v>
      </c>
      <c r="N39" s="139"/>
      <c r="O39" s="139"/>
      <c r="P39" s="139"/>
      <c r="Q39" s="131">
        <f t="shared" si="0"/>
        <v>-183091.06000000006</v>
      </c>
      <c r="R39" s="132">
        <f t="shared" si="1"/>
        <v>592.6116512283528</v>
      </c>
    </row>
    <row r="40" spans="1:18" x14ac:dyDescent="0.35">
      <c r="A40" s="138">
        <v>6</v>
      </c>
      <c r="B40" s="139" t="s">
        <v>59</v>
      </c>
      <c r="C40" s="139" t="s">
        <v>182</v>
      </c>
      <c r="D40" s="139" t="s">
        <v>87</v>
      </c>
      <c r="E40" s="139" t="s">
        <v>225</v>
      </c>
      <c r="F40" s="139" t="s">
        <v>180</v>
      </c>
      <c r="G40" s="139" t="s">
        <v>231</v>
      </c>
      <c r="H40" s="140">
        <v>2151</v>
      </c>
      <c r="I40" s="138">
        <v>2</v>
      </c>
      <c r="J40" s="141">
        <f>บึงกาฬ!F40</f>
        <v>439064.59</v>
      </c>
      <c r="K40" s="142">
        <f>บึงกาฬ!AJ40</f>
        <v>386234.66000000003</v>
      </c>
      <c r="L40" s="143">
        <f>บึงกาฬ!AK40</f>
        <v>1961622.7000000002</v>
      </c>
      <c r="M40" s="143">
        <f>บึงกาฬ!AL40</f>
        <v>1974910.1900000002</v>
      </c>
      <c r="N40" s="139"/>
      <c r="O40" s="139"/>
      <c r="P40" s="139"/>
      <c r="Q40" s="131">
        <f t="shared" si="0"/>
        <v>-13287.489999999991</v>
      </c>
      <c r="R40" s="132">
        <f t="shared" si="1"/>
        <v>911.9584844258485</v>
      </c>
    </row>
    <row r="41" spans="1:18" x14ac:dyDescent="0.35">
      <c r="A41" s="138">
        <v>7</v>
      </c>
      <c r="B41" s="139" t="s">
        <v>59</v>
      </c>
      <c r="C41" s="139" t="s">
        <v>182</v>
      </c>
      <c r="D41" s="139" t="s">
        <v>87</v>
      </c>
      <c r="E41" s="139" t="s">
        <v>225</v>
      </c>
      <c r="F41" s="139" t="s">
        <v>180</v>
      </c>
      <c r="G41" s="139" t="s">
        <v>232</v>
      </c>
      <c r="H41" s="140">
        <v>2636</v>
      </c>
      <c r="I41" s="138">
        <v>2</v>
      </c>
      <c r="J41" s="141">
        <f>บึงกาฬ!F41</f>
        <v>330150.61</v>
      </c>
      <c r="K41" s="142">
        <f>บึงกาฬ!AJ41</f>
        <v>202222.51999999996</v>
      </c>
      <c r="L41" s="143">
        <f>บึงกาฬ!AK41</f>
        <v>1400924.3900000001</v>
      </c>
      <c r="M41" s="143">
        <f>บึงกาฬ!AL41</f>
        <v>1673526.6600000001</v>
      </c>
      <c r="N41" s="139"/>
      <c r="O41" s="139"/>
      <c r="P41" s="139"/>
      <c r="Q41" s="131">
        <f t="shared" si="0"/>
        <v>-272602.27</v>
      </c>
      <c r="R41" s="132">
        <f t="shared" si="1"/>
        <v>531.45841805766315</v>
      </c>
    </row>
    <row r="42" spans="1:18" x14ac:dyDescent="0.35">
      <c r="A42" s="138">
        <v>8</v>
      </c>
      <c r="B42" s="139" t="s">
        <v>59</v>
      </c>
      <c r="C42" s="139" t="s">
        <v>182</v>
      </c>
      <c r="D42" s="139" t="s">
        <v>87</v>
      </c>
      <c r="E42" s="139" t="s">
        <v>225</v>
      </c>
      <c r="F42" s="139" t="s">
        <v>180</v>
      </c>
      <c r="G42" s="139" t="s">
        <v>233</v>
      </c>
      <c r="H42" s="140">
        <v>4545</v>
      </c>
      <c r="I42" s="138">
        <v>4</v>
      </c>
      <c r="J42" s="141">
        <f>บึงกาฬ!F42</f>
        <v>571633.57999999996</v>
      </c>
      <c r="K42" s="142">
        <f>บึงกาฬ!AJ42</f>
        <v>489993.83999999997</v>
      </c>
      <c r="L42" s="143">
        <f>บึงกาฬ!AK42</f>
        <v>1928383.81</v>
      </c>
      <c r="M42" s="143">
        <f>บึงกาฬ!AL42</f>
        <v>2340754.8199999998</v>
      </c>
      <c r="N42" s="139"/>
      <c r="O42" s="139"/>
      <c r="P42" s="139"/>
      <c r="Q42" s="131">
        <f t="shared" si="0"/>
        <v>-412371.00999999978</v>
      </c>
      <c r="R42" s="132">
        <f t="shared" si="1"/>
        <v>424.2868668866887</v>
      </c>
    </row>
    <row r="43" spans="1:18" x14ac:dyDescent="0.35">
      <c r="A43" s="138">
        <v>9</v>
      </c>
      <c r="B43" s="139" t="s">
        <v>59</v>
      </c>
      <c r="C43" s="139" t="s">
        <v>182</v>
      </c>
      <c r="D43" s="139" t="s">
        <v>87</v>
      </c>
      <c r="E43" s="139" t="s">
        <v>225</v>
      </c>
      <c r="F43" s="139" t="s">
        <v>180</v>
      </c>
      <c r="G43" s="139" t="s">
        <v>234</v>
      </c>
      <c r="H43" s="140">
        <v>2870</v>
      </c>
      <c r="I43" s="138">
        <v>2</v>
      </c>
      <c r="J43" s="141">
        <f>บึงกาฬ!F43</f>
        <v>647694.19999999995</v>
      </c>
      <c r="K43" s="142">
        <f>บึงกาฬ!AJ43</f>
        <v>639097.47</v>
      </c>
      <c r="L43" s="143">
        <f>บึงกาฬ!AK43</f>
        <v>1431170.31</v>
      </c>
      <c r="M43" s="143">
        <f>บึงกาฬ!AL43</f>
        <v>1767040.94</v>
      </c>
      <c r="N43" s="139"/>
      <c r="O43" s="139"/>
      <c r="P43" s="139"/>
      <c r="Q43" s="131">
        <f t="shared" si="0"/>
        <v>-335870.62999999989</v>
      </c>
      <c r="R43" s="132">
        <f t="shared" si="1"/>
        <v>498.66561324041811</v>
      </c>
    </row>
    <row r="44" spans="1:18" x14ac:dyDescent="0.35">
      <c r="A44" s="138">
        <v>10</v>
      </c>
      <c r="B44" s="139" t="s">
        <v>59</v>
      </c>
      <c r="C44" s="139" t="s">
        <v>182</v>
      </c>
      <c r="D44" s="139" t="s">
        <v>87</v>
      </c>
      <c r="E44" s="139" t="s">
        <v>225</v>
      </c>
      <c r="F44" s="139" t="s">
        <v>180</v>
      </c>
      <c r="G44" s="139" t="s">
        <v>235</v>
      </c>
      <c r="H44" s="140">
        <v>3482</v>
      </c>
      <c r="I44" s="138">
        <v>3</v>
      </c>
      <c r="J44" s="141">
        <f>บึงกาฬ!F44</f>
        <v>392324.55</v>
      </c>
      <c r="K44" s="142">
        <f>บึงกาฬ!AJ44</f>
        <v>448685.36000000004</v>
      </c>
      <c r="L44" s="143">
        <f>บึงกาฬ!AK44</f>
        <v>1726181.09</v>
      </c>
      <c r="M44" s="143">
        <f>บึงกาฬ!AL44</f>
        <v>1826268.74</v>
      </c>
      <c r="N44" s="139"/>
      <c r="O44" s="139"/>
      <c r="P44" s="139"/>
      <c r="Q44" s="131">
        <f t="shared" si="0"/>
        <v>-100087.64999999991</v>
      </c>
      <c r="R44" s="132">
        <f t="shared" si="1"/>
        <v>495.74413842619185</v>
      </c>
    </row>
    <row r="45" spans="1:18" x14ac:dyDescent="0.35">
      <c r="A45" s="138">
        <v>11</v>
      </c>
      <c r="B45" s="139" t="s">
        <v>59</v>
      </c>
      <c r="C45" s="139" t="s">
        <v>182</v>
      </c>
      <c r="D45" s="139" t="s">
        <v>87</v>
      </c>
      <c r="E45" s="139" t="s">
        <v>225</v>
      </c>
      <c r="F45" s="139" t="s">
        <v>180</v>
      </c>
      <c r="G45" s="139" t="s">
        <v>236</v>
      </c>
      <c r="H45" s="140">
        <v>4225</v>
      </c>
      <c r="I45" s="138">
        <v>3</v>
      </c>
      <c r="J45" s="141">
        <f>บึงกาฬ!F45</f>
        <v>34396.25</v>
      </c>
      <c r="K45" s="142">
        <f>บึงกาฬ!AJ45</f>
        <v>61235.739999999983</v>
      </c>
      <c r="L45" s="143">
        <f>บึงกาฬ!AK45</f>
        <v>2105653.1100000003</v>
      </c>
      <c r="M45" s="143">
        <f>บึงกาฬ!AL45</f>
        <v>2354421.19</v>
      </c>
      <c r="N45" s="139" t="s">
        <v>237</v>
      </c>
      <c r="O45" s="139"/>
      <c r="P45" s="139"/>
      <c r="Q45" s="131">
        <f t="shared" si="0"/>
        <v>-248768.07999999961</v>
      </c>
      <c r="R45" s="132">
        <f t="shared" si="1"/>
        <v>498.37943431952669</v>
      </c>
    </row>
    <row r="46" spans="1:18" x14ac:dyDescent="0.35">
      <c r="A46" s="138">
        <v>12</v>
      </c>
      <c r="B46" s="139" t="s">
        <v>59</v>
      </c>
      <c r="C46" s="139" t="s">
        <v>182</v>
      </c>
      <c r="D46" s="139" t="s">
        <v>87</v>
      </c>
      <c r="E46" s="139" t="s">
        <v>225</v>
      </c>
      <c r="F46" s="139" t="s">
        <v>180</v>
      </c>
      <c r="G46" s="139" t="s">
        <v>238</v>
      </c>
      <c r="H46" s="140">
        <v>3058</v>
      </c>
      <c r="I46" s="138">
        <v>3</v>
      </c>
      <c r="J46" s="141">
        <f>บึงกาฬ!F46</f>
        <v>201452.49</v>
      </c>
      <c r="K46" s="142">
        <f>บึงกาฬ!AJ46</f>
        <v>159114.78</v>
      </c>
      <c r="L46" s="143">
        <f>บึงกาฬ!AK46</f>
        <v>2134462.7999999998</v>
      </c>
      <c r="M46" s="143">
        <f>บึงกาฬ!AL46</f>
        <v>2252018.85</v>
      </c>
      <c r="N46" s="139"/>
      <c r="O46" s="139"/>
      <c r="P46" s="139"/>
      <c r="Q46" s="131">
        <f t="shared" si="0"/>
        <v>-117556.05000000028</v>
      </c>
      <c r="R46" s="132">
        <f t="shared" si="1"/>
        <v>697.99306736429037</v>
      </c>
    </row>
    <row r="47" spans="1:18" s="150" customFormat="1" x14ac:dyDescent="0.35">
      <c r="A47" s="144">
        <v>3</v>
      </c>
      <c r="B47" s="145" t="s">
        <v>59</v>
      </c>
      <c r="C47" s="145"/>
      <c r="D47" s="145"/>
      <c r="E47" s="145" t="s">
        <v>77</v>
      </c>
      <c r="F47" s="145"/>
      <c r="G47" s="145" t="s">
        <v>239</v>
      </c>
      <c r="H47" s="151">
        <f>SUM(H36:H46)</f>
        <v>41791</v>
      </c>
      <c r="I47" s="144"/>
      <c r="J47" s="147">
        <f>SUM(J35:J46)</f>
        <v>5285851.3999999994</v>
      </c>
      <c r="K47" s="147">
        <f t="shared" ref="K47:M47" si="4">SUM(K35:K46)</f>
        <v>4972494.2400000012</v>
      </c>
      <c r="L47" s="147">
        <f t="shared" si="4"/>
        <v>20885475.75</v>
      </c>
      <c r="M47" s="147">
        <f t="shared" si="4"/>
        <v>23923290.100000001</v>
      </c>
      <c r="N47" s="145">
        <v>11</v>
      </c>
      <c r="O47" s="145">
        <v>11</v>
      </c>
      <c r="P47" s="145">
        <f>N47-O47</f>
        <v>0</v>
      </c>
      <c r="Q47" s="148">
        <f t="shared" si="0"/>
        <v>-3037814.3500000015</v>
      </c>
      <c r="R47" s="149">
        <f>L47/H47</f>
        <v>499.76013376085763</v>
      </c>
    </row>
    <row r="48" spans="1:18" x14ac:dyDescent="0.35">
      <c r="A48" s="138">
        <v>1</v>
      </c>
      <c r="B48" s="139" t="s">
        <v>59</v>
      </c>
      <c r="C48" s="139" t="s">
        <v>184</v>
      </c>
      <c r="D48" s="139" t="s">
        <v>122</v>
      </c>
      <c r="E48" s="139" t="s">
        <v>240</v>
      </c>
      <c r="F48" s="139" t="s">
        <v>210</v>
      </c>
      <c r="G48" s="139" t="s">
        <v>241</v>
      </c>
      <c r="H48" s="140"/>
      <c r="I48" s="138"/>
      <c r="J48" s="141"/>
      <c r="K48" s="142"/>
      <c r="L48" s="143"/>
      <c r="M48" s="143"/>
      <c r="N48" s="139"/>
      <c r="O48" s="139"/>
      <c r="P48" s="139"/>
    </row>
    <row r="49" spans="1:18" x14ac:dyDescent="0.35">
      <c r="A49" s="138">
        <v>2</v>
      </c>
      <c r="B49" s="139" t="s">
        <v>59</v>
      </c>
      <c r="C49" s="139" t="s">
        <v>184</v>
      </c>
      <c r="D49" s="139" t="s">
        <v>122</v>
      </c>
      <c r="E49" s="139" t="s">
        <v>240</v>
      </c>
      <c r="F49" s="139" t="s">
        <v>180</v>
      </c>
      <c r="G49" s="139" t="s">
        <v>242</v>
      </c>
      <c r="H49" s="140">
        <v>2820</v>
      </c>
      <c r="I49" s="138">
        <v>2</v>
      </c>
      <c r="J49" s="141">
        <f>บึงกาฬ!F47</f>
        <v>476676.63</v>
      </c>
      <c r="K49" s="142">
        <f>บึงกาฬ!AJ47</f>
        <v>349176.89</v>
      </c>
      <c r="L49" s="143">
        <f>บึงกาฬ!AK47</f>
        <v>1561269.28</v>
      </c>
      <c r="M49" s="143">
        <f>บึงกาฬ!AL47</f>
        <v>2035152.13</v>
      </c>
      <c r="N49" s="139"/>
      <c r="O49" s="139"/>
      <c r="P49" s="139"/>
      <c r="Q49" s="131">
        <f t="shared" si="0"/>
        <v>-473882.84999999986</v>
      </c>
      <c r="R49" s="132">
        <f t="shared" si="1"/>
        <v>553.64158865248226</v>
      </c>
    </row>
    <row r="50" spans="1:18" x14ac:dyDescent="0.35">
      <c r="A50" s="138">
        <v>3</v>
      </c>
      <c r="B50" s="139" t="s">
        <v>59</v>
      </c>
      <c r="C50" s="139" t="s">
        <v>184</v>
      </c>
      <c r="D50" s="139" t="s">
        <v>122</v>
      </c>
      <c r="E50" s="139" t="s">
        <v>240</v>
      </c>
      <c r="F50" s="139" t="s">
        <v>180</v>
      </c>
      <c r="G50" s="139" t="s">
        <v>243</v>
      </c>
      <c r="H50" s="140">
        <v>3895</v>
      </c>
      <c r="I50" s="138">
        <v>3</v>
      </c>
      <c r="J50" s="141">
        <f>บึงกาฬ!F48</f>
        <v>628242.25</v>
      </c>
      <c r="K50" s="142">
        <f>บึงกาฬ!AJ48</f>
        <v>79140.790000000037</v>
      </c>
      <c r="L50" s="143">
        <f>บึงกาฬ!AK48</f>
        <v>1494878.12</v>
      </c>
      <c r="M50" s="143">
        <f>บึงกาฬ!AL48</f>
        <v>2284013.6</v>
      </c>
      <c r="N50" s="139"/>
      <c r="O50" s="139"/>
      <c r="P50" s="139"/>
      <c r="Q50" s="131">
        <f t="shared" si="0"/>
        <v>-789135.48</v>
      </c>
      <c r="R50" s="132">
        <f t="shared" si="1"/>
        <v>383.7941258023107</v>
      </c>
    </row>
    <row r="51" spans="1:18" x14ac:dyDescent="0.35">
      <c r="A51" s="138">
        <v>4</v>
      </c>
      <c r="B51" s="139" t="s">
        <v>59</v>
      </c>
      <c r="C51" s="139" t="s">
        <v>184</v>
      </c>
      <c r="D51" s="139" t="s">
        <v>122</v>
      </c>
      <c r="E51" s="139" t="s">
        <v>240</v>
      </c>
      <c r="F51" s="139" t="s">
        <v>180</v>
      </c>
      <c r="G51" s="139" t="s">
        <v>244</v>
      </c>
      <c r="H51" s="140">
        <v>2041</v>
      </c>
      <c r="I51" s="138">
        <v>2</v>
      </c>
      <c r="J51" s="141">
        <f>บึงกาฬ!F49</f>
        <v>912783.34</v>
      </c>
      <c r="K51" s="142">
        <f>บึงกาฬ!AJ49</f>
        <v>888458.83</v>
      </c>
      <c r="L51" s="143">
        <f>บึงกาฬ!AK49</f>
        <v>1217479.3500000001</v>
      </c>
      <c r="M51" s="143">
        <f>บึงกาฬ!AL49</f>
        <v>1530057.1500000001</v>
      </c>
      <c r="N51" s="139"/>
      <c r="O51" s="139"/>
      <c r="P51" s="139"/>
      <c r="Q51" s="131">
        <f t="shared" si="0"/>
        <v>-312577.80000000005</v>
      </c>
      <c r="R51" s="132">
        <f t="shared" si="1"/>
        <v>596.5111954924057</v>
      </c>
    </row>
    <row r="52" spans="1:18" s="150" customFormat="1" x14ac:dyDescent="0.35">
      <c r="A52" s="144">
        <v>4</v>
      </c>
      <c r="B52" s="145" t="s">
        <v>59</v>
      </c>
      <c r="C52" s="145"/>
      <c r="D52" s="145"/>
      <c r="E52" s="145" t="s">
        <v>77</v>
      </c>
      <c r="F52" s="145"/>
      <c r="G52" s="145" t="s">
        <v>245</v>
      </c>
      <c r="H52" s="151">
        <f>SUM(H49:H51)</f>
        <v>8756</v>
      </c>
      <c r="I52" s="144"/>
      <c r="J52" s="147">
        <f>SUM(J48:J51)</f>
        <v>2017702.2199999997</v>
      </c>
      <c r="K52" s="147">
        <f t="shared" ref="K52:M52" si="5">SUM(K48:K51)</f>
        <v>1316776.51</v>
      </c>
      <c r="L52" s="147">
        <f t="shared" si="5"/>
        <v>4273626.75</v>
      </c>
      <c r="M52" s="147">
        <f t="shared" si="5"/>
        <v>5849222.8800000008</v>
      </c>
      <c r="N52" s="145">
        <v>3</v>
      </c>
      <c r="O52" s="145">
        <v>3</v>
      </c>
      <c r="P52" s="145">
        <f>N52-O52</f>
        <v>0</v>
      </c>
      <c r="Q52" s="148">
        <f t="shared" si="0"/>
        <v>-1575596.1300000008</v>
      </c>
      <c r="R52" s="149">
        <f>L52/H52</f>
        <v>488.07980242119692</v>
      </c>
    </row>
    <row r="53" spans="1:18" x14ac:dyDescent="0.35">
      <c r="A53" s="138">
        <v>1</v>
      </c>
      <c r="B53" s="139" t="s">
        <v>59</v>
      </c>
      <c r="C53" s="139" t="s">
        <v>186</v>
      </c>
      <c r="D53" s="139" t="s">
        <v>108</v>
      </c>
      <c r="E53" s="139" t="s">
        <v>246</v>
      </c>
      <c r="F53" s="139" t="s">
        <v>210</v>
      </c>
      <c r="G53" s="139" t="s">
        <v>247</v>
      </c>
      <c r="H53" s="140"/>
      <c r="I53" s="138"/>
      <c r="J53" s="141"/>
      <c r="K53" s="142"/>
      <c r="L53" s="143"/>
      <c r="M53" s="143"/>
      <c r="N53" s="139"/>
      <c r="O53" s="139"/>
      <c r="P53" s="139"/>
    </row>
    <row r="54" spans="1:18" x14ac:dyDescent="0.35">
      <c r="A54" s="138">
        <v>2</v>
      </c>
      <c r="B54" s="139" t="s">
        <v>59</v>
      </c>
      <c r="C54" s="139" t="s">
        <v>186</v>
      </c>
      <c r="D54" s="139" t="s">
        <v>108</v>
      </c>
      <c r="E54" s="139" t="s">
        <v>246</v>
      </c>
      <c r="F54" s="139" t="s">
        <v>180</v>
      </c>
      <c r="G54" s="139" t="s">
        <v>248</v>
      </c>
      <c r="H54" s="140">
        <v>2880</v>
      </c>
      <c r="I54" s="138">
        <v>2</v>
      </c>
      <c r="J54" s="141">
        <f>บึงกาฬ!F50</f>
        <v>964926.04</v>
      </c>
      <c r="K54" s="142">
        <f>บึงกาฬ!AJ50</f>
        <v>388608.18000000005</v>
      </c>
      <c r="L54" s="143">
        <f>บึงกาฬ!AK50</f>
        <v>2355131.6500000004</v>
      </c>
      <c r="M54" s="143">
        <f>บึงกาฬ!AL50</f>
        <v>2686073.26</v>
      </c>
      <c r="N54" s="139"/>
      <c r="O54" s="139"/>
      <c r="P54" s="139"/>
      <c r="Q54" s="131">
        <f t="shared" si="0"/>
        <v>-330941.6099999994</v>
      </c>
      <c r="R54" s="132">
        <f t="shared" si="1"/>
        <v>817.75404513888907</v>
      </c>
    </row>
    <row r="55" spans="1:18" x14ac:dyDescent="0.35">
      <c r="A55" s="138">
        <v>3</v>
      </c>
      <c r="B55" s="139" t="s">
        <v>59</v>
      </c>
      <c r="C55" s="139" t="s">
        <v>186</v>
      </c>
      <c r="D55" s="139" t="s">
        <v>108</v>
      </c>
      <c r="E55" s="139" t="s">
        <v>246</v>
      </c>
      <c r="F55" s="139" t="s">
        <v>180</v>
      </c>
      <c r="G55" s="139" t="s">
        <v>249</v>
      </c>
      <c r="H55" s="140">
        <v>9821</v>
      </c>
      <c r="I55" s="138">
        <v>5</v>
      </c>
      <c r="J55" s="141">
        <f>บึงกาฬ!F51</f>
        <v>1730277.42</v>
      </c>
      <c r="K55" s="142">
        <f>บึงกาฬ!AJ51</f>
        <v>1571954.92</v>
      </c>
      <c r="L55" s="143">
        <f>บึงกาฬ!AK51</f>
        <v>4682053.74</v>
      </c>
      <c r="M55" s="143">
        <f>บึงกาฬ!AL51</f>
        <v>4635786.17</v>
      </c>
      <c r="N55" s="139"/>
      <c r="O55" s="139"/>
      <c r="P55" s="139"/>
      <c r="Q55" s="131">
        <f t="shared" si="0"/>
        <v>46267.570000000298</v>
      </c>
      <c r="R55" s="132">
        <f t="shared" si="1"/>
        <v>476.73900213827517</v>
      </c>
    </row>
    <row r="56" spans="1:18" x14ac:dyDescent="0.35">
      <c r="A56" s="138">
        <v>4</v>
      </c>
      <c r="B56" s="139" t="s">
        <v>59</v>
      </c>
      <c r="C56" s="139" t="s">
        <v>186</v>
      </c>
      <c r="D56" s="139" t="s">
        <v>108</v>
      </c>
      <c r="E56" s="139" t="s">
        <v>246</v>
      </c>
      <c r="F56" s="139" t="s">
        <v>180</v>
      </c>
      <c r="G56" s="139" t="s">
        <v>250</v>
      </c>
      <c r="H56" s="140">
        <v>4858</v>
      </c>
      <c r="I56" s="138">
        <v>4</v>
      </c>
      <c r="J56" s="141">
        <f>บึงกาฬ!F52</f>
        <v>487814.29</v>
      </c>
      <c r="K56" s="142">
        <f>บึงกาฬ!AJ52</f>
        <v>371039.17000000004</v>
      </c>
      <c r="L56" s="143">
        <f>บึงกาฬ!AK52</f>
        <v>3128232.63</v>
      </c>
      <c r="M56" s="143">
        <f>บึงกาฬ!AL52</f>
        <v>3447920.62</v>
      </c>
      <c r="N56" s="139"/>
      <c r="O56" s="139"/>
      <c r="P56" s="139"/>
      <c r="Q56" s="131">
        <f t="shared" si="0"/>
        <v>-319687.99000000022</v>
      </c>
      <c r="R56" s="132">
        <f t="shared" si="1"/>
        <v>643.93425895430221</v>
      </c>
    </row>
    <row r="57" spans="1:18" x14ac:dyDescent="0.35">
      <c r="A57" s="138">
        <v>5</v>
      </c>
      <c r="B57" s="139" t="s">
        <v>59</v>
      </c>
      <c r="C57" s="139" t="s">
        <v>186</v>
      </c>
      <c r="D57" s="139" t="s">
        <v>108</v>
      </c>
      <c r="E57" s="139" t="s">
        <v>246</v>
      </c>
      <c r="F57" s="139" t="s">
        <v>180</v>
      </c>
      <c r="G57" s="139" t="s">
        <v>251</v>
      </c>
      <c r="H57" s="140">
        <v>5652</v>
      </c>
      <c r="I57" s="138">
        <v>4</v>
      </c>
      <c r="J57" s="141">
        <f>บึงกาฬ!F53</f>
        <v>868795.01</v>
      </c>
      <c r="K57" s="142">
        <f>บึงกาฬ!AJ53</f>
        <v>561742.73</v>
      </c>
      <c r="L57" s="143">
        <f>บึงกาฬ!AK53</f>
        <v>3034346.7</v>
      </c>
      <c r="M57" s="143">
        <f>บึงกาฬ!AL53</f>
        <v>2918312.99</v>
      </c>
      <c r="N57" s="139"/>
      <c r="O57" s="139"/>
      <c r="P57" s="139"/>
      <c r="Q57" s="131">
        <f t="shared" si="0"/>
        <v>116033.70999999996</v>
      </c>
      <c r="R57" s="132">
        <f t="shared" si="1"/>
        <v>536.86247346072196</v>
      </c>
    </row>
    <row r="58" spans="1:18" s="150" customFormat="1" x14ac:dyDescent="0.35">
      <c r="A58" s="144">
        <v>5</v>
      </c>
      <c r="B58" s="145" t="s">
        <v>59</v>
      </c>
      <c r="C58" s="145"/>
      <c r="D58" s="145"/>
      <c r="E58" s="145" t="s">
        <v>77</v>
      </c>
      <c r="F58" s="145"/>
      <c r="G58" s="145" t="s">
        <v>252</v>
      </c>
      <c r="H58" s="151">
        <f>SUM(H54:H57)</f>
        <v>23211</v>
      </c>
      <c r="I58" s="144"/>
      <c r="J58" s="147">
        <f>SUM(J53:J57)</f>
        <v>4051812.76</v>
      </c>
      <c r="K58" s="147">
        <f t="shared" ref="K58:M58" si="6">SUM(K53:K57)</f>
        <v>2893345</v>
      </c>
      <c r="L58" s="147">
        <f t="shared" si="6"/>
        <v>13199764.719999999</v>
      </c>
      <c r="M58" s="147">
        <f t="shared" si="6"/>
        <v>13688093.040000001</v>
      </c>
      <c r="N58" s="145">
        <v>4</v>
      </c>
      <c r="O58" s="145">
        <v>4</v>
      </c>
      <c r="P58" s="145">
        <f>N58-O58</f>
        <v>0</v>
      </c>
      <c r="Q58" s="148">
        <f t="shared" si="0"/>
        <v>-488328.32000000216</v>
      </c>
      <c r="R58" s="149">
        <f>L58/H58</f>
        <v>568.6857403817155</v>
      </c>
    </row>
    <row r="59" spans="1:18" x14ac:dyDescent="0.35">
      <c r="A59" s="138">
        <v>1</v>
      </c>
      <c r="B59" s="139" t="s">
        <v>59</v>
      </c>
      <c r="C59" s="139" t="s">
        <v>188</v>
      </c>
      <c r="D59" s="139" t="s">
        <v>101</v>
      </c>
      <c r="E59" s="139" t="s">
        <v>253</v>
      </c>
      <c r="F59" s="139" t="s">
        <v>210</v>
      </c>
      <c r="G59" s="139" t="s">
        <v>254</v>
      </c>
      <c r="H59" s="140"/>
      <c r="I59" s="138"/>
      <c r="J59" s="141"/>
      <c r="K59" s="142"/>
      <c r="L59" s="143"/>
      <c r="M59" s="143"/>
      <c r="N59" s="139"/>
      <c r="O59" s="139"/>
      <c r="P59" s="139"/>
    </row>
    <row r="60" spans="1:18" s="158" customFormat="1" x14ac:dyDescent="0.35">
      <c r="A60" s="152">
        <v>2</v>
      </c>
      <c r="B60" s="153" t="s">
        <v>59</v>
      </c>
      <c r="C60" s="153" t="s">
        <v>188</v>
      </c>
      <c r="D60" s="153" t="s">
        <v>101</v>
      </c>
      <c r="E60" s="153" t="s">
        <v>253</v>
      </c>
      <c r="F60" s="153" t="s">
        <v>180</v>
      </c>
      <c r="G60" s="153" t="s">
        <v>255</v>
      </c>
      <c r="H60" s="154">
        <v>2823</v>
      </c>
      <c r="I60" s="152">
        <v>2</v>
      </c>
      <c r="J60" s="143">
        <f>บึงกาฬ!F54</f>
        <v>503867.49</v>
      </c>
      <c r="K60" s="155">
        <f>บึงกาฬ!AJ54</f>
        <v>253913.89999999997</v>
      </c>
      <c r="L60" s="143">
        <f>บึงกาฬ!AK54</f>
        <v>3137020.3899999997</v>
      </c>
      <c r="M60" s="143">
        <f>บึงกาฬ!AL54</f>
        <v>2684156.2499999995</v>
      </c>
      <c r="N60" s="153"/>
      <c r="O60" s="153"/>
      <c r="P60" s="153"/>
      <c r="Q60" s="156">
        <f t="shared" si="0"/>
        <v>452864.14000000013</v>
      </c>
      <c r="R60" s="157">
        <f t="shared" si="1"/>
        <v>1111.2364116188451</v>
      </c>
    </row>
    <row r="61" spans="1:18" x14ac:dyDescent="0.35">
      <c r="A61" s="138">
        <v>3</v>
      </c>
      <c r="B61" s="139" t="s">
        <v>59</v>
      </c>
      <c r="C61" s="139" t="s">
        <v>188</v>
      </c>
      <c r="D61" s="139" t="s">
        <v>101</v>
      </c>
      <c r="E61" s="139" t="s">
        <v>253</v>
      </c>
      <c r="F61" s="139" t="s">
        <v>180</v>
      </c>
      <c r="G61" s="139" t="s">
        <v>256</v>
      </c>
      <c r="H61" s="140">
        <v>4818</v>
      </c>
      <c r="I61" s="138">
        <v>4</v>
      </c>
      <c r="J61" s="143">
        <f>บึงกาฬ!F55</f>
        <v>0</v>
      </c>
      <c r="K61" s="143">
        <v>0</v>
      </c>
      <c r="L61" s="143">
        <f>บึงกาฬ!AK55</f>
        <v>0</v>
      </c>
      <c r="M61" s="143">
        <f>บึงกาฬ!AL55</f>
        <v>0</v>
      </c>
      <c r="N61" s="139"/>
      <c r="O61" s="139"/>
      <c r="P61" s="139"/>
      <c r="Q61" s="131">
        <f t="shared" si="0"/>
        <v>0</v>
      </c>
      <c r="R61" s="132">
        <f t="shared" si="1"/>
        <v>0</v>
      </c>
    </row>
    <row r="62" spans="1:18" x14ac:dyDescent="0.35">
      <c r="A62" s="138">
        <v>4</v>
      </c>
      <c r="B62" s="139" t="s">
        <v>59</v>
      </c>
      <c r="C62" s="139" t="s">
        <v>188</v>
      </c>
      <c r="D62" s="139" t="s">
        <v>101</v>
      </c>
      <c r="E62" s="139" t="s">
        <v>253</v>
      </c>
      <c r="F62" s="139" t="s">
        <v>180</v>
      </c>
      <c r="G62" s="139" t="s">
        <v>257</v>
      </c>
      <c r="H62" s="140">
        <v>2500</v>
      </c>
      <c r="I62" s="138">
        <v>2</v>
      </c>
      <c r="J62" s="143">
        <f>บึงกาฬ!F56</f>
        <v>0</v>
      </c>
      <c r="K62" s="143">
        <f>บึงกาฬ!AJ56</f>
        <v>0</v>
      </c>
      <c r="L62" s="143">
        <f>บึงกาฬ!AK56</f>
        <v>0</v>
      </c>
      <c r="M62" s="143">
        <f>บึงกาฬ!AL56</f>
        <v>0</v>
      </c>
      <c r="N62" s="139"/>
      <c r="O62" s="139"/>
      <c r="P62" s="139"/>
      <c r="Q62" s="131">
        <f t="shared" si="0"/>
        <v>0</v>
      </c>
      <c r="R62" s="132">
        <f t="shared" si="1"/>
        <v>0</v>
      </c>
    </row>
    <row r="63" spans="1:18" x14ac:dyDescent="0.35">
      <c r="A63" s="138">
        <v>5</v>
      </c>
      <c r="B63" s="139" t="s">
        <v>59</v>
      </c>
      <c r="C63" s="139" t="s">
        <v>188</v>
      </c>
      <c r="D63" s="139" t="s">
        <v>101</v>
      </c>
      <c r="E63" s="139" t="s">
        <v>253</v>
      </c>
      <c r="F63" s="139" t="s">
        <v>180</v>
      </c>
      <c r="G63" s="139" t="s">
        <v>258</v>
      </c>
      <c r="H63" s="140">
        <v>4429</v>
      </c>
      <c r="I63" s="138">
        <v>3</v>
      </c>
      <c r="J63" s="143">
        <f>บึงกาฬ!F57</f>
        <v>0</v>
      </c>
      <c r="K63" s="143">
        <f>บึงกาฬ!AJ57</f>
        <v>0</v>
      </c>
      <c r="L63" s="143">
        <f>บึงกาฬ!AK57</f>
        <v>0</v>
      </c>
      <c r="M63" s="143">
        <f>บึงกาฬ!AL57</f>
        <v>0</v>
      </c>
      <c r="N63" s="139"/>
      <c r="O63" s="139"/>
      <c r="P63" s="139"/>
      <c r="Q63" s="131">
        <f t="shared" si="0"/>
        <v>0</v>
      </c>
      <c r="R63" s="132">
        <f t="shared" si="1"/>
        <v>0</v>
      </c>
    </row>
    <row r="64" spans="1:18" x14ac:dyDescent="0.35">
      <c r="A64" s="138">
        <v>6</v>
      </c>
      <c r="B64" s="139" t="s">
        <v>59</v>
      </c>
      <c r="C64" s="139" t="s">
        <v>188</v>
      </c>
      <c r="D64" s="139" t="s">
        <v>101</v>
      </c>
      <c r="E64" s="139" t="s">
        <v>253</v>
      </c>
      <c r="F64" s="139" t="s">
        <v>180</v>
      </c>
      <c r="G64" s="139" t="s">
        <v>259</v>
      </c>
      <c r="H64" s="140">
        <v>3247</v>
      </c>
      <c r="I64" s="138">
        <v>3</v>
      </c>
      <c r="J64" s="143">
        <f>บึงกาฬ!F58</f>
        <v>0</v>
      </c>
      <c r="K64" s="143">
        <f>บึงกาฬ!AJ58</f>
        <v>0</v>
      </c>
      <c r="L64" s="143">
        <f>บึงกาฬ!AK58</f>
        <v>0</v>
      </c>
      <c r="M64" s="143">
        <f>บึงกาฬ!AL58</f>
        <v>0</v>
      </c>
      <c r="N64" s="139"/>
      <c r="O64" s="139"/>
      <c r="P64" s="139"/>
      <c r="Q64" s="131">
        <f t="shared" si="0"/>
        <v>0</v>
      </c>
      <c r="R64" s="132">
        <f t="shared" si="1"/>
        <v>0</v>
      </c>
    </row>
    <row r="65" spans="1:18" s="158" customFormat="1" x14ac:dyDescent="0.35">
      <c r="A65" s="152">
        <v>7</v>
      </c>
      <c r="B65" s="153" t="s">
        <v>59</v>
      </c>
      <c r="C65" s="153" t="s">
        <v>188</v>
      </c>
      <c r="D65" s="153" t="s">
        <v>101</v>
      </c>
      <c r="E65" s="153" t="s">
        <v>253</v>
      </c>
      <c r="F65" s="153" t="s">
        <v>180</v>
      </c>
      <c r="G65" s="153" t="s">
        <v>260</v>
      </c>
      <c r="H65" s="154">
        <v>1126</v>
      </c>
      <c r="I65" s="152">
        <v>1</v>
      </c>
      <c r="J65" s="143">
        <f>บึงกาฬ!F59</f>
        <v>250425.64</v>
      </c>
      <c r="K65" s="155">
        <f>บึงกาฬ!AJ59</f>
        <v>-44308.389999999956</v>
      </c>
      <c r="L65" s="143">
        <f>บึงกาฬ!AK59</f>
        <v>1913281</v>
      </c>
      <c r="M65" s="143">
        <f>บึงกาฬ!AL59</f>
        <v>2195825.7799999998</v>
      </c>
      <c r="N65" s="153"/>
      <c r="O65" s="153"/>
      <c r="P65" s="153"/>
      <c r="Q65" s="156">
        <f t="shared" si="0"/>
        <v>-282544.7799999998</v>
      </c>
      <c r="R65" s="157">
        <f t="shared" si="1"/>
        <v>1699.1838365896981</v>
      </c>
    </row>
    <row r="66" spans="1:18" s="150" customFormat="1" x14ac:dyDescent="0.35">
      <c r="A66" s="144">
        <v>6</v>
      </c>
      <c r="B66" s="145" t="s">
        <v>59</v>
      </c>
      <c r="C66" s="145"/>
      <c r="D66" s="145"/>
      <c r="E66" s="145" t="s">
        <v>77</v>
      </c>
      <c r="F66" s="145"/>
      <c r="G66" s="145" t="s">
        <v>261</v>
      </c>
      <c r="H66" s="151">
        <f>SUM(H59:H65)</f>
        <v>18943</v>
      </c>
      <c r="I66" s="144"/>
      <c r="J66" s="147">
        <f>SUM(J59:J65)</f>
        <v>754293.13</v>
      </c>
      <c r="K66" s="147">
        <f t="shared" ref="K66:M66" si="7">SUM(K59:K65)</f>
        <v>209605.51</v>
      </c>
      <c r="L66" s="147">
        <f t="shared" si="7"/>
        <v>5050301.3899999997</v>
      </c>
      <c r="M66" s="147">
        <f t="shared" si="7"/>
        <v>4879982.0299999993</v>
      </c>
      <c r="N66" s="145">
        <v>6</v>
      </c>
      <c r="O66" s="145">
        <v>2</v>
      </c>
      <c r="P66" s="145">
        <f>N66-O66</f>
        <v>4</v>
      </c>
      <c r="Q66" s="148">
        <f t="shared" si="0"/>
        <v>170319.36000000034</v>
      </c>
      <c r="R66" s="149">
        <f>L66/H66</f>
        <v>266.60515177110278</v>
      </c>
    </row>
    <row r="67" spans="1:18" x14ac:dyDescent="0.35">
      <c r="A67" s="138">
        <v>1</v>
      </c>
      <c r="B67" s="139" t="s">
        <v>59</v>
      </c>
      <c r="C67" s="139" t="s">
        <v>190</v>
      </c>
      <c r="D67" s="139" t="s">
        <v>80</v>
      </c>
      <c r="E67" s="139" t="s">
        <v>262</v>
      </c>
      <c r="F67" s="139" t="s">
        <v>210</v>
      </c>
      <c r="G67" s="139" t="s">
        <v>263</v>
      </c>
      <c r="H67" s="140"/>
      <c r="I67" s="138"/>
      <c r="J67" s="141"/>
      <c r="K67" s="142"/>
      <c r="L67" s="143"/>
      <c r="M67" s="143"/>
      <c r="N67" s="139"/>
      <c r="O67" s="139"/>
      <c r="P67" s="139"/>
    </row>
    <row r="68" spans="1:18" x14ac:dyDescent="0.35">
      <c r="A68" s="138">
        <v>2</v>
      </c>
      <c r="B68" s="139" t="s">
        <v>59</v>
      </c>
      <c r="C68" s="139" t="s">
        <v>190</v>
      </c>
      <c r="D68" s="139" t="s">
        <v>80</v>
      </c>
      <c r="E68" s="139" t="s">
        <v>262</v>
      </c>
      <c r="F68" s="139" t="s">
        <v>180</v>
      </c>
      <c r="G68" s="139" t="s">
        <v>1422</v>
      </c>
      <c r="H68" s="140">
        <v>3728</v>
      </c>
      <c r="I68" s="138">
        <v>3</v>
      </c>
      <c r="J68" s="141">
        <f>บึงกาฬ!F60</f>
        <v>632744.80000000005</v>
      </c>
      <c r="K68" s="142">
        <f>บึงกาฬ!AJ60</f>
        <v>704060.08000000007</v>
      </c>
      <c r="L68" s="143">
        <f>บึงกาฬ!AK60</f>
        <v>3167064.64</v>
      </c>
      <c r="M68" s="143">
        <f>บึงกาฬ!AL60</f>
        <v>3058460.2800000003</v>
      </c>
      <c r="N68" s="139"/>
      <c r="O68" s="139"/>
      <c r="P68" s="139"/>
      <c r="Q68" s="131">
        <f t="shared" si="0"/>
        <v>108604.35999999987</v>
      </c>
      <c r="R68" s="132">
        <f t="shared" si="1"/>
        <v>849.5345064377683</v>
      </c>
    </row>
    <row r="69" spans="1:18" x14ac:dyDescent="0.35">
      <c r="A69" s="138">
        <v>3</v>
      </c>
      <c r="B69" s="139" t="s">
        <v>59</v>
      </c>
      <c r="C69" s="139" t="s">
        <v>190</v>
      </c>
      <c r="D69" s="139" t="s">
        <v>80</v>
      </c>
      <c r="E69" s="139" t="s">
        <v>262</v>
      </c>
      <c r="F69" s="139" t="s">
        <v>180</v>
      </c>
      <c r="G69" s="139" t="s">
        <v>265</v>
      </c>
      <c r="H69" s="140">
        <v>3543</v>
      </c>
      <c r="I69" s="138">
        <v>3</v>
      </c>
      <c r="J69" s="141">
        <f>บึงกาฬ!F61</f>
        <v>538035.43999999994</v>
      </c>
      <c r="K69" s="142">
        <f>บึงกาฬ!AJ61</f>
        <v>33520.269999999786</v>
      </c>
      <c r="L69" s="143">
        <f>บึงกาฬ!AK61</f>
        <v>2874464.21</v>
      </c>
      <c r="M69" s="143">
        <f>บึงกาฬ!AL61</f>
        <v>3051820.68</v>
      </c>
      <c r="N69" s="139"/>
      <c r="O69" s="139"/>
      <c r="P69" s="139"/>
      <c r="Q69" s="131">
        <f t="shared" si="0"/>
        <v>-177356.4700000002</v>
      </c>
      <c r="R69" s="132">
        <f t="shared" si="1"/>
        <v>811.30799040361273</v>
      </c>
    </row>
    <row r="70" spans="1:18" x14ac:dyDescent="0.35">
      <c r="A70" s="138">
        <v>4</v>
      </c>
      <c r="B70" s="139" t="s">
        <v>59</v>
      </c>
      <c r="C70" s="139" t="s">
        <v>190</v>
      </c>
      <c r="D70" s="139" t="s">
        <v>80</v>
      </c>
      <c r="E70" s="139" t="s">
        <v>262</v>
      </c>
      <c r="F70" s="139" t="s">
        <v>180</v>
      </c>
      <c r="G70" s="139" t="s">
        <v>266</v>
      </c>
      <c r="H70" s="140">
        <v>6330</v>
      </c>
      <c r="I70" s="138">
        <v>5</v>
      </c>
      <c r="J70" s="141">
        <f>บึงกาฬ!F62</f>
        <v>408489.48</v>
      </c>
      <c r="K70" s="142">
        <f>บึงกาฬ!AJ62</f>
        <v>191353.69999999995</v>
      </c>
      <c r="L70" s="143">
        <f>บึงกาฬ!AK62</f>
        <v>1385684.8800000001</v>
      </c>
      <c r="M70" s="143">
        <f>บึงกาฬ!AL62</f>
        <v>1270110.2999999998</v>
      </c>
      <c r="N70" s="139"/>
      <c r="O70" s="139"/>
      <c r="P70" s="139"/>
      <c r="Q70" s="131">
        <f t="shared" si="0"/>
        <v>115574.58000000031</v>
      </c>
      <c r="R70" s="132">
        <f t="shared" si="1"/>
        <v>218.90756398104267</v>
      </c>
    </row>
    <row r="71" spans="1:18" x14ac:dyDescent="0.35">
      <c r="A71" s="138">
        <v>5</v>
      </c>
      <c r="B71" s="139" t="s">
        <v>59</v>
      </c>
      <c r="C71" s="139" t="s">
        <v>190</v>
      </c>
      <c r="D71" s="139" t="s">
        <v>80</v>
      </c>
      <c r="E71" s="139" t="s">
        <v>262</v>
      </c>
      <c r="F71" s="139" t="s">
        <v>180</v>
      </c>
      <c r="G71" s="139" t="s">
        <v>267</v>
      </c>
      <c r="H71" s="140">
        <v>3421</v>
      </c>
      <c r="I71" s="138">
        <v>3</v>
      </c>
      <c r="J71" s="141">
        <f>บึงกาฬ!F63</f>
        <v>273672.21999999997</v>
      </c>
      <c r="K71" s="142">
        <f>บึงกาฬ!AJ63</f>
        <v>124580.93999999994</v>
      </c>
      <c r="L71" s="143">
        <f>บึงกาฬ!AK63</f>
        <v>2312210.44</v>
      </c>
      <c r="M71" s="143">
        <f>บึงกาฬ!AL63</f>
        <v>2104058.81</v>
      </c>
      <c r="N71" s="139"/>
      <c r="O71" s="139"/>
      <c r="P71" s="139"/>
      <c r="Q71" s="131">
        <f t="shared" ref="Q71:Q134" si="8">L71-M71</f>
        <v>208151.62999999989</v>
      </c>
      <c r="R71" s="132">
        <f t="shared" ref="R71:R134" si="9">L71/H71</f>
        <v>675.8872961122479</v>
      </c>
    </row>
    <row r="72" spans="1:18" x14ac:dyDescent="0.35">
      <c r="A72" s="138">
        <v>6</v>
      </c>
      <c r="B72" s="139" t="s">
        <v>59</v>
      </c>
      <c r="C72" s="139" t="s">
        <v>190</v>
      </c>
      <c r="D72" s="139" t="s">
        <v>80</v>
      </c>
      <c r="E72" s="139" t="s">
        <v>262</v>
      </c>
      <c r="F72" s="139" t="s">
        <v>180</v>
      </c>
      <c r="G72" s="139" t="s">
        <v>268</v>
      </c>
      <c r="H72" s="140">
        <v>3591</v>
      </c>
      <c r="I72" s="138">
        <v>3</v>
      </c>
      <c r="J72" s="141">
        <f>บึงกาฬ!F64</f>
        <v>600206.56999999995</v>
      </c>
      <c r="K72" s="142">
        <f>บึงกาฬ!AJ64</f>
        <v>226055.99</v>
      </c>
      <c r="L72" s="143">
        <f>บึงกาฬ!AK64</f>
        <v>3153566.27</v>
      </c>
      <c r="M72" s="143">
        <f>บึงกาฬ!AL64</f>
        <v>3162666.08</v>
      </c>
      <c r="N72" s="139"/>
      <c r="O72" s="139"/>
      <c r="P72" s="139"/>
      <c r="Q72" s="131">
        <f t="shared" si="8"/>
        <v>-9099.8100000000559</v>
      </c>
      <c r="R72" s="132">
        <f t="shared" si="9"/>
        <v>878.18609579504312</v>
      </c>
    </row>
    <row r="73" spans="1:18" x14ac:dyDescent="0.35">
      <c r="A73" s="138">
        <v>7</v>
      </c>
      <c r="B73" s="139" t="s">
        <v>59</v>
      </c>
      <c r="C73" s="139" t="s">
        <v>190</v>
      </c>
      <c r="D73" s="139" t="s">
        <v>80</v>
      </c>
      <c r="E73" s="139" t="s">
        <v>262</v>
      </c>
      <c r="F73" s="139" t="s">
        <v>180</v>
      </c>
      <c r="G73" s="139" t="s">
        <v>269</v>
      </c>
      <c r="H73" s="140">
        <v>4772</v>
      </c>
      <c r="I73" s="138">
        <v>4</v>
      </c>
      <c r="J73" s="141">
        <f>บึงกาฬ!F65</f>
        <v>432043.11</v>
      </c>
      <c r="K73" s="142">
        <f>บึงกาฬ!AJ65</f>
        <v>227229.61999999994</v>
      </c>
      <c r="L73" s="143">
        <f>บึงกาฬ!AK65</f>
        <v>2114626.54</v>
      </c>
      <c r="M73" s="143">
        <f>บึงกาฬ!AL65</f>
        <v>2851764.1700000004</v>
      </c>
      <c r="N73" s="139"/>
      <c r="O73" s="139"/>
      <c r="P73" s="139"/>
      <c r="Q73" s="131">
        <f t="shared" si="8"/>
        <v>-737137.63000000035</v>
      </c>
      <c r="R73" s="132">
        <f t="shared" si="9"/>
        <v>443.13213327745183</v>
      </c>
    </row>
    <row r="74" spans="1:18" s="150" customFormat="1" x14ac:dyDescent="0.35">
      <c r="A74" s="144">
        <v>7</v>
      </c>
      <c r="B74" s="145" t="s">
        <v>59</v>
      </c>
      <c r="C74" s="145"/>
      <c r="D74" s="145"/>
      <c r="E74" s="145" t="s">
        <v>77</v>
      </c>
      <c r="F74" s="145"/>
      <c r="G74" s="145" t="s">
        <v>270</v>
      </c>
      <c r="H74" s="151">
        <f>SUM(H67:H73)</f>
        <v>25385</v>
      </c>
      <c r="I74" s="144"/>
      <c r="J74" s="147">
        <f>SUM(J67:J73)</f>
        <v>2885191.6199999996</v>
      </c>
      <c r="K74" s="147">
        <f t="shared" ref="K74:M74" si="10">SUM(K67:K73)</f>
        <v>1506800.5999999996</v>
      </c>
      <c r="L74" s="147">
        <f t="shared" si="10"/>
        <v>15007616.98</v>
      </c>
      <c r="M74" s="147">
        <f t="shared" si="10"/>
        <v>15498880.32</v>
      </c>
      <c r="N74" s="145">
        <v>6</v>
      </c>
      <c r="O74" s="145">
        <v>6</v>
      </c>
      <c r="P74" s="145">
        <f>N74-O74</f>
        <v>0</v>
      </c>
      <c r="Q74" s="148">
        <f>L74-M74</f>
        <v>-491263.33999999985</v>
      </c>
      <c r="R74" s="149">
        <f>L74/H74</f>
        <v>591.20019617884577</v>
      </c>
    </row>
    <row r="75" spans="1:18" x14ac:dyDescent="0.35">
      <c r="A75" s="138">
        <v>1</v>
      </c>
      <c r="B75" s="139" t="s">
        <v>59</v>
      </c>
      <c r="C75" s="139" t="s">
        <v>192</v>
      </c>
      <c r="D75" s="139" t="s">
        <v>115</v>
      </c>
      <c r="E75" s="139" t="s">
        <v>271</v>
      </c>
      <c r="F75" s="139" t="s">
        <v>210</v>
      </c>
      <c r="G75" s="139" t="s">
        <v>272</v>
      </c>
      <c r="H75" s="140"/>
      <c r="I75" s="138"/>
      <c r="J75" s="141"/>
      <c r="K75" s="142"/>
      <c r="L75" s="143"/>
      <c r="M75" s="143"/>
      <c r="N75" s="139"/>
      <c r="O75" s="139"/>
      <c r="P75" s="139"/>
    </row>
    <row r="76" spans="1:18" x14ac:dyDescent="0.35">
      <c r="A76" s="138">
        <v>2</v>
      </c>
      <c r="B76" s="139" t="s">
        <v>59</v>
      </c>
      <c r="C76" s="139" t="s">
        <v>192</v>
      </c>
      <c r="D76" s="139" t="s">
        <v>115</v>
      </c>
      <c r="E76" s="139" t="s">
        <v>271</v>
      </c>
      <c r="F76" s="139" t="s">
        <v>180</v>
      </c>
      <c r="G76" s="139" t="s">
        <v>273</v>
      </c>
      <c r="H76" s="140">
        <v>5834</v>
      </c>
      <c r="I76" s="138">
        <v>4</v>
      </c>
      <c r="J76" s="141">
        <f>บึงกาฬ!F66</f>
        <v>465255.51</v>
      </c>
      <c r="K76" s="142">
        <f>บึงกาฬ!AJ66</f>
        <v>421281.17</v>
      </c>
      <c r="L76" s="143">
        <f>บึงกาฬ!AK66</f>
        <v>1490600.14</v>
      </c>
      <c r="M76" s="143">
        <f>บึงกาฬ!AL66</f>
        <v>1520883.2999999998</v>
      </c>
      <c r="N76" s="139"/>
      <c r="O76" s="139"/>
      <c r="P76" s="139"/>
      <c r="Q76" s="131">
        <f t="shared" si="8"/>
        <v>-30283.159999999916</v>
      </c>
      <c r="R76" s="132">
        <f t="shared" si="9"/>
        <v>255.50225231402123</v>
      </c>
    </row>
    <row r="77" spans="1:18" x14ac:dyDescent="0.35">
      <c r="A77" s="138">
        <v>3</v>
      </c>
      <c r="B77" s="139" t="s">
        <v>59</v>
      </c>
      <c r="C77" s="139" t="s">
        <v>192</v>
      </c>
      <c r="D77" s="139" t="s">
        <v>115</v>
      </c>
      <c r="E77" s="139" t="s">
        <v>271</v>
      </c>
      <c r="F77" s="139" t="s">
        <v>180</v>
      </c>
      <c r="G77" s="139" t="s">
        <v>274</v>
      </c>
      <c r="H77" s="140">
        <v>4475</v>
      </c>
      <c r="I77" s="138">
        <v>3</v>
      </c>
      <c r="J77" s="141">
        <f>บึงกาฬ!F67</f>
        <v>70068.14</v>
      </c>
      <c r="K77" s="142">
        <f>บึงกาฬ!AJ67</f>
        <v>54811.409999999989</v>
      </c>
      <c r="L77" s="143">
        <f>บึงกาฬ!AK67</f>
        <v>1117413.6300000001</v>
      </c>
      <c r="M77" s="143">
        <f>บึงกาฬ!AL67</f>
        <v>1079563.31</v>
      </c>
      <c r="N77" s="139"/>
      <c r="O77" s="139"/>
      <c r="P77" s="139"/>
      <c r="Q77" s="131">
        <f t="shared" si="8"/>
        <v>37850.320000000065</v>
      </c>
      <c r="R77" s="132">
        <f t="shared" si="9"/>
        <v>249.70136983240226</v>
      </c>
    </row>
    <row r="78" spans="1:18" x14ac:dyDescent="0.35">
      <c r="A78" s="138">
        <v>4</v>
      </c>
      <c r="B78" s="139" t="s">
        <v>59</v>
      </c>
      <c r="C78" s="139" t="s">
        <v>192</v>
      </c>
      <c r="D78" s="139" t="s">
        <v>115</v>
      </c>
      <c r="E78" s="139" t="s">
        <v>271</v>
      </c>
      <c r="F78" s="139" t="s">
        <v>180</v>
      </c>
      <c r="G78" s="139" t="s">
        <v>275</v>
      </c>
      <c r="H78" s="140">
        <v>1990</v>
      </c>
      <c r="I78" s="138">
        <v>2</v>
      </c>
      <c r="J78" s="141">
        <f>บึงกาฬ!F68</f>
        <v>588457.24</v>
      </c>
      <c r="K78" s="142">
        <f>บึงกาฬ!AJ68</f>
        <v>384099.63</v>
      </c>
      <c r="L78" s="143">
        <f>บึงกาฬ!AK68</f>
        <v>1732884.61</v>
      </c>
      <c r="M78" s="143">
        <f>บึงกาฬ!AL68</f>
        <v>1464946.66</v>
      </c>
      <c r="N78" s="139"/>
      <c r="O78" s="139"/>
      <c r="P78" s="139"/>
      <c r="Q78" s="131">
        <f t="shared" si="8"/>
        <v>267937.95000000019</v>
      </c>
      <c r="R78" s="132">
        <f t="shared" si="9"/>
        <v>870.79628643216085</v>
      </c>
    </row>
    <row r="79" spans="1:18" x14ac:dyDescent="0.35">
      <c r="A79" s="138">
        <v>5</v>
      </c>
      <c r="B79" s="139" t="s">
        <v>59</v>
      </c>
      <c r="C79" s="139" t="s">
        <v>192</v>
      </c>
      <c r="D79" s="139" t="s">
        <v>115</v>
      </c>
      <c r="E79" s="139" t="s">
        <v>271</v>
      </c>
      <c r="F79" s="139" t="s">
        <v>180</v>
      </c>
      <c r="G79" s="139" t="s">
        <v>276</v>
      </c>
      <c r="H79" s="140">
        <v>5043</v>
      </c>
      <c r="I79" s="138">
        <v>4</v>
      </c>
      <c r="J79" s="141">
        <f>บึงกาฬ!F69</f>
        <v>351162.27</v>
      </c>
      <c r="K79" s="142">
        <f>บึงกาฬ!AJ69</f>
        <v>267415.19</v>
      </c>
      <c r="L79" s="143">
        <f>บึงกาฬ!AK69</f>
        <v>1822971.33</v>
      </c>
      <c r="M79" s="143">
        <f>บึงกาฬ!AL69</f>
        <v>1893018.03</v>
      </c>
      <c r="N79" s="139"/>
      <c r="O79" s="139"/>
      <c r="P79" s="139"/>
      <c r="Q79" s="131">
        <f t="shared" si="8"/>
        <v>-70046.699999999953</v>
      </c>
      <c r="R79" s="132">
        <f t="shared" si="9"/>
        <v>361.48549077929806</v>
      </c>
    </row>
    <row r="80" spans="1:18" x14ac:dyDescent="0.35">
      <c r="A80" s="138">
        <v>6</v>
      </c>
      <c r="B80" s="139" t="s">
        <v>59</v>
      </c>
      <c r="C80" s="139" t="s">
        <v>192</v>
      </c>
      <c r="D80" s="139" t="s">
        <v>115</v>
      </c>
      <c r="E80" s="139" t="s">
        <v>271</v>
      </c>
      <c r="F80" s="139" t="s">
        <v>180</v>
      </c>
      <c r="G80" s="139" t="s">
        <v>277</v>
      </c>
      <c r="H80" s="140">
        <v>5442</v>
      </c>
      <c r="I80" s="138">
        <v>4</v>
      </c>
      <c r="J80" s="141">
        <f>บึงกาฬ!F70</f>
        <v>0</v>
      </c>
      <c r="K80" s="141">
        <f>บึงกาฬ!AJ70</f>
        <v>0</v>
      </c>
      <c r="L80" s="143">
        <f>บึงกาฬ!AK70</f>
        <v>0</v>
      </c>
      <c r="M80" s="143">
        <f>บึงกาฬ!AL70</f>
        <v>0</v>
      </c>
      <c r="N80" s="139"/>
      <c r="O80" s="139"/>
      <c r="P80" s="139"/>
      <c r="Q80" s="131">
        <f t="shared" si="8"/>
        <v>0</v>
      </c>
      <c r="R80" s="132">
        <f t="shared" si="9"/>
        <v>0</v>
      </c>
    </row>
    <row r="81" spans="1:18" s="150" customFormat="1" x14ac:dyDescent="0.35">
      <c r="A81" s="144">
        <v>8</v>
      </c>
      <c r="B81" s="145" t="s">
        <v>59</v>
      </c>
      <c r="C81" s="145"/>
      <c r="D81" s="145"/>
      <c r="E81" s="145" t="s">
        <v>77</v>
      </c>
      <c r="F81" s="145"/>
      <c r="G81" s="145" t="s">
        <v>278</v>
      </c>
      <c r="H81" s="151">
        <f>SUM(H75:H80)</f>
        <v>22784</v>
      </c>
      <c r="I81" s="144"/>
      <c r="J81" s="147">
        <f>SUM(J75:J80)</f>
        <v>1474943.1600000001</v>
      </c>
      <c r="K81" s="147">
        <f t="shared" ref="K81:M81" si="11">SUM(K75:K80)</f>
        <v>1127607.3999999999</v>
      </c>
      <c r="L81" s="147">
        <f t="shared" si="11"/>
        <v>6163869.71</v>
      </c>
      <c r="M81" s="147">
        <f t="shared" si="11"/>
        <v>5958411.2999999998</v>
      </c>
      <c r="N81" s="145">
        <v>5</v>
      </c>
      <c r="O81" s="145">
        <v>4</v>
      </c>
      <c r="P81" s="145">
        <f>N81-O81</f>
        <v>1</v>
      </c>
      <c r="Q81" s="148">
        <f t="shared" si="8"/>
        <v>205458.41000000015</v>
      </c>
      <c r="R81" s="149">
        <f t="shared" si="9"/>
        <v>270.53501185042137</v>
      </c>
    </row>
    <row r="82" spans="1:18" s="150" customFormat="1" ht="21.75" thickBot="1" x14ac:dyDescent="0.4">
      <c r="A82" s="159"/>
      <c r="B82" s="160" t="s">
        <v>59</v>
      </c>
      <c r="C82" s="160" t="s">
        <v>59</v>
      </c>
      <c r="D82" s="160" t="s">
        <v>59</v>
      </c>
      <c r="E82" s="160" t="s">
        <v>59</v>
      </c>
      <c r="F82" s="160"/>
      <c r="G82" s="160" t="s">
        <v>279</v>
      </c>
      <c r="H82" s="161">
        <f>H20+H34+H47+H52+H58+H66+H74+H81</f>
        <v>250354</v>
      </c>
      <c r="I82" s="159"/>
      <c r="J82" s="162">
        <f>J20+J34+J47+J52+J58+J66+J74+J81</f>
        <v>27294052.639999997</v>
      </c>
      <c r="K82" s="163">
        <f>K20+K34+K47+K52+K58+K66+K74+K81</f>
        <v>17153589.800000001</v>
      </c>
      <c r="L82" s="162">
        <f t="shared" ref="L82:M82" si="12">L20+L34+L47+L52+L58+L66+L74+L81</f>
        <v>135370072.82000002</v>
      </c>
      <c r="M82" s="162">
        <f t="shared" si="12"/>
        <v>140584389.30000001</v>
      </c>
      <c r="N82" s="160">
        <f>N20+N34+N47+N52+N58+N66+N74+N81</f>
        <v>61</v>
      </c>
      <c r="O82" s="160">
        <f>O20+O34+O47+O52+O58+O66+O74+O81</f>
        <v>56</v>
      </c>
      <c r="P82" s="160">
        <f>N82-O82</f>
        <v>5</v>
      </c>
      <c r="Q82" s="148">
        <f t="shared" si="8"/>
        <v>-5214316.4799999893</v>
      </c>
      <c r="R82" s="149">
        <f t="shared" si="9"/>
        <v>540.71463935067948</v>
      </c>
    </row>
    <row r="83" spans="1:18" s="150" customFormat="1" ht="22.5" thickTop="1" thickBot="1" x14ac:dyDescent="0.4">
      <c r="A83" s="164"/>
      <c r="B83" s="165"/>
      <c r="C83" s="165"/>
      <c r="D83" s="165"/>
      <c r="E83" s="330" t="s">
        <v>280</v>
      </c>
      <c r="F83" s="331"/>
      <c r="G83" s="332"/>
      <c r="H83" s="166"/>
      <c r="I83" s="164"/>
      <c r="J83" s="167">
        <f>J82/O82</f>
        <v>487393.7971428571</v>
      </c>
      <c r="K83" s="168">
        <f>K82/O82</f>
        <v>306314.10357142857</v>
      </c>
      <c r="L83" s="167">
        <f>L82/O82</f>
        <v>2417322.728928572</v>
      </c>
      <c r="M83" s="167">
        <f>M82/O82</f>
        <v>2510435.5232142857</v>
      </c>
      <c r="N83" s="165"/>
      <c r="O83" s="165"/>
      <c r="P83" s="165"/>
      <c r="Q83" s="131"/>
      <c r="R83" s="132"/>
    </row>
    <row r="84" spans="1:18" ht="21.75" thickTop="1" x14ac:dyDescent="0.35">
      <c r="A84" s="169">
        <v>1</v>
      </c>
      <c r="B84" s="170" t="s">
        <v>63</v>
      </c>
      <c r="C84" s="170" t="s">
        <v>281</v>
      </c>
      <c r="D84" s="170" t="s">
        <v>282</v>
      </c>
      <c r="E84" s="170" t="s">
        <v>0</v>
      </c>
      <c r="F84" s="170" t="s">
        <v>177</v>
      </c>
      <c r="G84" s="170" t="s">
        <v>283</v>
      </c>
      <c r="H84" s="171"/>
      <c r="I84" s="169"/>
      <c r="J84" s="172"/>
      <c r="K84" s="173"/>
      <c r="L84" s="174"/>
      <c r="M84" s="174"/>
      <c r="N84" s="170"/>
      <c r="O84" s="170"/>
      <c r="P84" s="170"/>
    </row>
    <row r="85" spans="1:18" x14ac:dyDescent="0.35">
      <c r="A85" s="138">
        <v>2</v>
      </c>
      <c r="B85" s="139" t="s">
        <v>63</v>
      </c>
      <c r="C85" s="139" t="s">
        <v>281</v>
      </c>
      <c r="D85" s="139" t="s">
        <v>282</v>
      </c>
      <c r="E85" s="139" t="s">
        <v>0</v>
      </c>
      <c r="F85" s="139" t="s">
        <v>180</v>
      </c>
      <c r="G85" s="139" t="s">
        <v>606</v>
      </c>
      <c r="H85" s="140">
        <v>5737</v>
      </c>
      <c r="I85" s="138">
        <v>4</v>
      </c>
      <c r="J85" s="141">
        <f>หนองบัวลำภู!F4</f>
        <v>382077.69</v>
      </c>
      <c r="K85" s="142">
        <f>หนองบัวลำภู!AK4</f>
        <v>478191.75</v>
      </c>
      <c r="L85" s="143">
        <f>หนองบัวลำภู!AL4</f>
        <v>2538981.88</v>
      </c>
      <c r="M85" s="143">
        <f>หนองบัวลำภู!AM4</f>
        <v>2484707.23</v>
      </c>
      <c r="N85" s="139"/>
      <c r="O85" s="139"/>
      <c r="P85" s="139"/>
      <c r="Q85" s="131">
        <f t="shared" si="8"/>
        <v>54274.649999999907</v>
      </c>
      <c r="R85" s="132">
        <f t="shared" si="9"/>
        <v>442.56264249607807</v>
      </c>
    </row>
    <row r="86" spans="1:18" x14ac:dyDescent="0.35">
      <c r="A86" s="138">
        <v>3</v>
      </c>
      <c r="B86" s="139" t="s">
        <v>63</v>
      </c>
      <c r="C86" s="139" t="s">
        <v>281</v>
      </c>
      <c r="D86" s="139" t="s">
        <v>282</v>
      </c>
      <c r="E86" s="139" t="s">
        <v>0</v>
      </c>
      <c r="F86" s="139" t="s">
        <v>180</v>
      </c>
      <c r="G86" s="139" t="s">
        <v>607</v>
      </c>
      <c r="H86" s="140">
        <v>4213</v>
      </c>
      <c r="I86" s="138">
        <v>3</v>
      </c>
      <c r="J86" s="141">
        <f>หนองบัวลำภู!F5</f>
        <v>568386.51</v>
      </c>
      <c r="K86" s="142">
        <f>หนองบัวลำภู!AK5</f>
        <v>725047.1</v>
      </c>
      <c r="L86" s="143">
        <f>หนองบัวลำภู!AL5</f>
        <v>3132477.38</v>
      </c>
      <c r="M86" s="143">
        <f>หนองบัวลำภู!AM5</f>
        <v>2598072.8899999997</v>
      </c>
      <c r="N86" s="139"/>
      <c r="O86" s="139"/>
      <c r="P86" s="139"/>
      <c r="Q86" s="131">
        <f t="shared" si="8"/>
        <v>534404.49000000022</v>
      </c>
      <c r="R86" s="132">
        <f t="shared" si="9"/>
        <v>743.5265558984097</v>
      </c>
    </row>
    <row r="87" spans="1:18" x14ac:dyDescent="0.35">
      <c r="A87" s="138">
        <v>4</v>
      </c>
      <c r="B87" s="139" t="s">
        <v>63</v>
      </c>
      <c r="C87" s="139" t="s">
        <v>281</v>
      </c>
      <c r="D87" s="139" t="s">
        <v>282</v>
      </c>
      <c r="E87" s="139" t="s">
        <v>0</v>
      </c>
      <c r="F87" s="139" t="s">
        <v>180</v>
      </c>
      <c r="G87" s="139" t="s">
        <v>608</v>
      </c>
      <c r="H87" s="140">
        <v>4949</v>
      </c>
      <c r="I87" s="138">
        <v>4</v>
      </c>
      <c r="J87" s="141">
        <f>หนองบัวลำภู!F6</f>
        <v>363616.78</v>
      </c>
      <c r="K87" s="142">
        <f>หนองบัวลำภู!AK6</f>
        <v>531095.70000000007</v>
      </c>
      <c r="L87" s="143">
        <f>หนองบัวลำภู!AL6</f>
        <v>2241097.14</v>
      </c>
      <c r="M87" s="143">
        <f>หนองบัวลำภู!AM6</f>
        <v>2367077.1799999997</v>
      </c>
      <c r="N87" s="139"/>
      <c r="O87" s="139"/>
      <c r="P87" s="139"/>
      <c r="Q87" s="131">
        <f t="shared" si="8"/>
        <v>-125980.03999999957</v>
      </c>
      <c r="R87" s="132">
        <f t="shared" si="9"/>
        <v>452.83837947060016</v>
      </c>
    </row>
    <row r="88" spans="1:18" x14ac:dyDescent="0.35">
      <c r="A88" s="138">
        <v>5</v>
      </c>
      <c r="B88" s="139" t="s">
        <v>63</v>
      </c>
      <c r="C88" s="139" t="s">
        <v>281</v>
      </c>
      <c r="D88" s="139" t="s">
        <v>282</v>
      </c>
      <c r="E88" s="139" t="s">
        <v>0</v>
      </c>
      <c r="F88" s="139" t="s">
        <v>180</v>
      </c>
      <c r="G88" s="139" t="s">
        <v>609</v>
      </c>
      <c r="H88" s="140">
        <v>7233</v>
      </c>
      <c r="I88" s="138">
        <v>5</v>
      </c>
      <c r="J88" s="141">
        <f>หนองบัวลำภู!F7</f>
        <v>1041453.47</v>
      </c>
      <c r="K88" s="142">
        <f>หนองบัวลำภู!AK7</f>
        <v>1295940.2100000002</v>
      </c>
      <c r="L88" s="143">
        <f>หนองบัวลำภู!AL7</f>
        <v>4402227.53</v>
      </c>
      <c r="M88" s="143">
        <f>หนองบัวลำภู!AM7</f>
        <v>3924316.52</v>
      </c>
      <c r="N88" s="139"/>
      <c r="O88" s="139"/>
      <c r="P88" s="139"/>
      <c r="Q88" s="131">
        <f t="shared" si="8"/>
        <v>477911.01000000024</v>
      </c>
      <c r="R88" s="132">
        <f t="shared" si="9"/>
        <v>608.63093184017703</v>
      </c>
    </row>
    <row r="89" spans="1:18" x14ac:dyDescent="0.35">
      <c r="A89" s="138">
        <v>6</v>
      </c>
      <c r="B89" s="139" t="s">
        <v>63</v>
      </c>
      <c r="C89" s="139" t="s">
        <v>281</v>
      </c>
      <c r="D89" s="139" t="s">
        <v>282</v>
      </c>
      <c r="E89" s="139" t="s">
        <v>0</v>
      </c>
      <c r="F89" s="139" t="s">
        <v>180</v>
      </c>
      <c r="G89" s="139" t="s">
        <v>610</v>
      </c>
      <c r="H89" s="140">
        <v>5081</v>
      </c>
      <c r="I89" s="138">
        <v>4</v>
      </c>
      <c r="J89" s="141">
        <f>หนองบัวลำภู!F8</f>
        <v>842927.44</v>
      </c>
      <c r="K89" s="142">
        <f>หนองบัวลำภู!AK8</f>
        <v>863697.48</v>
      </c>
      <c r="L89" s="143">
        <f>หนองบัวลำภู!AL8</f>
        <v>2723173.1999999997</v>
      </c>
      <c r="M89" s="143">
        <f>หนองบัวลำภู!AM8</f>
        <v>2384680.59</v>
      </c>
      <c r="N89" s="139"/>
      <c r="O89" s="139"/>
      <c r="P89" s="139"/>
      <c r="Q89" s="131">
        <f t="shared" si="8"/>
        <v>338492.60999999987</v>
      </c>
      <c r="R89" s="132">
        <f t="shared" si="9"/>
        <v>535.95221413107652</v>
      </c>
    </row>
    <row r="90" spans="1:18" x14ac:dyDescent="0.35">
      <c r="A90" s="138">
        <v>7</v>
      </c>
      <c r="B90" s="139" t="s">
        <v>63</v>
      </c>
      <c r="C90" s="139" t="s">
        <v>281</v>
      </c>
      <c r="D90" s="139" t="s">
        <v>282</v>
      </c>
      <c r="E90" s="139" t="s">
        <v>0</v>
      </c>
      <c r="F90" s="139" t="s">
        <v>180</v>
      </c>
      <c r="G90" s="139" t="s">
        <v>611</v>
      </c>
      <c r="H90" s="140">
        <v>1868</v>
      </c>
      <c r="I90" s="138">
        <v>2</v>
      </c>
      <c r="J90" s="141">
        <f>หนองบัวลำภู!F9</f>
        <v>327809.24</v>
      </c>
      <c r="K90" s="142">
        <f>หนองบัวลำภู!AK9</f>
        <v>358802.23</v>
      </c>
      <c r="L90" s="143">
        <f>หนองบัวลำภู!AL9</f>
        <v>1892446.08</v>
      </c>
      <c r="M90" s="143">
        <f>หนองบัวลำภู!AM9</f>
        <v>2084502.9900000002</v>
      </c>
      <c r="N90" s="139"/>
      <c r="O90" s="139"/>
      <c r="P90" s="139"/>
      <c r="Q90" s="131">
        <f t="shared" si="8"/>
        <v>-192056.91000000015</v>
      </c>
      <c r="R90" s="132">
        <f t="shared" si="9"/>
        <v>1013.0867665952891</v>
      </c>
    </row>
    <row r="91" spans="1:18" x14ac:dyDescent="0.35">
      <c r="A91" s="138">
        <v>8</v>
      </c>
      <c r="B91" s="139" t="s">
        <v>63</v>
      </c>
      <c r="C91" s="139" t="s">
        <v>281</v>
      </c>
      <c r="D91" s="139" t="s">
        <v>282</v>
      </c>
      <c r="E91" s="139" t="s">
        <v>0</v>
      </c>
      <c r="F91" s="139" t="s">
        <v>180</v>
      </c>
      <c r="G91" s="139" t="s">
        <v>612</v>
      </c>
      <c r="H91" s="140">
        <v>7126</v>
      </c>
      <c r="I91" s="138">
        <v>5</v>
      </c>
      <c r="J91" s="141">
        <f>หนองบัวลำภู!F10</f>
        <v>550804</v>
      </c>
      <c r="K91" s="142">
        <f>หนองบัวลำภู!AK10</f>
        <v>669341.47</v>
      </c>
      <c r="L91" s="143">
        <f>หนองบัวลำภู!AL10</f>
        <v>3419240.19</v>
      </c>
      <c r="M91" s="143">
        <f>หนองบัวลำภู!AM10</f>
        <v>3519005.5000000005</v>
      </c>
      <c r="N91" s="139"/>
      <c r="O91" s="139"/>
      <c r="P91" s="139"/>
      <c r="Q91" s="131">
        <f t="shared" si="8"/>
        <v>-99765.310000000522</v>
      </c>
      <c r="R91" s="132">
        <f t="shared" si="9"/>
        <v>479.82601599775467</v>
      </c>
    </row>
    <row r="92" spans="1:18" x14ac:dyDescent="0.35">
      <c r="A92" s="138">
        <v>9</v>
      </c>
      <c r="B92" s="139" t="s">
        <v>63</v>
      </c>
      <c r="C92" s="139" t="s">
        <v>281</v>
      </c>
      <c r="D92" s="139" t="s">
        <v>282</v>
      </c>
      <c r="E92" s="139" t="s">
        <v>0</v>
      </c>
      <c r="F92" s="139" t="s">
        <v>180</v>
      </c>
      <c r="G92" s="139" t="s">
        <v>613</v>
      </c>
      <c r="H92" s="140">
        <v>2671</v>
      </c>
      <c r="I92" s="138">
        <v>2</v>
      </c>
      <c r="J92" s="141">
        <f>หนองบัวลำภู!F11</f>
        <v>100686.74</v>
      </c>
      <c r="K92" s="142">
        <f>หนองบัวลำภู!AK11</f>
        <v>123258.14000000001</v>
      </c>
      <c r="L92" s="143">
        <f>หนองบัวลำภู!AL11</f>
        <v>1539954.83</v>
      </c>
      <c r="M92" s="143">
        <f>หนองบัวลำภู!AM11</f>
        <v>1667180.42</v>
      </c>
      <c r="N92" s="139"/>
      <c r="O92" s="139"/>
      <c r="P92" s="139"/>
      <c r="Q92" s="131">
        <f t="shared" si="8"/>
        <v>-127225.58999999985</v>
      </c>
      <c r="R92" s="132">
        <f t="shared" si="9"/>
        <v>576.54617371770871</v>
      </c>
    </row>
    <row r="93" spans="1:18" x14ac:dyDescent="0.35">
      <c r="A93" s="138">
        <v>10</v>
      </c>
      <c r="B93" s="139" t="s">
        <v>63</v>
      </c>
      <c r="C93" s="139" t="s">
        <v>281</v>
      </c>
      <c r="D93" s="139" t="s">
        <v>282</v>
      </c>
      <c r="E93" s="139" t="s">
        <v>0</v>
      </c>
      <c r="F93" s="139" t="s">
        <v>180</v>
      </c>
      <c r="G93" s="139" t="s">
        <v>614</v>
      </c>
      <c r="H93" s="140">
        <v>4501</v>
      </c>
      <c r="I93" s="138">
        <v>4</v>
      </c>
      <c r="J93" s="141">
        <f>หนองบัวลำภู!F12</f>
        <v>734951.84</v>
      </c>
      <c r="K93" s="142">
        <f>หนองบัวลำภู!AK12</f>
        <v>877318.06</v>
      </c>
      <c r="L93" s="143">
        <f>หนองบัวลำภู!AL12</f>
        <v>2487123.5499999998</v>
      </c>
      <c r="M93" s="143">
        <f>หนองบัวลำภู!AM12</f>
        <v>2341084.15</v>
      </c>
      <c r="N93" s="139"/>
      <c r="O93" s="139"/>
      <c r="P93" s="139"/>
      <c r="Q93" s="131">
        <f t="shared" si="8"/>
        <v>146039.39999999991</v>
      </c>
      <c r="R93" s="132">
        <f t="shared" si="9"/>
        <v>552.57132859364583</v>
      </c>
    </row>
    <row r="94" spans="1:18" x14ac:dyDescent="0.35">
      <c r="A94" s="138">
        <v>11</v>
      </c>
      <c r="B94" s="139" t="s">
        <v>63</v>
      </c>
      <c r="C94" s="139" t="s">
        <v>281</v>
      </c>
      <c r="D94" s="139" t="s">
        <v>282</v>
      </c>
      <c r="E94" s="139" t="s">
        <v>0</v>
      </c>
      <c r="F94" s="139" t="s">
        <v>180</v>
      </c>
      <c r="G94" s="139" t="s">
        <v>615</v>
      </c>
      <c r="H94" s="140">
        <v>3077</v>
      </c>
      <c r="I94" s="138">
        <v>3</v>
      </c>
      <c r="J94" s="141">
        <f>หนองบัวลำภู!F13</f>
        <v>534490.38</v>
      </c>
      <c r="K94" s="142">
        <f>หนองบัวลำภู!AK13</f>
        <v>898289.62000000011</v>
      </c>
      <c r="L94" s="143">
        <f>หนองบัวลำภู!AL13</f>
        <v>2098495.86</v>
      </c>
      <c r="M94" s="143">
        <f>หนองบัวลำภู!AM13</f>
        <v>2039909.7</v>
      </c>
      <c r="N94" s="139"/>
      <c r="O94" s="139"/>
      <c r="P94" s="139"/>
      <c r="Q94" s="131">
        <f t="shared" si="8"/>
        <v>58586.159999999916</v>
      </c>
      <c r="R94" s="132">
        <f t="shared" si="9"/>
        <v>681.99410464738378</v>
      </c>
    </row>
    <row r="95" spans="1:18" x14ac:dyDescent="0.35">
      <c r="A95" s="138">
        <v>12</v>
      </c>
      <c r="B95" s="139" t="s">
        <v>63</v>
      </c>
      <c r="C95" s="139" t="s">
        <v>281</v>
      </c>
      <c r="D95" s="139" t="s">
        <v>282</v>
      </c>
      <c r="E95" s="139" t="s">
        <v>0</v>
      </c>
      <c r="F95" s="139" t="s">
        <v>180</v>
      </c>
      <c r="G95" s="139" t="s">
        <v>616</v>
      </c>
      <c r="H95" s="140">
        <v>2778</v>
      </c>
      <c r="I95" s="138">
        <v>2</v>
      </c>
      <c r="J95" s="141">
        <f>หนองบัวลำภู!F14</f>
        <v>447208.51</v>
      </c>
      <c r="K95" s="142">
        <f>หนองบัวลำภู!AK14</f>
        <v>549964.86</v>
      </c>
      <c r="L95" s="143">
        <f>หนองบัวลำภู!AL14</f>
        <v>2056322.6700000002</v>
      </c>
      <c r="M95" s="143">
        <f>หนองบัวลำภู!AM14</f>
        <v>1915617.69</v>
      </c>
      <c r="N95" s="139"/>
      <c r="O95" s="139"/>
      <c r="P95" s="139"/>
      <c r="Q95" s="131">
        <f t="shared" si="8"/>
        <v>140704.98000000021</v>
      </c>
      <c r="R95" s="132">
        <f t="shared" si="9"/>
        <v>740.21694384449245</v>
      </c>
    </row>
    <row r="96" spans="1:18" x14ac:dyDescent="0.35">
      <c r="A96" s="138">
        <v>13</v>
      </c>
      <c r="B96" s="139" t="s">
        <v>63</v>
      </c>
      <c r="C96" s="139" t="s">
        <v>281</v>
      </c>
      <c r="D96" s="139" t="s">
        <v>282</v>
      </c>
      <c r="E96" s="139" t="s">
        <v>0</v>
      </c>
      <c r="F96" s="139" t="s">
        <v>180</v>
      </c>
      <c r="G96" s="139" t="s">
        <v>617</v>
      </c>
      <c r="H96" s="140">
        <v>4143</v>
      </c>
      <c r="I96" s="138">
        <v>3</v>
      </c>
      <c r="J96" s="141">
        <f>หนองบัวลำภู!F15</f>
        <v>644439.93999999994</v>
      </c>
      <c r="K96" s="142">
        <f>หนองบัวลำภู!AK15</f>
        <v>709531.62999999989</v>
      </c>
      <c r="L96" s="143">
        <f>หนองบัวลำภู!AL15</f>
        <v>2299363.6100000003</v>
      </c>
      <c r="M96" s="143">
        <f>หนองบัวลำภู!AM15</f>
        <v>2334727.8600000003</v>
      </c>
      <c r="N96" s="139"/>
      <c r="O96" s="139"/>
      <c r="P96" s="139"/>
      <c r="Q96" s="131">
        <f t="shared" si="8"/>
        <v>-35364.25</v>
      </c>
      <c r="R96" s="132">
        <f t="shared" si="9"/>
        <v>554.99966449432782</v>
      </c>
    </row>
    <row r="97" spans="1:18" x14ac:dyDescent="0.35">
      <c r="A97" s="138">
        <v>14</v>
      </c>
      <c r="B97" s="139" t="s">
        <v>63</v>
      </c>
      <c r="C97" s="139" t="s">
        <v>281</v>
      </c>
      <c r="D97" s="139" t="s">
        <v>282</v>
      </c>
      <c r="E97" s="139" t="s">
        <v>0</v>
      </c>
      <c r="F97" s="139" t="s">
        <v>180</v>
      </c>
      <c r="G97" s="139" t="s">
        <v>618</v>
      </c>
      <c r="H97" s="140">
        <v>5018</v>
      </c>
      <c r="I97" s="138">
        <v>4</v>
      </c>
      <c r="J97" s="141">
        <f>หนองบัวลำภู!F16</f>
        <v>506911.9</v>
      </c>
      <c r="K97" s="142">
        <f>หนองบัวลำภู!AK16</f>
        <v>568918.99</v>
      </c>
      <c r="L97" s="143">
        <f>หนองบัวลำภู!AL16</f>
        <v>2340344.4</v>
      </c>
      <c r="M97" s="143">
        <f>หนองบัวลำภู!AM16</f>
        <v>1840567.11</v>
      </c>
      <c r="N97" s="139"/>
      <c r="O97" s="139"/>
      <c r="P97" s="139"/>
      <c r="Q97" s="131">
        <f t="shared" si="8"/>
        <v>499777.2899999998</v>
      </c>
      <c r="R97" s="132">
        <f t="shared" si="9"/>
        <v>466.38987644479869</v>
      </c>
    </row>
    <row r="98" spans="1:18" x14ac:dyDescent="0.35">
      <c r="A98" s="138">
        <v>15</v>
      </c>
      <c r="B98" s="139" t="s">
        <v>63</v>
      </c>
      <c r="C98" s="139" t="s">
        <v>281</v>
      </c>
      <c r="D98" s="139" t="s">
        <v>282</v>
      </c>
      <c r="E98" s="139" t="s">
        <v>0</v>
      </c>
      <c r="F98" s="139" t="s">
        <v>180</v>
      </c>
      <c r="G98" s="139" t="s">
        <v>619</v>
      </c>
      <c r="H98" s="140">
        <v>3532</v>
      </c>
      <c r="I98" s="138">
        <v>3</v>
      </c>
      <c r="J98" s="141">
        <f>หนองบัวลำภู!F17</f>
        <v>979537.08</v>
      </c>
      <c r="K98" s="142">
        <f>หนองบัวลำภู!AK17</f>
        <v>1010653.57</v>
      </c>
      <c r="L98" s="143">
        <f>หนองบัวลำภู!AL17</f>
        <v>2170137.67</v>
      </c>
      <c r="M98" s="143">
        <f>หนองบัวลำภู!AM17</f>
        <v>1928909.93</v>
      </c>
      <c r="N98" s="139"/>
      <c r="O98" s="139"/>
      <c r="P98" s="139"/>
      <c r="Q98" s="131">
        <f t="shared" si="8"/>
        <v>241227.74</v>
      </c>
      <c r="R98" s="132">
        <f t="shared" si="9"/>
        <v>614.42176387315965</v>
      </c>
    </row>
    <row r="99" spans="1:18" x14ac:dyDescent="0.35">
      <c r="A99" s="138">
        <v>16</v>
      </c>
      <c r="B99" s="139" t="s">
        <v>63</v>
      </c>
      <c r="C99" s="139" t="s">
        <v>281</v>
      </c>
      <c r="D99" s="139" t="s">
        <v>282</v>
      </c>
      <c r="E99" s="139" t="s">
        <v>0</v>
      </c>
      <c r="F99" s="139" t="s">
        <v>180</v>
      </c>
      <c r="G99" s="139" t="s">
        <v>620</v>
      </c>
      <c r="H99" s="140">
        <v>5707</v>
      </c>
      <c r="I99" s="138">
        <v>4</v>
      </c>
      <c r="J99" s="141">
        <f>หนองบัวลำภู!F18</f>
        <v>664470.93000000005</v>
      </c>
      <c r="K99" s="142">
        <f>หนองบัวลำภู!AK18</f>
        <v>748402.7300000001</v>
      </c>
      <c r="L99" s="143">
        <f>หนองบัวลำภู!AL18</f>
        <v>3583100.0199999996</v>
      </c>
      <c r="M99" s="143">
        <f>หนองบัวลำภู!AM18</f>
        <v>3174045.44</v>
      </c>
      <c r="N99" s="139"/>
      <c r="O99" s="139"/>
      <c r="P99" s="139"/>
      <c r="Q99" s="131">
        <f t="shared" si="8"/>
        <v>409054.57999999961</v>
      </c>
      <c r="R99" s="132">
        <f t="shared" si="9"/>
        <v>627.84300332924465</v>
      </c>
    </row>
    <row r="100" spans="1:18" x14ac:dyDescent="0.35">
      <c r="A100" s="138">
        <v>17</v>
      </c>
      <c r="B100" s="139" t="s">
        <v>63</v>
      </c>
      <c r="C100" s="139" t="s">
        <v>281</v>
      </c>
      <c r="D100" s="139" t="s">
        <v>282</v>
      </c>
      <c r="E100" s="139" t="s">
        <v>0</v>
      </c>
      <c r="F100" s="139" t="s">
        <v>180</v>
      </c>
      <c r="G100" s="139" t="s">
        <v>621</v>
      </c>
      <c r="H100" s="140">
        <v>3845</v>
      </c>
      <c r="I100" s="138">
        <v>3</v>
      </c>
      <c r="J100" s="141">
        <f>หนองบัวลำภู!F19</f>
        <v>521200.86</v>
      </c>
      <c r="K100" s="142">
        <f>หนองบัวลำภู!AK19</f>
        <v>589893.86</v>
      </c>
      <c r="L100" s="143">
        <f>หนองบัวลำภู!AL19</f>
        <v>2830891.14</v>
      </c>
      <c r="M100" s="143">
        <f>หนองบัวลำภู!AM19</f>
        <v>2644129.54</v>
      </c>
      <c r="N100" s="139"/>
      <c r="O100" s="139"/>
      <c r="P100" s="139"/>
      <c r="Q100" s="131">
        <f t="shared" si="8"/>
        <v>186761.60000000009</v>
      </c>
      <c r="R100" s="132">
        <f t="shared" si="9"/>
        <v>736.25257217165154</v>
      </c>
    </row>
    <row r="101" spans="1:18" x14ac:dyDescent="0.35">
      <c r="A101" s="138">
        <v>18</v>
      </c>
      <c r="B101" s="139" t="s">
        <v>63</v>
      </c>
      <c r="C101" s="139" t="s">
        <v>281</v>
      </c>
      <c r="D101" s="139" t="s">
        <v>282</v>
      </c>
      <c r="E101" s="139" t="s">
        <v>0</v>
      </c>
      <c r="F101" s="139" t="s">
        <v>180</v>
      </c>
      <c r="G101" s="139" t="s">
        <v>622</v>
      </c>
      <c r="H101" s="140">
        <v>2875</v>
      </c>
      <c r="I101" s="138">
        <v>2</v>
      </c>
      <c r="J101" s="141">
        <f>หนองบัวลำภู!F20</f>
        <v>680726.23</v>
      </c>
      <c r="K101" s="142">
        <f>หนองบัวลำภู!AK20</f>
        <v>720609.07</v>
      </c>
      <c r="L101" s="143">
        <f>หนองบัวลำภู!AL20</f>
        <v>1637959.24</v>
      </c>
      <c r="M101" s="143">
        <f>หนองบัวลำภู!AM20</f>
        <v>1636408.4</v>
      </c>
      <c r="N101" s="139"/>
      <c r="O101" s="139"/>
      <c r="P101" s="139"/>
      <c r="Q101" s="131">
        <f t="shared" si="8"/>
        <v>1550.8400000000838</v>
      </c>
      <c r="R101" s="132">
        <f t="shared" si="9"/>
        <v>569.72495304347831</v>
      </c>
    </row>
    <row r="102" spans="1:18" x14ac:dyDescent="0.35">
      <c r="A102" s="138">
        <v>19</v>
      </c>
      <c r="B102" s="139" t="s">
        <v>63</v>
      </c>
      <c r="C102" s="139" t="s">
        <v>281</v>
      </c>
      <c r="D102" s="139" t="s">
        <v>282</v>
      </c>
      <c r="E102" s="139" t="s">
        <v>0</v>
      </c>
      <c r="F102" s="139" t="s">
        <v>180</v>
      </c>
      <c r="G102" s="139" t="s">
        <v>623</v>
      </c>
      <c r="H102" s="140">
        <v>3123</v>
      </c>
      <c r="I102" s="138">
        <v>3</v>
      </c>
      <c r="J102" s="141">
        <f>หนองบัวลำภู!F21</f>
        <v>441191.67999999999</v>
      </c>
      <c r="K102" s="142">
        <f>หนองบัวลำภู!AK21</f>
        <v>547036.99</v>
      </c>
      <c r="L102" s="143">
        <f>หนองบัวลำภู!AL21</f>
        <v>1559608.01</v>
      </c>
      <c r="M102" s="143">
        <f>หนองบัวลำภู!AM21</f>
        <v>1577667.33</v>
      </c>
      <c r="N102" s="139"/>
      <c r="O102" s="139"/>
      <c r="P102" s="139"/>
      <c r="Q102" s="131">
        <f t="shared" si="8"/>
        <v>-18059.320000000065</v>
      </c>
      <c r="R102" s="132">
        <f t="shared" si="9"/>
        <v>499.39417547230227</v>
      </c>
    </row>
    <row r="103" spans="1:18" x14ac:dyDescent="0.35">
      <c r="A103" s="138">
        <v>20</v>
      </c>
      <c r="B103" s="139" t="s">
        <v>63</v>
      </c>
      <c r="C103" s="139" t="s">
        <v>281</v>
      </c>
      <c r="D103" s="139" t="s">
        <v>282</v>
      </c>
      <c r="E103" s="139" t="s">
        <v>0</v>
      </c>
      <c r="F103" s="139" t="s">
        <v>180</v>
      </c>
      <c r="G103" s="139" t="s">
        <v>624</v>
      </c>
      <c r="H103" s="140">
        <v>3601</v>
      </c>
      <c r="I103" s="138">
        <v>3</v>
      </c>
      <c r="J103" s="141">
        <f>หนองบัวลำภู!F22</f>
        <v>448866.24</v>
      </c>
      <c r="K103" s="142">
        <f>หนองบัวลำภู!AK22</f>
        <v>546352.66</v>
      </c>
      <c r="L103" s="143">
        <f>หนองบัวลำภู!AL22</f>
        <v>2033080.52</v>
      </c>
      <c r="M103" s="143">
        <f>หนองบัวลำภู!AM22</f>
        <v>1989994.28</v>
      </c>
      <c r="N103" s="139"/>
      <c r="O103" s="139"/>
      <c r="P103" s="139"/>
      <c r="Q103" s="131">
        <f t="shared" si="8"/>
        <v>43086.239999999991</v>
      </c>
      <c r="R103" s="132">
        <f t="shared" si="9"/>
        <v>564.58775895584563</v>
      </c>
    </row>
    <row r="104" spans="1:18" x14ac:dyDescent="0.35">
      <c r="A104" s="138">
        <v>21</v>
      </c>
      <c r="B104" s="139" t="s">
        <v>63</v>
      </c>
      <c r="C104" s="139" t="s">
        <v>281</v>
      </c>
      <c r="D104" s="139" t="s">
        <v>282</v>
      </c>
      <c r="E104" s="139" t="s">
        <v>0</v>
      </c>
      <c r="F104" s="139" t="s">
        <v>180</v>
      </c>
      <c r="G104" s="139" t="s">
        <v>625</v>
      </c>
      <c r="H104" s="140">
        <v>3870</v>
      </c>
      <c r="I104" s="138">
        <v>3</v>
      </c>
      <c r="J104" s="141">
        <f>หนองบัวลำภู!F23</f>
        <v>1077616.3799999999</v>
      </c>
      <c r="K104" s="142">
        <f>หนองบัวลำภู!AK23</f>
        <v>1136905.95</v>
      </c>
      <c r="L104" s="143">
        <f>หนองบัวลำภู!AL23</f>
        <v>2282911.7400000002</v>
      </c>
      <c r="M104" s="143">
        <f>หนองบัวลำภู!AM23</f>
        <v>2147734.2800000003</v>
      </c>
      <c r="N104" s="139"/>
      <c r="O104" s="139"/>
      <c r="P104" s="139"/>
      <c r="Q104" s="131">
        <f t="shared" si="8"/>
        <v>135177.45999999996</v>
      </c>
      <c r="R104" s="132">
        <f t="shared" si="9"/>
        <v>589.89967441860472</v>
      </c>
    </row>
    <row r="105" spans="1:18" s="150" customFormat="1" x14ac:dyDescent="0.35">
      <c r="A105" s="144">
        <v>1</v>
      </c>
      <c r="B105" s="145" t="s">
        <v>63</v>
      </c>
      <c r="C105" s="145"/>
      <c r="D105" s="145"/>
      <c r="E105" s="145" t="s">
        <v>77</v>
      </c>
      <c r="F105" s="145"/>
      <c r="G105" s="145" t="s">
        <v>284</v>
      </c>
      <c r="H105" s="151">
        <f>SUM(H84:H104)</f>
        <v>84948</v>
      </c>
      <c r="I105" s="144"/>
      <c r="J105" s="147">
        <f>SUM(J84:J104)</f>
        <v>11859373.84</v>
      </c>
      <c r="K105" s="147">
        <f t="shared" ref="K105:M105" si="13">SUM(K84:K104)</f>
        <v>13949252.07</v>
      </c>
      <c r="L105" s="147">
        <f t="shared" si="13"/>
        <v>49268936.660000011</v>
      </c>
      <c r="M105" s="147">
        <f t="shared" si="13"/>
        <v>46600339.029999994</v>
      </c>
      <c r="N105" s="145">
        <v>20</v>
      </c>
      <c r="O105" s="145">
        <v>20</v>
      </c>
      <c r="P105" s="145">
        <f>N105-O105</f>
        <v>0</v>
      </c>
      <c r="Q105" s="148">
        <f t="shared" si="8"/>
        <v>2668597.6300000176</v>
      </c>
      <c r="R105" s="149">
        <f>L105/H105</f>
        <v>579.9893659650611</v>
      </c>
    </row>
    <row r="106" spans="1:18" x14ac:dyDescent="0.35">
      <c r="A106" s="138">
        <v>1</v>
      </c>
      <c r="B106" s="139" t="s">
        <v>63</v>
      </c>
      <c r="C106" s="139" t="s">
        <v>285</v>
      </c>
      <c r="D106" s="139" t="s">
        <v>84</v>
      </c>
      <c r="E106" s="139" t="s">
        <v>1</v>
      </c>
      <c r="F106" s="139" t="s">
        <v>210</v>
      </c>
      <c r="G106" s="139" t="s">
        <v>286</v>
      </c>
      <c r="H106" s="140"/>
      <c r="I106" s="138"/>
      <c r="J106" s="141"/>
      <c r="K106" s="142"/>
      <c r="L106" s="143"/>
      <c r="M106" s="143"/>
      <c r="N106" s="139"/>
      <c r="O106" s="139"/>
      <c r="P106" s="139"/>
    </row>
    <row r="107" spans="1:18" x14ac:dyDescent="0.35">
      <c r="A107" s="138">
        <v>2</v>
      </c>
      <c r="B107" s="139" t="s">
        <v>63</v>
      </c>
      <c r="C107" s="139" t="s">
        <v>285</v>
      </c>
      <c r="D107" s="139" t="s">
        <v>84</v>
      </c>
      <c r="E107" s="139" t="s">
        <v>1</v>
      </c>
      <c r="F107" s="139" t="s">
        <v>180</v>
      </c>
      <c r="G107" s="139" t="s">
        <v>626</v>
      </c>
      <c r="H107" s="140">
        <v>7346</v>
      </c>
      <c r="I107" s="138">
        <v>5</v>
      </c>
      <c r="J107" s="141">
        <f>หนองบัวลำภู!F24</f>
        <v>666074.29</v>
      </c>
      <c r="K107" s="142">
        <f>หนองบัวลำภู!AK24</f>
        <v>666313.54</v>
      </c>
      <c r="L107" s="143">
        <f>หนองบัวลำภู!AL24</f>
        <v>4121661.22</v>
      </c>
      <c r="M107" s="143">
        <f>หนองบัวลำภู!AM24</f>
        <v>3501680.3600000003</v>
      </c>
      <c r="N107" s="139"/>
      <c r="O107" s="139"/>
      <c r="P107" s="139"/>
      <c r="Q107" s="131">
        <f t="shared" si="8"/>
        <v>619980.85999999987</v>
      </c>
      <c r="R107" s="132">
        <f t="shared" si="9"/>
        <v>561.07558126871766</v>
      </c>
    </row>
    <row r="108" spans="1:18" x14ac:dyDescent="0.35">
      <c r="A108" s="138">
        <v>3</v>
      </c>
      <c r="B108" s="139" t="s">
        <v>63</v>
      </c>
      <c r="C108" s="139" t="s">
        <v>285</v>
      </c>
      <c r="D108" s="139" t="s">
        <v>84</v>
      </c>
      <c r="E108" s="139" t="s">
        <v>1</v>
      </c>
      <c r="F108" s="139" t="s">
        <v>180</v>
      </c>
      <c r="G108" s="139" t="s">
        <v>627</v>
      </c>
      <c r="H108" s="140">
        <v>4269</v>
      </c>
      <c r="I108" s="138">
        <v>3</v>
      </c>
      <c r="J108" s="141">
        <f>หนองบัวลำภู!F25</f>
        <v>0</v>
      </c>
      <c r="K108" s="141">
        <f>หนองบัวลำภู!AK25</f>
        <v>0</v>
      </c>
      <c r="L108" s="143">
        <f>หนองบัวลำภู!AL25</f>
        <v>0</v>
      </c>
      <c r="M108" s="143">
        <f>หนองบัวลำภู!AM25</f>
        <v>0</v>
      </c>
      <c r="N108" s="139"/>
      <c r="O108" s="139"/>
      <c r="P108" s="139"/>
      <c r="Q108" s="131">
        <f t="shared" si="8"/>
        <v>0</v>
      </c>
      <c r="R108" s="132">
        <f t="shared" si="9"/>
        <v>0</v>
      </c>
    </row>
    <row r="109" spans="1:18" x14ac:dyDescent="0.35">
      <c r="A109" s="138">
        <v>4</v>
      </c>
      <c r="B109" s="139" t="s">
        <v>63</v>
      </c>
      <c r="C109" s="139" t="s">
        <v>285</v>
      </c>
      <c r="D109" s="139" t="s">
        <v>84</v>
      </c>
      <c r="E109" s="139" t="s">
        <v>1</v>
      </c>
      <c r="F109" s="139" t="s">
        <v>180</v>
      </c>
      <c r="G109" s="139" t="s">
        <v>628</v>
      </c>
      <c r="H109" s="140">
        <v>7452</v>
      </c>
      <c r="I109" s="138">
        <v>5</v>
      </c>
      <c r="J109" s="141">
        <f>หนองบัวลำภู!F26</f>
        <v>588801.11</v>
      </c>
      <c r="K109" s="142">
        <f>หนองบัวลำภู!AK26</f>
        <v>523444.80999999994</v>
      </c>
      <c r="L109" s="143">
        <f>หนองบัวลำภู!AL26</f>
        <v>4400429.91</v>
      </c>
      <c r="M109" s="143">
        <f>หนองบัวลำภู!AM26</f>
        <v>3943652.99</v>
      </c>
      <c r="N109" s="139"/>
      <c r="O109" s="139"/>
      <c r="P109" s="139"/>
      <c r="Q109" s="131">
        <f t="shared" si="8"/>
        <v>456776.91999999993</v>
      </c>
      <c r="R109" s="132">
        <f t="shared" si="9"/>
        <v>590.50320853462165</v>
      </c>
    </row>
    <row r="110" spans="1:18" x14ac:dyDescent="0.35">
      <c r="A110" s="138">
        <v>5</v>
      </c>
      <c r="B110" s="139" t="s">
        <v>63</v>
      </c>
      <c r="C110" s="139" t="s">
        <v>285</v>
      </c>
      <c r="D110" s="139" t="s">
        <v>84</v>
      </c>
      <c r="E110" s="139" t="s">
        <v>1</v>
      </c>
      <c r="F110" s="139" t="s">
        <v>180</v>
      </c>
      <c r="G110" s="139" t="s">
        <v>629</v>
      </c>
      <c r="H110" s="140">
        <v>5116</v>
      </c>
      <c r="I110" s="138">
        <v>4</v>
      </c>
      <c r="J110" s="141">
        <f>หนองบัวลำภู!F27</f>
        <v>384589.29</v>
      </c>
      <c r="K110" s="142">
        <f>หนองบัวลำภู!AK27</f>
        <v>502538.6</v>
      </c>
      <c r="L110" s="143">
        <f>หนองบัวลำภู!AL27</f>
        <v>3243382.55</v>
      </c>
      <c r="M110" s="143">
        <f>หนองบัวลำภู!AM27</f>
        <v>2932857.93</v>
      </c>
      <c r="N110" s="139"/>
      <c r="O110" s="139"/>
      <c r="P110" s="139"/>
      <c r="Q110" s="131">
        <f t="shared" si="8"/>
        <v>310524.61999999965</v>
      </c>
      <c r="R110" s="132">
        <f t="shared" si="9"/>
        <v>633.96844214229861</v>
      </c>
    </row>
    <row r="111" spans="1:18" x14ac:dyDescent="0.35">
      <c r="A111" s="138">
        <v>6</v>
      </c>
      <c r="B111" s="139" t="s">
        <v>63</v>
      </c>
      <c r="C111" s="139" t="s">
        <v>285</v>
      </c>
      <c r="D111" s="139" t="s">
        <v>84</v>
      </c>
      <c r="E111" s="139" t="s">
        <v>1</v>
      </c>
      <c r="F111" s="139" t="s">
        <v>180</v>
      </c>
      <c r="G111" s="139" t="s">
        <v>630</v>
      </c>
      <c r="H111" s="140">
        <v>3330</v>
      </c>
      <c r="I111" s="138">
        <v>3</v>
      </c>
      <c r="J111" s="141">
        <f>หนองบัวลำภู!F28</f>
        <v>263113.77</v>
      </c>
      <c r="K111" s="142">
        <f>หนองบัวลำภู!AK28</f>
        <v>346544.79000000004</v>
      </c>
      <c r="L111" s="143">
        <f>หนองบัวลำภู!AL28</f>
        <v>2700392.87</v>
      </c>
      <c r="M111" s="143">
        <f>หนองบัวลำภู!AM28</f>
        <v>2581831.2200000002</v>
      </c>
      <c r="N111" s="139"/>
      <c r="O111" s="139"/>
      <c r="P111" s="139"/>
      <c r="Q111" s="131">
        <f t="shared" si="8"/>
        <v>118561.64999999991</v>
      </c>
      <c r="R111" s="132">
        <f t="shared" si="9"/>
        <v>810.92878978978979</v>
      </c>
    </row>
    <row r="112" spans="1:18" x14ac:dyDescent="0.35">
      <c r="A112" s="138">
        <v>7</v>
      </c>
      <c r="B112" s="139" t="s">
        <v>63</v>
      </c>
      <c r="C112" s="139" t="s">
        <v>285</v>
      </c>
      <c r="D112" s="139" t="s">
        <v>84</v>
      </c>
      <c r="E112" s="139" t="s">
        <v>1</v>
      </c>
      <c r="F112" s="139" t="s">
        <v>180</v>
      </c>
      <c r="G112" s="139" t="s">
        <v>631</v>
      </c>
      <c r="H112" s="140">
        <v>3774</v>
      </c>
      <c r="I112" s="138">
        <v>3</v>
      </c>
      <c r="J112" s="141">
        <f>หนองบัวลำภู!F29</f>
        <v>261874.24</v>
      </c>
      <c r="K112" s="142">
        <f>หนองบัวลำภู!AK29</f>
        <v>268025.35000000003</v>
      </c>
      <c r="L112" s="143">
        <f>หนองบัวลำภู!AL29</f>
        <v>2258434.16</v>
      </c>
      <c r="M112" s="143">
        <f>หนองบัวลำภู!AM29</f>
        <v>2124907.7199999997</v>
      </c>
      <c r="N112" s="139"/>
      <c r="O112" s="139"/>
      <c r="P112" s="139"/>
      <c r="Q112" s="131">
        <f t="shared" si="8"/>
        <v>133526.44000000041</v>
      </c>
      <c r="R112" s="132">
        <f t="shared" si="9"/>
        <v>598.41922628510872</v>
      </c>
    </row>
    <row r="113" spans="1:18" x14ac:dyDescent="0.35">
      <c r="A113" s="138">
        <v>8</v>
      </c>
      <c r="B113" s="139" t="s">
        <v>63</v>
      </c>
      <c r="C113" s="139" t="s">
        <v>285</v>
      </c>
      <c r="D113" s="139" t="s">
        <v>84</v>
      </c>
      <c r="E113" s="139" t="s">
        <v>1</v>
      </c>
      <c r="F113" s="139" t="s">
        <v>180</v>
      </c>
      <c r="G113" s="139" t="s">
        <v>632</v>
      </c>
      <c r="H113" s="140">
        <v>2996</v>
      </c>
      <c r="I113" s="138">
        <v>2</v>
      </c>
      <c r="J113" s="141">
        <f>หนองบัวลำภู!F30</f>
        <v>226280.65</v>
      </c>
      <c r="K113" s="142">
        <f>หนองบัวลำภู!AK30</f>
        <v>268610.60000000003</v>
      </c>
      <c r="L113" s="143">
        <f>หนองบัวลำภู!AL30</f>
        <v>2378207.7999999998</v>
      </c>
      <c r="M113" s="143">
        <f>หนองบัวลำภู!AM30</f>
        <v>1977038.7</v>
      </c>
      <c r="N113" s="139"/>
      <c r="O113" s="139"/>
      <c r="P113" s="139"/>
      <c r="Q113" s="131">
        <f t="shared" si="8"/>
        <v>401169.09999999986</v>
      </c>
      <c r="R113" s="132">
        <f t="shared" si="9"/>
        <v>793.79432576769022</v>
      </c>
    </row>
    <row r="114" spans="1:18" x14ac:dyDescent="0.35">
      <c r="A114" s="138">
        <v>9</v>
      </c>
      <c r="B114" s="139" t="s">
        <v>63</v>
      </c>
      <c r="C114" s="139" t="s">
        <v>285</v>
      </c>
      <c r="D114" s="139" t="s">
        <v>84</v>
      </c>
      <c r="E114" s="139" t="s">
        <v>1</v>
      </c>
      <c r="F114" s="139" t="s">
        <v>180</v>
      </c>
      <c r="G114" s="139" t="s">
        <v>633</v>
      </c>
      <c r="H114" s="140">
        <v>6600</v>
      </c>
      <c r="I114" s="138">
        <v>5</v>
      </c>
      <c r="J114" s="141">
        <f>หนองบัวลำภู!F31</f>
        <v>617542.9</v>
      </c>
      <c r="K114" s="142">
        <f>หนองบัวลำภู!AK31</f>
        <v>596635.03</v>
      </c>
      <c r="L114" s="143">
        <f>หนองบัวลำภู!AL31</f>
        <v>2812404.3</v>
      </c>
      <c r="M114" s="143">
        <f>หนองบัวลำภู!AM31</f>
        <v>2939618.26</v>
      </c>
      <c r="N114" s="139"/>
      <c r="O114" s="139"/>
      <c r="P114" s="139"/>
      <c r="Q114" s="131">
        <f t="shared" si="8"/>
        <v>-127213.95999999996</v>
      </c>
      <c r="R114" s="132">
        <f t="shared" si="9"/>
        <v>426.12186363636363</v>
      </c>
    </row>
    <row r="115" spans="1:18" x14ac:dyDescent="0.35">
      <c r="A115" s="138">
        <v>10</v>
      </c>
      <c r="B115" s="139" t="s">
        <v>63</v>
      </c>
      <c r="C115" s="139" t="s">
        <v>285</v>
      </c>
      <c r="D115" s="139" t="s">
        <v>84</v>
      </c>
      <c r="E115" s="139" t="s">
        <v>1</v>
      </c>
      <c r="F115" s="139" t="s">
        <v>180</v>
      </c>
      <c r="G115" s="139" t="s">
        <v>634</v>
      </c>
      <c r="H115" s="140">
        <v>2814</v>
      </c>
      <c r="I115" s="138">
        <v>2</v>
      </c>
      <c r="J115" s="141">
        <f>หนองบัวลำภู!F32</f>
        <v>170837.89</v>
      </c>
      <c r="K115" s="142">
        <f>หนองบัวลำภู!AK32</f>
        <v>150813.5</v>
      </c>
      <c r="L115" s="143">
        <f>หนองบัวลำภู!AL32</f>
        <v>2110790.29</v>
      </c>
      <c r="M115" s="143">
        <f>หนองบัวลำภู!AM32</f>
        <v>1912539.76</v>
      </c>
      <c r="N115" s="139"/>
      <c r="O115" s="139"/>
      <c r="P115" s="139"/>
      <c r="Q115" s="131">
        <f t="shared" si="8"/>
        <v>198250.53000000003</v>
      </c>
      <c r="R115" s="132">
        <f t="shared" si="9"/>
        <v>750.10315920398011</v>
      </c>
    </row>
    <row r="116" spans="1:18" x14ac:dyDescent="0.35">
      <c r="A116" s="138">
        <v>11</v>
      </c>
      <c r="B116" s="139" t="s">
        <v>63</v>
      </c>
      <c r="C116" s="139" t="s">
        <v>285</v>
      </c>
      <c r="D116" s="139" t="s">
        <v>84</v>
      </c>
      <c r="E116" s="139" t="s">
        <v>1</v>
      </c>
      <c r="F116" s="139" t="s">
        <v>180</v>
      </c>
      <c r="G116" s="139" t="s">
        <v>635</v>
      </c>
      <c r="H116" s="140">
        <v>5791</v>
      </c>
      <c r="I116" s="138">
        <v>4</v>
      </c>
      <c r="J116" s="141">
        <f>หนองบัวลำภู!F33</f>
        <v>469428.19</v>
      </c>
      <c r="K116" s="142">
        <f>หนองบัวลำภู!AK33</f>
        <v>494012.04000000004</v>
      </c>
      <c r="L116" s="143">
        <f>หนองบัวลำภู!AL33</f>
        <v>2880816.3899999997</v>
      </c>
      <c r="M116" s="143">
        <f>หนองบัวลำภู!AM33</f>
        <v>3030456.54</v>
      </c>
      <c r="N116" s="139"/>
      <c r="O116" s="139"/>
      <c r="P116" s="139"/>
      <c r="Q116" s="131">
        <f t="shared" si="8"/>
        <v>-149640.15000000037</v>
      </c>
      <c r="R116" s="132">
        <f t="shared" si="9"/>
        <v>497.46440856501459</v>
      </c>
    </row>
    <row r="117" spans="1:18" x14ac:dyDescent="0.35">
      <c r="A117" s="138">
        <v>12</v>
      </c>
      <c r="B117" s="139" t="s">
        <v>63</v>
      </c>
      <c r="C117" s="139" t="s">
        <v>285</v>
      </c>
      <c r="D117" s="139" t="s">
        <v>84</v>
      </c>
      <c r="E117" s="139" t="s">
        <v>1</v>
      </c>
      <c r="F117" s="139" t="s">
        <v>180</v>
      </c>
      <c r="G117" s="139" t="s">
        <v>636</v>
      </c>
      <c r="H117" s="140">
        <v>5865</v>
      </c>
      <c r="I117" s="138">
        <v>4</v>
      </c>
      <c r="J117" s="141">
        <f>หนองบัวลำภู!F34</f>
        <v>301281.33</v>
      </c>
      <c r="K117" s="142">
        <f>หนองบัวลำภู!AK34</f>
        <v>190106.63000000006</v>
      </c>
      <c r="L117" s="143">
        <f>หนองบัวลำภู!AL34</f>
        <v>3081268.02</v>
      </c>
      <c r="M117" s="143">
        <f>หนองบัวลำภู!AM34</f>
        <v>3062550.93</v>
      </c>
      <c r="N117" s="139"/>
      <c r="O117" s="139"/>
      <c r="P117" s="139"/>
      <c r="Q117" s="131">
        <f t="shared" si="8"/>
        <v>18717.089999999851</v>
      </c>
      <c r="R117" s="132">
        <f t="shared" si="9"/>
        <v>525.36539130434778</v>
      </c>
    </row>
    <row r="118" spans="1:18" x14ac:dyDescent="0.35">
      <c r="A118" s="138">
        <v>13</v>
      </c>
      <c r="B118" s="139" t="s">
        <v>63</v>
      </c>
      <c r="C118" s="139" t="s">
        <v>285</v>
      </c>
      <c r="D118" s="139" t="s">
        <v>84</v>
      </c>
      <c r="E118" s="139" t="s">
        <v>1</v>
      </c>
      <c r="F118" s="139" t="s">
        <v>180</v>
      </c>
      <c r="G118" s="139" t="s">
        <v>637</v>
      </c>
      <c r="H118" s="140">
        <v>4511</v>
      </c>
      <c r="I118" s="138">
        <v>4</v>
      </c>
      <c r="J118" s="141">
        <f>หนองบัวลำภู!F35</f>
        <v>124439.25</v>
      </c>
      <c r="K118" s="142">
        <f>หนองบัวลำภู!AK35</f>
        <v>-37413.22</v>
      </c>
      <c r="L118" s="143">
        <f>หนองบัวลำภู!AL35</f>
        <v>2074764.17</v>
      </c>
      <c r="M118" s="143">
        <f>หนองบัวลำภู!AM35</f>
        <v>2304794.21</v>
      </c>
      <c r="N118" s="139"/>
      <c r="O118" s="139"/>
      <c r="P118" s="139"/>
      <c r="Q118" s="131">
        <f t="shared" si="8"/>
        <v>-230030.04000000004</v>
      </c>
      <c r="R118" s="132">
        <f t="shared" si="9"/>
        <v>459.93442030591882</v>
      </c>
    </row>
    <row r="119" spans="1:18" s="150" customFormat="1" x14ac:dyDescent="0.35">
      <c r="A119" s="144">
        <v>2</v>
      </c>
      <c r="B119" s="145" t="s">
        <v>63</v>
      </c>
      <c r="C119" s="145"/>
      <c r="D119" s="145"/>
      <c r="E119" s="145" t="s">
        <v>77</v>
      </c>
      <c r="F119" s="145"/>
      <c r="G119" s="145" t="s">
        <v>287</v>
      </c>
      <c r="H119" s="151">
        <f>SUM(H106:H118)</f>
        <v>59864</v>
      </c>
      <c r="I119" s="144"/>
      <c r="J119" s="147">
        <f>SUM(J106:J118)</f>
        <v>4074262.91</v>
      </c>
      <c r="K119" s="147">
        <f t="shared" ref="K119:M119" si="14">SUM(K106:K118)</f>
        <v>3969631.6700000004</v>
      </c>
      <c r="L119" s="147">
        <f t="shared" si="14"/>
        <v>32062551.68</v>
      </c>
      <c r="M119" s="147">
        <f t="shared" si="14"/>
        <v>30311928.620000001</v>
      </c>
      <c r="N119" s="145">
        <v>12</v>
      </c>
      <c r="O119" s="145">
        <v>11</v>
      </c>
      <c r="P119" s="145">
        <f>N119-O119</f>
        <v>1</v>
      </c>
      <c r="Q119" s="148">
        <f t="shared" si="8"/>
        <v>1750623.0599999987</v>
      </c>
      <c r="R119" s="149">
        <f>L119/H119</f>
        <v>535.58986502739538</v>
      </c>
    </row>
    <row r="120" spans="1:18" x14ac:dyDescent="0.35">
      <c r="A120" s="138">
        <v>1</v>
      </c>
      <c r="B120" s="139" t="s">
        <v>63</v>
      </c>
      <c r="C120" s="139" t="s">
        <v>288</v>
      </c>
      <c r="D120" s="139" t="s">
        <v>91</v>
      </c>
      <c r="E120" s="139" t="s">
        <v>2</v>
      </c>
      <c r="F120" s="139" t="s">
        <v>210</v>
      </c>
      <c r="G120" s="139" t="s">
        <v>289</v>
      </c>
      <c r="H120" s="140"/>
      <c r="I120" s="138"/>
      <c r="J120" s="141"/>
      <c r="K120" s="142"/>
      <c r="L120" s="143"/>
      <c r="M120" s="143"/>
      <c r="N120" s="139"/>
      <c r="O120" s="139"/>
      <c r="P120" s="139"/>
    </row>
    <row r="121" spans="1:18" x14ac:dyDescent="0.35">
      <c r="A121" s="138">
        <v>2</v>
      </c>
      <c r="B121" s="139" t="s">
        <v>63</v>
      </c>
      <c r="C121" s="139" t="s">
        <v>288</v>
      </c>
      <c r="D121" s="139" t="s">
        <v>91</v>
      </c>
      <c r="E121" s="139" t="s">
        <v>2</v>
      </c>
      <c r="F121" s="139" t="s">
        <v>180</v>
      </c>
      <c r="G121" s="139" t="s">
        <v>638</v>
      </c>
      <c r="H121" s="140">
        <v>1955</v>
      </c>
      <c r="I121" s="138">
        <v>2</v>
      </c>
      <c r="J121" s="141">
        <f>หนองบัวลำภู!F36</f>
        <v>340608.77</v>
      </c>
      <c r="K121" s="142">
        <f>หนองบัวลำภู!AK36</f>
        <v>409663.27000000008</v>
      </c>
      <c r="L121" s="143">
        <f>หนองบัวลำภู!AL36</f>
        <v>1522858.42</v>
      </c>
      <c r="M121" s="143">
        <f>หนองบัวลำภู!AM36</f>
        <v>1355947.26</v>
      </c>
      <c r="N121" s="139"/>
      <c r="O121" s="139"/>
      <c r="P121" s="139"/>
      <c r="Q121" s="131">
        <f t="shared" si="8"/>
        <v>166911.15999999992</v>
      </c>
      <c r="R121" s="132">
        <f t="shared" si="9"/>
        <v>778.95571355498714</v>
      </c>
    </row>
    <row r="122" spans="1:18" x14ac:dyDescent="0.35">
      <c r="A122" s="138">
        <v>3</v>
      </c>
      <c r="B122" s="139" t="s">
        <v>63</v>
      </c>
      <c r="C122" s="139" t="s">
        <v>288</v>
      </c>
      <c r="D122" s="139" t="s">
        <v>91</v>
      </c>
      <c r="E122" s="139" t="s">
        <v>2</v>
      </c>
      <c r="F122" s="139" t="s">
        <v>180</v>
      </c>
      <c r="G122" s="139" t="s">
        <v>639</v>
      </c>
      <c r="H122" s="140">
        <v>4228</v>
      </c>
      <c r="I122" s="138">
        <v>3</v>
      </c>
      <c r="J122" s="141">
        <f>หนองบัวลำภู!F37</f>
        <v>543319.68000000005</v>
      </c>
      <c r="K122" s="142">
        <f>หนองบัวลำภู!AK37</f>
        <v>555436.53</v>
      </c>
      <c r="L122" s="143">
        <f>หนองบัวลำภู!AL37</f>
        <v>1465257.1199999999</v>
      </c>
      <c r="M122" s="143">
        <f>หนองบัวลำภู!AM37</f>
        <v>1260395.2600000002</v>
      </c>
      <c r="N122" s="139"/>
      <c r="O122" s="139"/>
      <c r="P122" s="139"/>
      <c r="Q122" s="131">
        <f t="shared" si="8"/>
        <v>204861.85999999964</v>
      </c>
      <c r="R122" s="132">
        <f t="shared" si="9"/>
        <v>346.5603405865657</v>
      </c>
    </row>
    <row r="123" spans="1:18" x14ac:dyDescent="0.35">
      <c r="A123" s="138">
        <v>4</v>
      </c>
      <c r="B123" s="139" t="s">
        <v>63</v>
      </c>
      <c r="C123" s="139" t="s">
        <v>288</v>
      </c>
      <c r="D123" s="139" t="s">
        <v>91</v>
      </c>
      <c r="E123" s="139" t="s">
        <v>2</v>
      </c>
      <c r="F123" s="139" t="s">
        <v>180</v>
      </c>
      <c r="G123" s="139" t="s">
        <v>640</v>
      </c>
      <c r="H123" s="140">
        <v>1245</v>
      </c>
      <c r="I123" s="138">
        <v>1</v>
      </c>
      <c r="J123" s="141">
        <f>หนองบัวลำภู!F38</f>
        <v>393823.67</v>
      </c>
      <c r="K123" s="142">
        <f>หนองบัวลำภู!AK38</f>
        <v>430719.49999999994</v>
      </c>
      <c r="L123" s="143">
        <f>หนองบัวลำภู!AL38</f>
        <v>1515562.51</v>
      </c>
      <c r="M123" s="143">
        <f>หนองบัวลำภู!AM38</f>
        <v>1342176.29</v>
      </c>
      <c r="N123" s="139"/>
      <c r="O123" s="139"/>
      <c r="P123" s="139"/>
      <c r="Q123" s="131">
        <f t="shared" si="8"/>
        <v>173386.21999999997</v>
      </c>
      <c r="R123" s="132">
        <f t="shared" si="9"/>
        <v>1217.3192851405622</v>
      </c>
    </row>
    <row r="124" spans="1:18" x14ac:dyDescent="0.35">
      <c r="A124" s="138">
        <v>5</v>
      </c>
      <c r="B124" s="139" t="s">
        <v>63</v>
      </c>
      <c r="C124" s="139" t="s">
        <v>288</v>
      </c>
      <c r="D124" s="139" t="s">
        <v>91</v>
      </c>
      <c r="E124" s="139" t="s">
        <v>2</v>
      </c>
      <c r="F124" s="139" t="s">
        <v>180</v>
      </c>
      <c r="G124" s="139" t="s">
        <v>641</v>
      </c>
      <c r="H124" s="140">
        <v>5421</v>
      </c>
      <c r="I124" s="138">
        <v>4</v>
      </c>
      <c r="J124" s="141">
        <f>หนองบัวลำภู!F39</f>
        <v>637905.69999999995</v>
      </c>
      <c r="K124" s="142">
        <f>หนองบัวลำภู!AK39</f>
        <v>766636.83</v>
      </c>
      <c r="L124" s="143">
        <f>หนองบัวลำภู!AL39</f>
        <v>3032275.13</v>
      </c>
      <c r="M124" s="143">
        <f>หนองบัวลำภู!AM39</f>
        <v>2410036.7699999996</v>
      </c>
      <c r="N124" s="139"/>
      <c r="O124" s="139"/>
      <c r="P124" s="139"/>
      <c r="Q124" s="131">
        <f t="shared" si="8"/>
        <v>622238.36000000034</v>
      </c>
      <c r="R124" s="132">
        <f t="shared" si="9"/>
        <v>559.35715366168597</v>
      </c>
    </row>
    <row r="125" spans="1:18" x14ac:dyDescent="0.35">
      <c r="A125" s="138">
        <v>6</v>
      </c>
      <c r="B125" s="139" t="s">
        <v>63</v>
      </c>
      <c r="C125" s="139" t="s">
        <v>288</v>
      </c>
      <c r="D125" s="139" t="s">
        <v>91</v>
      </c>
      <c r="E125" s="139" t="s">
        <v>2</v>
      </c>
      <c r="F125" s="139" t="s">
        <v>180</v>
      </c>
      <c r="G125" s="139" t="s">
        <v>642</v>
      </c>
      <c r="H125" s="140">
        <v>3481</v>
      </c>
      <c r="I125" s="138">
        <v>3</v>
      </c>
      <c r="J125" s="141">
        <f>หนองบัวลำภู!F40</f>
        <v>756075.75</v>
      </c>
      <c r="K125" s="142">
        <f>หนองบัวลำภู!AK40</f>
        <v>905647.05</v>
      </c>
      <c r="L125" s="143">
        <f>หนองบัวลำภู!AL40</f>
        <v>2651582.0900000003</v>
      </c>
      <c r="M125" s="143">
        <f>หนองบัวลำภู!AM40</f>
        <v>2065935.16</v>
      </c>
      <c r="N125" s="139"/>
      <c r="O125" s="139"/>
      <c r="P125" s="139"/>
      <c r="Q125" s="131">
        <f t="shared" si="8"/>
        <v>585646.9300000004</v>
      </c>
      <c r="R125" s="132">
        <f t="shared" si="9"/>
        <v>761.72998850904924</v>
      </c>
    </row>
    <row r="126" spans="1:18" x14ac:dyDescent="0.35">
      <c r="A126" s="138">
        <v>7</v>
      </c>
      <c r="B126" s="139" t="s">
        <v>63</v>
      </c>
      <c r="C126" s="139" t="s">
        <v>288</v>
      </c>
      <c r="D126" s="139" t="s">
        <v>91</v>
      </c>
      <c r="E126" s="139" t="s">
        <v>2</v>
      </c>
      <c r="F126" s="139" t="s">
        <v>180</v>
      </c>
      <c r="G126" s="139" t="s">
        <v>643</v>
      </c>
      <c r="H126" s="140">
        <v>3499</v>
      </c>
      <c r="I126" s="138">
        <v>3</v>
      </c>
      <c r="J126" s="141">
        <f>หนองบัวลำภู!F41</f>
        <v>1064798.78</v>
      </c>
      <c r="K126" s="142">
        <f>หนองบัวลำภู!AK41</f>
        <v>1098568.3999999999</v>
      </c>
      <c r="L126" s="143">
        <f>หนองบัวลำภู!AL41</f>
        <v>2493317.35</v>
      </c>
      <c r="M126" s="143">
        <f>หนองบัวลำภู!AM41</f>
        <v>2236536.7600000002</v>
      </c>
      <c r="N126" s="139"/>
      <c r="O126" s="139"/>
      <c r="P126" s="139"/>
      <c r="Q126" s="131">
        <f t="shared" si="8"/>
        <v>256780.58999999985</v>
      </c>
      <c r="R126" s="132">
        <f t="shared" si="9"/>
        <v>712.57997999428414</v>
      </c>
    </row>
    <row r="127" spans="1:18" x14ac:dyDescent="0.35">
      <c r="A127" s="138">
        <v>8</v>
      </c>
      <c r="B127" s="139" t="s">
        <v>63</v>
      </c>
      <c r="C127" s="139" t="s">
        <v>288</v>
      </c>
      <c r="D127" s="139" t="s">
        <v>91</v>
      </c>
      <c r="E127" s="139" t="s">
        <v>2</v>
      </c>
      <c r="F127" s="139" t="s">
        <v>180</v>
      </c>
      <c r="G127" s="139" t="s">
        <v>644</v>
      </c>
      <c r="H127" s="140">
        <v>1888</v>
      </c>
      <c r="I127" s="138">
        <v>2</v>
      </c>
      <c r="J127" s="141">
        <f>หนองบัวลำภู!F42</f>
        <v>426674.65</v>
      </c>
      <c r="K127" s="142">
        <f>หนองบัวลำภู!AK42</f>
        <v>515178.43000000005</v>
      </c>
      <c r="L127" s="143">
        <f>หนองบัวลำภู!AL42</f>
        <v>1880938.1400000001</v>
      </c>
      <c r="M127" s="143">
        <f>หนองบัวลำภู!AM42</f>
        <v>1760991.37</v>
      </c>
      <c r="N127" s="139"/>
      <c r="O127" s="139"/>
      <c r="P127" s="139"/>
      <c r="Q127" s="131">
        <f t="shared" si="8"/>
        <v>119946.77000000002</v>
      </c>
      <c r="R127" s="132">
        <f t="shared" si="9"/>
        <v>996.25960805084753</v>
      </c>
    </row>
    <row r="128" spans="1:18" x14ac:dyDescent="0.35">
      <c r="A128" s="138">
        <v>9</v>
      </c>
      <c r="B128" s="139" t="s">
        <v>63</v>
      </c>
      <c r="C128" s="139" t="s">
        <v>288</v>
      </c>
      <c r="D128" s="139" t="s">
        <v>91</v>
      </c>
      <c r="E128" s="139" t="s">
        <v>2</v>
      </c>
      <c r="F128" s="139" t="s">
        <v>180</v>
      </c>
      <c r="G128" s="139" t="s">
        <v>645</v>
      </c>
      <c r="H128" s="140">
        <v>1651</v>
      </c>
      <c r="I128" s="138">
        <v>2</v>
      </c>
      <c r="J128" s="141">
        <f>หนองบัวลำภู!F43</f>
        <v>478763.43</v>
      </c>
      <c r="K128" s="142">
        <f>หนองบัวลำภู!AK43</f>
        <v>556065.74</v>
      </c>
      <c r="L128" s="143">
        <f>หนองบัวลำภู!AL43</f>
        <v>1280182.8999999999</v>
      </c>
      <c r="M128" s="143">
        <f>หนองบัวลำภู!AM43</f>
        <v>1068100.45</v>
      </c>
      <c r="N128" s="139"/>
      <c r="O128" s="139"/>
      <c r="P128" s="139"/>
      <c r="Q128" s="131">
        <f t="shared" si="8"/>
        <v>212082.44999999995</v>
      </c>
      <c r="R128" s="132">
        <f t="shared" si="9"/>
        <v>775.39848576620227</v>
      </c>
    </row>
    <row r="129" spans="1:18" x14ac:dyDescent="0.35">
      <c r="A129" s="138">
        <v>10</v>
      </c>
      <c r="B129" s="139" t="s">
        <v>63</v>
      </c>
      <c r="C129" s="139" t="s">
        <v>288</v>
      </c>
      <c r="D129" s="139" t="s">
        <v>91</v>
      </c>
      <c r="E129" s="139" t="s">
        <v>2</v>
      </c>
      <c r="F129" s="139" t="s">
        <v>180</v>
      </c>
      <c r="G129" s="139" t="s">
        <v>646</v>
      </c>
      <c r="H129" s="140">
        <v>3959</v>
      </c>
      <c r="I129" s="138">
        <v>3</v>
      </c>
      <c r="J129" s="141">
        <f>หนองบัวลำภู!F44</f>
        <v>496099.32</v>
      </c>
      <c r="K129" s="142">
        <f>หนองบัวลำภู!AK44</f>
        <v>547878.29</v>
      </c>
      <c r="L129" s="143">
        <f>หนองบัวลำภู!AL44</f>
        <v>1838360.58</v>
      </c>
      <c r="M129" s="143">
        <f>หนองบัวลำภู!AM44</f>
        <v>1815303.05</v>
      </c>
      <c r="N129" s="139"/>
      <c r="O129" s="139"/>
      <c r="P129" s="139"/>
      <c r="Q129" s="131">
        <f t="shared" si="8"/>
        <v>23057.530000000028</v>
      </c>
      <c r="R129" s="132">
        <f t="shared" si="9"/>
        <v>464.34972972972975</v>
      </c>
    </row>
    <row r="130" spans="1:18" x14ac:dyDescent="0.35">
      <c r="A130" s="138">
        <v>11</v>
      </c>
      <c r="B130" s="139" t="s">
        <v>63</v>
      </c>
      <c r="C130" s="139" t="s">
        <v>288</v>
      </c>
      <c r="D130" s="139" t="s">
        <v>91</v>
      </c>
      <c r="E130" s="139" t="s">
        <v>2</v>
      </c>
      <c r="F130" s="139" t="s">
        <v>180</v>
      </c>
      <c r="G130" s="139" t="s">
        <v>647</v>
      </c>
      <c r="H130" s="140">
        <v>2503</v>
      </c>
      <c r="I130" s="138">
        <v>2</v>
      </c>
      <c r="J130" s="141">
        <f>หนองบัวลำภู!F45</f>
        <v>579252.93999999994</v>
      </c>
      <c r="K130" s="142">
        <f>หนองบัวลำภู!AK45</f>
        <v>631077.97</v>
      </c>
      <c r="L130" s="143">
        <f>หนองบัวลำภู!AL45</f>
        <v>1120631.29</v>
      </c>
      <c r="M130" s="143">
        <f>หนองบัวลำภู!AM45</f>
        <v>1173884.3599999999</v>
      </c>
      <c r="N130" s="139"/>
      <c r="O130" s="139"/>
      <c r="P130" s="139"/>
      <c r="Q130" s="131">
        <f t="shared" si="8"/>
        <v>-53253.069999999832</v>
      </c>
      <c r="R130" s="132">
        <f t="shared" si="9"/>
        <v>447.71525769077107</v>
      </c>
    </row>
    <row r="131" spans="1:18" x14ac:dyDescent="0.35">
      <c r="A131" s="138">
        <v>12</v>
      </c>
      <c r="B131" s="139" t="s">
        <v>63</v>
      </c>
      <c r="C131" s="139" t="s">
        <v>288</v>
      </c>
      <c r="D131" s="139" t="s">
        <v>91</v>
      </c>
      <c r="E131" s="139" t="s">
        <v>2</v>
      </c>
      <c r="F131" s="139" t="s">
        <v>180</v>
      </c>
      <c r="G131" s="139" t="s">
        <v>648</v>
      </c>
      <c r="H131" s="140">
        <v>3619</v>
      </c>
      <c r="I131" s="138">
        <v>3</v>
      </c>
      <c r="J131" s="141">
        <f>หนองบัวลำภู!F46</f>
        <v>455155.6</v>
      </c>
      <c r="K131" s="142">
        <f>หนองบัวลำภู!AK46</f>
        <v>535909.75</v>
      </c>
      <c r="L131" s="143">
        <f>หนองบัวลำภู!AL46</f>
        <v>2315623.7400000002</v>
      </c>
      <c r="M131" s="143">
        <f>หนองบัวลำภู!AM46</f>
        <v>1984195.27</v>
      </c>
      <c r="N131" s="139"/>
      <c r="O131" s="139"/>
      <c r="P131" s="139"/>
      <c r="Q131" s="131">
        <f t="shared" si="8"/>
        <v>331428.4700000002</v>
      </c>
      <c r="R131" s="132">
        <f t="shared" si="9"/>
        <v>639.85182094501249</v>
      </c>
    </row>
    <row r="132" spans="1:18" x14ac:dyDescent="0.35">
      <c r="A132" s="138">
        <v>13</v>
      </c>
      <c r="B132" s="139" t="s">
        <v>63</v>
      </c>
      <c r="C132" s="139" t="s">
        <v>288</v>
      </c>
      <c r="D132" s="139" t="s">
        <v>91</v>
      </c>
      <c r="E132" s="139" t="s">
        <v>2</v>
      </c>
      <c r="F132" s="139" t="s">
        <v>180</v>
      </c>
      <c r="G132" s="139" t="s">
        <v>649</v>
      </c>
      <c r="H132" s="140">
        <v>2593</v>
      </c>
      <c r="I132" s="138">
        <v>2</v>
      </c>
      <c r="J132" s="141">
        <f>หนองบัวลำภู!F47</f>
        <v>162390.41</v>
      </c>
      <c r="K132" s="142">
        <f>หนองบัวลำภู!AK47</f>
        <v>239555.72</v>
      </c>
      <c r="L132" s="143">
        <f>หนองบัวลำภู!AL47</f>
        <v>700340.67</v>
      </c>
      <c r="M132" s="143">
        <f>หนองบัวลำภู!AM47</f>
        <v>736190.6</v>
      </c>
      <c r="N132" s="139"/>
      <c r="O132" s="139"/>
      <c r="P132" s="139"/>
      <c r="Q132" s="131">
        <f t="shared" si="8"/>
        <v>-35849.929999999935</v>
      </c>
      <c r="R132" s="132">
        <f t="shared" si="9"/>
        <v>270.08895873505594</v>
      </c>
    </row>
    <row r="133" spans="1:18" x14ac:dyDescent="0.35">
      <c r="A133" s="138">
        <v>14</v>
      </c>
      <c r="B133" s="139" t="s">
        <v>63</v>
      </c>
      <c r="C133" s="139" t="s">
        <v>288</v>
      </c>
      <c r="D133" s="139" t="s">
        <v>91</v>
      </c>
      <c r="E133" s="139" t="s">
        <v>2</v>
      </c>
      <c r="F133" s="139" t="s">
        <v>180</v>
      </c>
      <c r="G133" s="139" t="s">
        <v>650</v>
      </c>
      <c r="H133" s="140">
        <v>1622</v>
      </c>
      <c r="I133" s="138">
        <v>2</v>
      </c>
      <c r="J133" s="141">
        <f>หนองบัวลำภู!F48</f>
        <v>531616.03</v>
      </c>
      <c r="K133" s="142">
        <f>หนองบัวลำภู!AK48</f>
        <v>592918.72</v>
      </c>
      <c r="L133" s="143">
        <f>หนองบัวลำภู!AL48</f>
        <v>1463948.44</v>
      </c>
      <c r="M133" s="143">
        <f>หนองบัวลำภู!AM48</f>
        <v>1290962.48</v>
      </c>
      <c r="N133" s="139"/>
      <c r="O133" s="139"/>
      <c r="P133" s="139"/>
      <c r="Q133" s="131">
        <f t="shared" si="8"/>
        <v>172985.95999999996</v>
      </c>
      <c r="R133" s="132">
        <f t="shared" si="9"/>
        <v>902.5576078914919</v>
      </c>
    </row>
    <row r="134" spans="1:18" x14ac:dyDescent="0.35">
      <c r="A134" s="138">
        <v>15</v>
      </c>
      <c r="B134" s="139" t="s">
        <v>63</v>
      </c>
      <c r="C134" s="139" t="s">
        <v>288</v>
      </c>
      <c r="D134" s="139" t="s">
        <v>91</v>
      </c>
      <c r="E134" s="139" t="s">
        <v>2</v>
      </c>
      <c r="F134" s="139" t="s">
        <v>180</v>
      </c>
      <c r="G134" s="139" t="s">
        <v>651</v>
      </c>
      <c r="H134" s="140">
        <v>2164</v>
      </c>
      <c r="I134" s="138">
        <v>2</v>
      </c>
      <c r="J134" s="141">
        <f>หนองบัวลำภู!F49</f>
        <v>262736.77</v>
      </c>
      <c r="K134" s="142">
        <f>หนองบัวลำภู!AK49</f>
        <v>208098.47000000003</v>
      </c>
      <c r="L134" s="143">
        <f>หนองบัวลำภู!AL49</f>
        <v>1397950.89</v>
      </c>
      <c r="M134" s="143">
        <f>หนองบัวลำภู!AM49</f>
        <v>1379807.96</v>
      </c>
      <c r="N134" s="139"/>
      <c r="O134" s="139"/>
      <c r="P134" s="139"/>
      <c r="Q134" s="131">
        <f t="shared" si="8"/>
        <v>18142.929999999935</v>
      </c>
      <c r="R134" s="132">
        <f t="shared" si="9"/>
        <v>646.00318391866904</v>
      </c>
    </row>
    <row r="135" spans="1:18" s="150" customFormat="1" x14ac:dyDescent="0.35">
      <c r="A135" s="144">
        <v>3</v>
      </c>
      <c r="B135" s="145" t="s">
        <v>63</v>
      </c>
      <c r="C135" s="145"/>
      <c r="D135" s="145"/>
      <c r="E135" s="145" t="s">
        <v>77</v>
      </c>
      <c r="F135" s="145"/>
      <c r="G135" s="145" t="s">
        <v>290</v>
      </c>
      <c r="H135" s="151">
        <f>SUM(H120:H134)</f>
        <v>39828</v>
      </c>
      <c r="I135" s="144"/>
      <c r="J135" s="147">
        <f>SUM(J120:J134)</f>
        <v>7129221.5000000019</v>
      </c>
      <c r="K135" s="147">
        <f t="shared" ref="K135:M135" si="15">SUM(K120:K134)</f>
        <v>7993354.669999999</v>
      </c>
      <c r="L135" s="147">
        <f t="shared" si="15"/>
        <v>24678829.270000007</v>
      </c>
      <c r="M135" s="147">
        <f t="shared" si="15"/>
        <v>21880463.040000003</v>
      </c>
      <c r="N135" s="145">
        <v>14</v>
      </c>
      <c r="O135" s="145">
        <v>14</v>
      </c>
      <c r="P135" s="145">
        <f>N135-O135</f>
        <v>0</v>
      </c>
      <c r="Q135" s="148">
        <f t="shared" ref="Q135:Q198" si="16">L135-M135</f>
        <v>2798366.2300000042</v>
      </c>
      <c r="R135" s="149">
        <f>L135/H135</f>
        <v>619.63516295068814</v>
      </c>
    </row>
    <row r="136" spans="1:18" x14ac:dyDescent="0.35">
      <c r="A136" s="138">
        <v>1</v>
      </c>
      <c r="B136" s="139" t="s">
        <v>63</v>
      </c>
      <c r="C136" s="139" t="s">
        <v>291</v>
      </c>
      <c r="D136" s="139" t="s">
        <v>98</v>
      </c>
      <c r="E136" s="139" t="s">
        <v>3</v>
      </c>
      <c r="F136" s="139" t="s">
        <v>210</v>
      </c>
      <c r="G136" s="139" t="s">
        <v>292</v>
      </c>
      <c r="H136" s="140"/>
      <c r="I136" s="138"/>
      <c r="J136" s="141"/>
      <c r="K136" s="142"/>
      <c r="L136" s="143"/>
      <c r="M136" s="143"/>
      <c r="N136" s="139"/>
      <c r="O136" s="139"/>
      <c r="P136" s="139"/>
    </row>
    <row r="137" spans="1:18" x14ac:dyDescent="0.35">
      <c r="A137" s="138">
        <v>2</v>
      </c>
      <c r="B137" s="139" t="s">
        <v>63</v>
      </c>
      <c r="C137" s="139" t="s">
        <v>291</v>
      </c>
      <c r="D137" s="139" t="s">
        <v>98</v>
      </c>
      <c r="E137" s="139" t="s">
        <v>3</v>
      </c>
      <c r="F137" s="139" t="s">
        <v>180</v>
      </c>
      <c r="G137" s="139" t="s">
        <v>652</v>
      </c>
      <c r="H137" s="140">
        <v>6007</v>
      </c>
      <c r="I137" s="138">
        <v>5</v>
      </c>
      <c r="J137" s="141">
        <f>หนองบัวลำภู!F50</f>
        <v>404663.22</v>
      </c>
      <c r="K137" s="142">
        <f>หนองบัวลำภู!AK50</f>
        <v>921469.95</v>
      </c>
      <c r="L137" s="143">
        <f>หนองบัวลำภู!AL50</f>
        <v>3350589.24</v>
      </c>
      <c r="M137" s="143">
        <f>หนองบัวลำภู!AM50</f>
        <v>3104426.06</v>
      </c>
      <c r="N137" s="139"/>
      <c r="O137" s="139"/>
      <c r="P137" s="139"/>
      <c r="Q137" s="131">
        <f t="shared" si="16"/>
        <v>246163.18000000017</v>
      </c>
      <c r="R137" s="132">
        <f t="shared" ref="R137:R198" si="17">L137/H137</f>
        <v>557.7807957383053</v>
      </c>
    </row>
    <row r="138" spans="1:18" x14ac:dyDescent="0.35">
      <c r="A138" s="138">
        <v>3</v>
      </c>
      <c r="B138" s="139" t="s">
        <v>63</v>
      </c>
      <c r="C138" s="139" t="s">
        <v>291</v>
      </c>
      <c r="D138" s="139" t="s">
        <v>98</v>
      </c>
      <c r="E138" s="139" t="s">
        <v>3</v>
      </c>
      <c r="F138" s="139" t="s">
        <v>180</v>
      </c>
      <c r="G138" s="139" t="s">
        <v>653</v>
      </c>
      <c r="H138" s="140">
        <v>5439</v>
      </c>
      <c r="I138" s="138">
        <v>4</v>
      </c>
      <c r="J138" s="141">
        <f>หนองบัวลำภู!F51</f>
        <v>97909.27</v>
      </c>
      <c r="K138" s="142">
        <f>หนองบัวลำภู!AK51</f>
        <v>291728.58</v>
      </c>
      <c r="L138" s="143">
        <f>หนองบัวลำภู!AL51</f>
        <v>2961071.73</v>
      </c>
      <c r="M138" s="143">
        <f>หนองบัวลำภู!AM51</f>
        <v>3180182.4</v>
      </c>
      <c r="N138" s="139"/>
      <c r="O138" s="139"/>
      <c r="P138" s="139"/>
      <c r="Q138" s="131">
        <f t="shared" si="16"/>
        <v>-219110.66999999993</v>
      </c>
      <c r="R138" s="132">
        <f t="shared" si="17"/>
        <v>544.41473248758962</v>
      </c>
    </row>
    <row r="139" spans="1:18" x14ac:dyDescent="0.35">
      <c r="A139" s="138">
        <v>4</v>
      </c>
      <c r="B139" s="139" t="s">
        <v>63</v>
      </c>
      <c r="C139" s="139" t="s">
        <v>291</v>
      </c>
      <c r="D139" s="139" t="s">
        <v>98</v>
      </c>
      <c r="E139" s="139" t="s">
        <v>3</v>
      </c>
      <c r="F139" s="139" t="s">
        <v>180</v>
      </c>
      <c r="G139" s="139" t="s">
        <v>654</v>
      </c>
      <c r="H139" s="140">
        <v>3683</v>
      </c>
      <c r="I139" s="138">
        <v>3</v>
      </c>
      <c r="J139" s="141">
        <f>หนองบัวลำภู!F52</f>
        <v>338370.2</v>
      </c>
      <c r="K139" s="142">
        <f>หนองบัวลำภู!AK52</f>
        <v>432880.77</v>
      </c>
      <c r="L139" s="143">
        <f>หนองบัวลำภู!AL52</f>
        <v>2061640.76</v>
      </c>
      <c r="M139" s="143">
        <f>หนองบัวลำภู!AM52</f>
        <v>1954908.14</v>
      </c>
      <c r="N139" s="139"/>
      <c r="O139" s="139"/>
      <c r="P139" s="139"/>
      <c r="Q139" s="131">
        <f t="shared" si="16"/>
        <v>106732.62000000011</v>
      </c>
      <c r="R139" s="132">
        <f t="shared" si="17"/>
        <v>559.77213141460766</v>
      </c>
    </row>
    <row r="140" spans="1:18" x14ac:dyDescent="0.35">
      <c r="A140" s="138">
        <v>5</v>
      </c>
      <c r="B140" s="139" t="s">
        <v>63</v>
      </c>
      <c r="C140" s="139" t="s">
        <v>291</v>
      </c>
      <c r="D140" s="139" t="s">
        <v>98</v>
      </c>
      <c r="E140" s="139" t="s">
        <v>3</v>
      </c>
      <c r="F140" s="139" t="s">
        <v>180</v>
      </c>
      <c r="G140" s="139" t="s">
        <v>655</v>
      </c>
      <c r="H140" s="140">
        <v>10514</v>
      </c>
      <c r="I140" s="138">
        <v>5</v>
      </c>
      <c r="J140" s="141">
        <f>หนองบัวลำภู!F53</f>
        <v>727973.17</v>
      </c>
      <c r="K140" s="142">
        <f>หนองบัวลำภู!AK53</f>
        <v>911493.83000000007</v>
      </c>
      <c r="L140" s="143">
        <f>หนองบัวลำภู!AL53</f>
        <v>4548504.16</v>
      </c>
      <c r="M140" s="143">
        <f>หนองบัวลำภู!AM53</f>
        <v>4882615.55</v>
      </c>
      <c r="N140" s="139"/>
      <c r="O140" s="139"/>
      <c r="P140" s="139"/>
      <c r="Q140" s="131">
        <f t="shared" si="16"/>
        <v>-334111.38999999966</v>
      </c>
      <c r="R140" s="132">
        <f t="shared" si="17"/>
        <v>432.61405364276203</v>
      </c>
    </row>
    <row r="141" spans="1:18" x14ac:dyDescent="0.35">
      <c r="A141" s="138">
        <v>6</v>
      </c>
      <c r="B141" s="139" t="s">
        <v>63</v>
      </c>
      <c r="C141" s="139" t="s">
        <v>291</v>
      </c>
      <c r="D141" s="139" t="s">
        <v>98</v>
      </c>
      <c r="E141" s="139" t="s">
        <v>3</v>
      </c>
      <c r="F141" s="139" t="s">
        <v>180</v>
      </c>
      <c r="G141" s="139" t="s">
        <v>656</v>
      </c>
      <c r="H141" s="140">
        <v>1578</v>
      </c>
      <c r="I141" s="138">
        <v>1</v>
      </c>
      <c r="J141" s="141">
        <f>หนองบัวลำภู!F54</f>
        <v>199796.98</v>
      </c>
      <c r="K141" s="142">
        <f>หนองบัวลำภู!AK54</f>
        <v>285605.30000000005</v>
      </c>
      <c r="L141" s="143">
        <f>หนองบัวลำภู!AL54</f>
        <v>1700442.46</v>
      </c>
      <c r="M141" s="143">
        <f>หนองบัวลำภู!AM54</f>
        <v>1552184.3199999998</v>
      </c>
      <c r="N141" s="139"/>
      <c r="O141" s="139"/>
      <c r="P141" s="139"/>
      <c r="Q141" s="131">
        <f t="shared" si="16"/>
        <v>148258.14000000013</v>
      </c>
      <c r="R141" s="132">
        <f t="shared" si="17"/>
        <v>1077.5934474017745</v>
      </c>
    </row>
    <row r="142" spans="1:18" x14ac:dyDescent="0.35">
      <c r="A142" s="138">
        <v>7</v>
      </c>
      <c r="B142" s="139" t="s">
        <v>63</v>
      </c>
      <c r="C142" s="139" t="s">
        <v>291</v>
      </c>
      <c r="D142" s="139" t="s">
        <v>98</v>
      </c>
      <c r="E142" s="139" t="s">
        <v>3</v>
      </c>
      <c r="F142" s="139" t="s">
        <v>180</v>
      </c>
      <c r="G142" s="139" t="s">
        <v>657</v>
      </c>
      <c r="H142" s="140">
        <v>3503</v>
      </c>
      <c r="I142" s="138">
        <v>3</v>
      </c>
      <c r="J142" s="141">
        <f>หนองบัวลำภู!F55</f>
        <v>154129.16</v>
      </c>
      <c r="K142" s="142">
        <f>หนองบัวลำภู!AK55</f>
        <v>175400.72</v>
      </c>
      <c r="L142" s="143">
        <f>หนองบัวลำภู!AL55</f>
        <v>1467272.04</v>
      </c>
      <c r="M142" s="143">
        <f>หนองบัวลำภู!AM55</f>
        <v>1530891.8800000001</v>
      </c>
      <c r="N142" s="139"/>
      <c r="O142" s="139"/>
      <c r="P142" s="139"/>
      <c r="Q142" s="131">
        <f t="shared" si="16"/>
        <v>-63619.840000000084</v>
      </c>
      <c r="R142" s="132">
        <f t="shared" si="17"/>
        <v>418.8615586640023</v>
      </c>
    </row>
    <row r="143" spans="1:18" x14ac:dyDescent="0.35">
      <c r="A143" s="138">
        <v>8</v>
      </c>
      <c r="B143" s="139" t="s">
        <v>63</v>
      </c>
      <c r="C143" s="139" t="s">
        <v>291</v>
      </c>
      <c r="D143" s="139" t="s">
        <v>98</v>
      </c>
      <c r="E143" s="139" t="s">
        <v>3</v>
      </c>
      <c r="F143" s="139" t="s">
        <v>180</v>
      </c>
      <c r="G143" s="139" t="s">
        <v>1423</v>
      </c>
      <c r="H143" s="140">
        <v>5709</v>
      </c>
      <c r="I143" s="138">
        <v>4</v>
      </c>
      <c r="J143" s="141">
        <f>หนองบัวลำภู!F56</f>
        <v>197208.95</v>
      </c>
      <c r="K143" s="142">
        <f>หนองบัวลำภู!AK56</f>
        <v>259660.88</v>
      </c>
      <c r="L143" s="143">
        <f>หนองบัวลำภู!AL56</f>
        <v>3011473.08</v>
      </c>
      <c r="M143" s="143">
        <f>หนองบัวลำภู!AM56</f>
        <v>3023997.87</v>
      </c>
      <c r="N143" s="139"/>
      <c r="O143" s="139"/>
      <c r="P143" s="139"/>
      <c r="Q143" s="131">
        <f t="shared" si="16"/>
        <v>-12524.790000000037</v>
      </c>
      <c r="R143" s="132">
        <f t="shared" si="17"/>
        <v>527.4957225433526</v>
      </c>
    </row>
    <row r="144" spans="1:18" x14ac:dyDescent="0.35">
      <c r="A144" s="138">
        <v>9</v>
      </c>
      <c r="B144" s="139" t="s">
        <v>63</v>
      </c>
      <c r="C144" s="139" t="s">
        <v>291</v>
      </c>
      <c r="D144" s="139" t="s">
        <v>98</v>
      </c>
      <c r="E144" s="139" t="s">
        <v>3</v>
      </c>
      <c r="F144" s="139" t="s">
        <v>180</v>
      </c>
      <c r="G144" s="139" t="s">
        <v>659</v>
      </c>
      <c r="H144" s="140">
        <v>2754</v>
      </c>
      <c r="I144" s="138">
        <v>2</v>
      </c>
      <c r="J144" s="141">
        <f>หนองบัวลำภู!F57</f>
        <v>57401.93</v>
      </c>
      <c r="K144" s="142">
        <f>หนองบัวลำภู!AK57</f>
        <v>96708.12</v>
      </c>
      <c r="L144" s="143">
        <f>หนองบัวลำภู!AL57</f>
        <v>1193496.57</v>
      </c>
      <c r="M144" s="143">
        <f>หนองบัวลำภู!AM57</f>
        <v>1410075.5499999998</v>
      </c>
      <c r="N144" s="139"/>
      <c r="O144" s="139"/>
      <c r="P144" s="139"/>
      <c r="Q144" s="131">
        <f t="shared" si="16"/>
        <v>-216578.97999999975</v>
      </c>
      <c r="R144" s="132">
        <f t="shared" si="17"/>
        <v>433.3683986928105</v>
      </c>
    </row>
    <row r="145" spans="1:18" x14ac:dyDescent="0.35">
      <c r="A145" s="138">
        <v>10</v>
      </c>
      <c r="B145" s="139" t="s">
        <v>63</v>
      </c>
      <c r="C145" s="139" t="s">
        <v>291</v>
      </c>
      <c r="D145" s="139" t="s">
        <v>98</v>
      </c>
      <c r="E145" s="139" t="s">
        <v>3</v>
      </c>
      <c r="F145" s="139" t="s">
        <v>180</v>
      </c>
      <c r="G145" s="139" t="s">
        <v>660</v>
      </c>
      <c r="H145" s="140">
        <v>5299</v>
      </c>
      <c r="I145" s="138">
        <v>4</v>
      </c>
      <c r="J145" s="141">
        <f>หนองบัวลำภู!F58</f>
        <v>104151.98</v>
      </c>
      <c r="K145" s="142">
        <f>หนองบัวลำภู!AK58</f>
        <v>233615.94999999998</v>
      </c>
      <c r="L145" s="143">
        <f>หนองบัวลำภู!AL58</f>
        <v>3010217.0300000003</v>
      </c>
      <c r="M145" s="143">
        <f>หนองบัวลำภู!AM58</f>
        <v>2921915.36</v>
      </c>
      <c r="N145" s="139"/>
      <c r="O145" s="139"/>
      <c r="P145" s="139"/>
      <c r="Q145" s="131">
        <f t="shared" si="16"/>
        <v>88301.670000000391</v>
      </c>
      <c r="R145" s="132">
        <f t="shared" si="17"/>
        <v>568.07266087941127</v>
      </c>
    </row>
    <row r="146" spans="1:18" x14ac:dyDescent="0.35">
      <c r="A146" s="138">
        <v>11</v>
      </c>
      <c r="B146" s="139" t="s">
        <v>63</v>
      </c>
      <c r="C146" s="139" t="s">
        <v>291</v>
      </c>
      <c r="D146" s="139" t="s">
        <v>98</v>
      </c>
      <c r="E146" s="139" t="s">
        <v>3</v>
      </c>
      <c r="F146" s="139" t="s">
        <v>180</v>
      </c>
      <c r="G146" s="139" t="s">
        <v>661</v>
      </c>
      <c r="H146" s="140">
        <v>3522</v>
      </c>
      <c r="I146" s="138">
        <v>3</v>
      </c>
      <c r="J146" s="141">
        <f>หนองบัวลำภู!F59</f>
        <v>105060.49</v>
      </c>
      <c r="K146" s="142">
        <f>หนองบัวลำภู!AK59</f>
        <v>158096.34000000003</v>
      </c>
      <c r="L146" s="143">
        <f>หนองบัวลำภู!AL59</f>
        <v>1947298.68</v>
      </c>
      <c r="M146" s="143">
        <f>หนองบัวลำภู!AM59</f>
        <v>2022812.73</v>
      </c>
      <c r="N146" s="139"/>
      <c r="O146" s="139"/>
      <c r="P146" s="139"/>
      <c r="Q146" s="131">
        <f t="shared" si="16"/>
        <v>-75514.050000000047</v>
      </c>
      <c r="R146" s="132">
        <f t="shared" si="17"/>
        <v>552.89570698466775</v>
      </c>
    </row>
    <row r="147" spans="1:18" x14ac:dyDescent="0.35">
      <c r="A147" s="138">
        <v>12</v>
      </c>
      <c r="B147" s="139" t="s">
        <v>63</v>
      </c>
      <c r="C147" s="139" t="s">
        <v>291</v>
      </c>
      <c r="D147" s="139" t="s">
        <v>98</v>
      </c>
      <c r="E147" s="139" t="s">
        <v>3</v>
      </c>
      <c r="F147" s="139" t="s">
        <v>180</v>
      </c>
      <c r="G147" s="139" t="s">
        <v>662</v>
      </c>
      <c r="H147" s="140">
        <v>3001</v>
      </c>
      <c r="I147" s="138">
        <v>3</v>
      </c>
      <c r="J147" s="141">
        <f>หนองบัวลำภู!F60</f>
        <v>155275.69</v>
      </c>
      <c r="K147" s="142">
        <f>หนองบัวลำภู!AK60</f>
        <v>168185.69</v>
      </c>
      <c r="L147" s="143">
        <f>หนองบัวลำภู!AL60</f>
        <v>1621175.27</v>
      </c>
      <c r="M147" s="143">
        <f>หนองบัวลำภู!AM60</f>
        <v>1663382.44</v>
      </c>
      <c r="N147" s="139"/>
      <c r="O147" s="139"/>
      <c r="P147" s="139"/>
      <c r="Q147" s="131">
        <f t="shared" si="16"/>
        <v>-42207.169999999925</v>
      </c>
      <c r="R147" s="132">
        <f t="shared" si="17"/>
        <v>540.21168610463178</v>
      </c>
    </row>
    <row r="148" spans="1:18" x14ac:dyDescent="0.35">
      <c r="A148" s="138">
        <v>13</v>
      </c>
      <c r="B148" s="139" t="s">
        <v>63</v>
      </c>
      <c r="C148" s="139" t="s">
        <v>291</v>
      </c>
      <c r="D148" s="139" t="s">
        <v>98</v>
      </c>
      <c r="E148" s="139" t="s">
        <v>3</v>
      </c>
      <c r="F148" s="139" t="s">
        <v>180</v>
      </c>
      <c r="G148" s="139" t="s">
        <v>663</v>
      </c>
      <c r="H148" s="140">
        <v>1241</v>
      </c>
      <c r="I148" s="138">
        <v>1</v>
      </c>
      <c r="J148" s="141">
        <f>หนองบัวลำภู!F61</f>
        <v>136421.85999999999</v>
      </c>
      <c r="K148" s="142">
        <f>หนองบัวลำภู!AK61</f>
        <v>231334.86</v>
      </c>
      <c r="L148" s="143">
        <f>หนองบัวลำภู!AL61</f>
        <v>1413469.1600000001</v>
      </c>
      <c r="M148" s="143">
        <f>หนองบัวลำภู!AM61</f>
        <v>1426556.9300000002</v>
      </c>
      <c r="N148" s="139"/>
      <c r="O148" s="139"/>
      <c r="P148" s="139"/>
      <c r="Q148" s="131">
        <f t="shared" si="16"/>
        <v>-13087.770000000019</v>
      </c>
      <c r="R148" s="132">
        <f t="shared" si="17"/>
        <v>1138.9759548751008</v>
      </c>
    </row>
    <row r="149" spans="1:18" x14ac:dyDescent="0.35">
      <c r="A149" s="138">
        <v>14</v>
      </c>
      <c r="B149" s="139" t="s">
        <v>63</v>
      </c>
      <c r="C149" s="139" t="s">
        <v>291</v>
      </c>
      <c r="D149" s="139" t="s">
        <v>98</v>
      </c>
      <c r="E149" s="139" t="s">
        <v>3</v>
      </c>
      <c r="F149" s="139" t="s">
        <v>180</v>
      </c>
      <c r="G149" s="139" t="s">
        <v>664</v>
      </c>
      <c r="H149" s="140">
        <v>3625</v>
      </c>
      <c r="I149" s="138">
        <v>3</v>
      </c>
      <c r="J149" s="141">
        <f>หนองบัวลำภู!F62</f>
        <v>338954.06</v>
      </c>
      <c r="K149" s="142">
        <f>หนองบัวลำภู!AK62</f>
        <v>406455.48</v>
      </c>
      <c r="L149" s="143">
        <f>หนองบัวลำภู!AL62</f>
        <v>2261106.4700000002</v>
      </c>
      <c r="M149" s="143">
        <f>หนองบัวลำภู!AM62</f>
        <v>2286126.0000000005</v>
      </c>
      <c r="N149" s="139"/>
      <c r="O149" s="139"/>
      <c r="P149" s="139"/>
      <c r="Q149" s="131">
        <f t="shared" si="16"/>
        <v>-25019.530000000261</v>
      </c>
      <c r="R149" s="132">
        <f t="shared" si="17"/>
        <v>623.75350896551731</v>
      </c>
    </row>
    <row r="150" spans="1:18" x14ac:dyDescent="0.35">
      <c r="A150" s="138">
        <v>15</v>
      </c>
      <c r="B150" s="139" t="s">
        <v>63</v>
      </c>
      <c r="C150" s="139" t="s">
        <v>291</v>
      </c>
      <c r="D150" s="139" t="s">
        <v>98</v>
      </c>
      <c r="E150" s="139" t="s">
        <v>3</v>
      </c>
      <c r="F150" s="139" t="s">
        <v>180</v>
      </c>
      <c r="G150" s="139" t="s">
        <v>665</v>
      </c>
      <c r="H150" s="140">
        <v>6304</v>
      </c>
      <c r="I150" s="138">
        <v>5</v>
      </c>
      <c r="J150" s="141">
        <f>หนองบัวลำภู!F63</f>
        <v>314672.53000000003</v>
      </c>
      <c r="K150" s="142">
        <f>หนองบัวลำภู!AK63</f>
        <v>403415.44000000006</v>
      </c>
      <c r="L150" s="143">
        <f>หนองบัวลำภู!AL63</f>
        <v>3057654.76</v>
      </c>
      <c r="M150" s="143">
        <f>หนองบัวลำภู!AM63</f>
        <v>3045139.28</v>
      </c>
      <c r="N150" s="139"/>
      <c r="O150" s="139"/>
      <c r="P150" s="139"/>
      <c r="Q150" s="131">
        <f t="shared" si="16"/>
        <v>12515.479999999981</v>
      </c>
      <c r="R150" s="132">
        <f t="shared" si="17"/>
        <v>485.03406725888323</v>
      </c>
    </row>
    <row r="151" spans="1:18" x14ac:dyDescent="0.35">
      <c r="A151" s="138">
        <v>16</v>
      </c>
      <c r="B151" s="139" t="s">
        <v>63</v>
      </c>
      <c r="C151" s="139" t="s">
        <v>291</v>
      </c>
      <c r="D151" s="139" t="s">
        <v>98</v>
      </c>
      <c r="E151" s="139" t="s">
        <v>3</v>
      </c>
      <c r="F151" s="139" t="s">
        <v>180</v>
      </c>
      <c r="G151" s="139" t="s">
        <v>666</v>
      </c>
      <c r="H151" s="140">
        <v>4738</v>
      </c>
      <c r="I151" s="138">
        <v>4</v>
      </c>
      <c r="J151" s="141">
        <f>หนองบัวลำภู!F64</f>
        <v>301206.81</v>
      </c>
      <c r="K151" s="142">
        <f>หนองบัวลำภู!AK64</f>
        <v>332339.65000000002</v>
      </c>
      <c r="L151" s="143">
        <f>หนองบัวลำภู!AL64</f>
        <v>2617530.5499999998</v>
      </c>
      <c r="M151" s="143">
        <f>หนองบัวลำภู!AM64</f>
        <v>2505317.33</v>
      </c>
      <c r="N151" s="139"/>
      <c r="O151" s="139"/>
      <c r="P151" s="139"/>
      <c r="Q151" s="131">
        <f t="shared" si="16"/>
        <v>112213.21999999974</v>
      </c>
      <c r="R151" s="132">
        <f t="shared" si="17"/>
        <v>552.45473828619663</v>
      </c>
    </row>
    <row r="152" spans="1:18" x14ac:dyDescent="0.35">
      <c r="A152" s="138">
        <v>17</v>
      </c>
      <c r="B152" s="139" t="s">
        <v>63</v>
      </c>
      <c r="C152" s="139" t="s">
        <v>291</v>
      </c>
      <c r="D152" s="139" t="s">
        <v>98</v>
      </c>
      <c r="E152" s="139" t="s">
        <v>3</v>
      </c>
      <c r="F152" s="139" t="s">
        <v>180</v>
      </c>
      <c r="G152" s="139" t="s">
        <v>667</v>
      </c>
      <c r="H152" s="140">
        <v>3535</v>
      </c>
      <c r="I152" s="138">
        <v>3</v>
      </c>
      <c r="J152" s="141">
        <f>หนองบัวลำภู!F65</f>
        <v>84190.17</v>
      </c>
      <c r="K152" s="142">
        <f>หนองบัวลำภู!AK65</f>
        <v>192485.58000000002</v>
      </c>
      <c r="L152" s="143">
        <f>หนองบัวลำภู!AL65</f>
        <v>2059976.99</v>
      </c>
      <c r="M152" s="143">
        <f>หนองบัวลำภู!AM65</f>
        <v>2119808.63</v>
      </c>
      <c r="N152" s="139"/>
      <c r="O152" s="139"/>
      <c r="P152" s="139"/>
      <c r="Q152" s="131">
        <f t="shared" si="16"/>
        <v>-59831.639999999898</v>
      </c>
      <c r="R152" s="132">
        <f t="shared" si="17"/>
        <v>582.73747949080621</v>
      </c>
    </row>
    <row r="153" spans="1:18" x14ac:dyDescent="0.35">
      <c r="A153" s="138">
        <v>18</v>
      </c>
      <c r="B153" s="139" t="s">
        <v>63</v>
      </c>
      <c r="C153" s="139" t="s">
        <v>291</v>
      </c>
      <c r="D153" s="139" t="s">
        <v>98</v>
      </c>
      <c r="E153" s="139" t="s">
        <v>3</v>
      </c>
      <c r="F153" s="139" t="s">
        <v>180</v>
      </c>
      <c r="G153" s="139" t="s">
        <v>668</v>
      </c>
      <c r="H153" s="140">
        <v>3889</v>
      </c>
      <c r="I153" s="138">
        <v>3</v>
      </c>
      <c r="J153" s="141">
        <f>หนองบัวลำภู!F66</f>
        <v>79329.09</v>
      </c>
      <c r="K153" s="142">
        <f>หนองบัวลำภู!AK66</f>
        <v>115350.1</v>
      </c>
      <c r="L153" s="143">
        <f>หนองบัวลำภู!AL66</f>
        <v>2180912.64</v>
      </c>
      <c r="M153" s="143">
        <f>หนองบัวลำภู!AM66</f>
        <v>2363617.4500000002</v>
      </c>
      <c r="N153" s="139"/>
      <c r="O153" s="139"/>
      <c r="P153" s="139"/>
      <c r="Q153" s="131">
        <f t="shared" si="16"/>
        <v>-182704.81000000006</v>
      </c>
      <c r="R153" s="132">
        <f t="shared" si="17"/>
        <v>560.79008485471843</v>
      </c>
    </row>
    <row r="154" spans="1:18" s="150" customFormat="1" x14ac:dyDescent="0.35">
      <c r="A154" s="144">
        <v>4</v>
      </c>
      <c r="B154" s="145" t="s">
        <v>63</v>
      </c>
      <c r="C154" s="145"/>
      <c r="D154" s="145"/>
      <c r="E154" s="145" t="s">
        <v>77</v>
      </c>
      <c r="F154" s="145"/>
      <c r="G154" s="145" t="s">
        <v>293</v>
      </c>
      <c r="H154" s="151">
        <f>SUM(H136:H153)</f>
        <v>74341</v>
      </c>
      <c r="I154" s="144"/>
      <c r="J154" s="147">
        <f>SUM(J136:J153)</f>
        <v>3796715.56</v>
      </c>
      <c r="K154" s="147">
        <f t="shared" ref="K154:M154" si="18">SUM(K136:K153)</f>
        <v>5616227.2400000002</v>
      </c>
      <c r="L154" s="147">
        <f t="shared" si="18"/>
        <v>40463831.589999996</v>
      </c>
      <c r="M154" s="147">
        <f t="shared" si="18"/>
        <v>40993957.920000002</v>
      </c>
      <c r="N154" s="145">
        <v>17</v>
      </c>
      <c r="O154" s="145">
        <v>17</v>
      </c>
      <c r="P154" s="145">
        <f>N154-O154</f>
        <v>0</v>
      </c>
      <c r="Q154" s="148">
        <f t="shared" si="16"/>
        <v>-530126.33000000566</v>
      </c>
      <c r="R154" s="149">
        <f>L154/H154</f>
        <v>544.30034018912841</v>
      </c>
    </row>
    <row r="155" spans="1:18" x14ac:dyDescent="0.35">
      <c r="A155" s="138">
        <v>1</v>
      </c>
      <c r="B155" s="139" t="s">
        <v>63</v>
      </c>
      <c r="C155" s="139" t="s">
        <v>294</v>
      </c>
      <c r="D155" s="139" t="s">
        <v>105</v>
      </c>
      <c r="E155" s="139" t="s">
        <v>4</v>
      </c>
      <c r="F155" s="139" t="s">
        <v>210</v>
      </c>
      <c r="G155" s="139" t="s">
        <v>295</v>
      </c>
      <c r="H155" s="140"/>
      <c r="I155" s="138"/>
      <c r="J155" s="141"/>
      <c r="K155" s="142"/>
      <c r="L155" s="143"/>
      <c r="M155" s="143"/>
      <c r="N155" s="139"/>
      <c r="O155" s="139"/>
      <c r="P155" s="139"/>
    </row>
    <row r="156" spans="1:18" x14ac:dyDescent="0.35">
      <c r="A156" s="138">
        <v>2</v>
      </c>
      <c r="B156" s="139" t="s">
        <v>63</v>
      </c>
      <c r="C156" s="139" t="s">
        <v>294</v>
      </c>
      <c r="D156" s="139" t="s">
        <v>105</v>
      </c>
      <c r="E156" s="139" t="s">
        <v>4</v>
      </c>
      <c r="F156" s="139" t="s">
        <v>180</v>
      </c>
      <c r="G156" s="139" t="s">
        <v>669</v>
      </c>
      <c r="H156" s="140">
        <v>3322</v>
      </c>
      <c r="I156" s="138">
        <v>3</v>
      </c>
      <c r="J156" s="141">
        <f>หนองบัวลำภู!F67</f>
        <v>814854.75</v>
      </c>
      <c r="K156" s="142">
        <f>หนองบัวลำภู!AK67</f>
        <v>897243.92999999993</v>
      </c>
      <c r="L156" s="143">
        <f>หนองบัวลำภู!AL67</f>
        <v>2043544.01</v>
      </c>
      <c r="M156" s="143">
        <f>หนองบัวลำภู!AM67</f>
        <v>2009723.5</v>
      </c>
      <c r="N156" s="139"/>
      <c r="O156" s="139"/>
      <c r="P156" s="139"/>
      <c r="Q156" s="131">
        <f t="shared" si="16"/>
        <v>33820.510000000009</v>
      </c>
      <c r="R156" s="132">
        <f t="shared" si="17"/>
        <v>615.15472907886817</v>
      </c>
    </row>
    <row r="157" spans="1:18" x14ac:dyDescent="0.35">
      <c r="A157" s="138">
        <v>3</v>
      </c>
      <c r="B157" s="139" t="s">
        <v>63</v>
      </c>
      <c r="C157" s="139" t="s">
        <v>294</v>
      </c>
      <c r="D157" s="139" t="s">
        <v>105</v>
      </c>
      <c r="E157" s="139" t="s">
        <v>4</v>
      </c>
      <c r="F157" s="139" t="s">
        <v>180</v>
      </c>
      <c r="G157" s="139" t="s">
        <v>670</v>
      </c>
      <c r="H157" s="140">
        <v>3383</v>
      </c>
      <c r="I157" s="138">
        <v>3</v>
      </c>
      <c r="J157" s="141">
        <f>หนองบัวลำภู!F68</f>
        <v>0</v>
      </c>
      <c r="K157" s="141">
        <f>หนองบัวลำภู!AK68</f>
        <v>0</v>
      </c>
      <c r="L157" s="143">
        <f>หนองบัวลำภู!AL68</f>
        <v>0</v>
      </c>
      <c r="M157" s="143">
        <f>หนองบัวลำภู!AM68</f>
        <v>0</v>
      </c>
      <c r="N157" s="139"/>
      <c r="O157" s="139"/>
      <c r="P157" s="139"/>
      <c r="Q157" s="131">
        <f t="shared" si="16"/>
        <v>0</v>
      </c>
      <c r="R157" s="132">
        <f t="shared" si="17"/>
        <v>0</v>
      </c>
    </row>
    <row r="158" spans="1:18" x14ac:dyDescent="0.35">
      <c r="A158" s="138">
        <v>4</v>
      </c>
      <c r="B158" s="139" t="s">
        <v>63</v>
      </c>
      <c r="C158" s="139" t="s">
        <v>294</v>
      </c>
      <c r="D158" s="139" t="s">
        <v>105</v>
      </c>
      <c r="E158" s="139" t="s">
        <v>4</v>
      </c>
      <c r="F158" s="139" t="s">
        <v>180</v>
      </c>
      <c r="G158" s="139" t="s">
        <v>671</v>
      </c>
      <c r="H158" s="140">
        <v>9605</v>
      </c>
      <c r="I158" s="138">
        <v>5</v>
      </c>
      <c r="J158" s="141">
        <f>หนองบัวลำภู!F69</f>
        <v>561494.06000000006</v>
      </c>
      <c r="K158" s="142">
        <f>หนองบัวลำภู!AK69</f>
        <v>529704.69000000006</v>
      </c>
      <c r="L158" s="143">
        <f>หนองบัวลำภู!AL69</f>
        <v>4745151.79</v>
      </c>
      <c r="M158" s="143">
        <f>หนองบัวลำภู!AM69</f>
        <v>4800786.6399999997</v>
      </c>
      <c r="N158" s="139"/>
      <c r="O158" s="139"/>
      <c r="P158" s="139"/>
      <c r="Q158" s="131">
        <f t="shared" si="16"/>
        <v>-55634.849999999627</v>
      </c>
      <c r="R158" s="132">
        <f t="shared" si="17"/>
        <v>494.02933784487249</v>
      </c>
    </row>
    <row r="159" spans="1:18" x14ac:dyDescent="0.35">
      <c r="A159" s="138">
        <v>5</v>
      </c>
      <c r="B159" s="139" t="s">
        <v>63</v>
      </c>
      <c r="C159" s="139" t="s">
        <v>294</v>
      </c>
      <c r="D159" s="139" t="s">
        <v>105</v>
      </c>
      <c r="E159" s="139" t="s">
        <v>4</v>
      </c>
      <c r="F159" s="139" t="s">
        <v>180</v>
      </c>
      <c r="G159" s="139" t="s">
        <v>672</v>
      </c>
      <c r="H159" s="140">
        <v>2921</v>
      </c>
      <c r="I159" s="138">
        <v>2</v>
      </c>
      <c r="J159" s="141">
        <f>หนองบัวลำภู!F70</f>
        <v>0</v>
      </c>
      <c r="K159" s="141">
        <f>หนองบัวลำภู!AK70</f>
        <v>0</v>
      </c>
      <c r="L159" s="143">
        <f>หนองบัวลำภู!AL70</f>
        <v>0</v>
      </c>
      <c r="M159" s="143">
        <f>หนองบัวลำภู!AM70</f>
        <v>0</v>
      </c>
      <c r="N159" s="139"/>
      <c r="O159" s="139"/>
      <c r="P159" s="139"/>
      <c r="Q159" s="131">
        <f t="shared" si="16"/>
        <v>0</v>
      </c>
      <c r="R159" s="132">
        <f t="shared" si="17"/>
        <v>0</v>
      </c>
    </row>
    <row r="160" spans="1:18" x14ac:dyDescent="0.35">
      <c r="A160" s="138">
        <v>6</v>
      </c>
      <c r="B160" s="139" t="s">
        <v>63</v>
      </c>
      <c r="C160" s="139" t="s">
        <v>294</v>
      </c>
      <c r="D160" s="139" t="s">
        <v>105</v>
      </c>
      <c r="E160" s="139" t="s">
        <v>4</v>
      </c>
      <c r="F160" s="139" t="s">
        <v>180</v>
      </c>
      <c r="G160" s="139" t="s">
        <v>673</v>
      </c>
      <c r="H160" s="140">
        <v>3783</v>
      </c>
      <c r="I160" s="138">
        <v>3</v>
      </c>
      <c r="J160" s="141">
        <f>หนองบัวลำภู!F71</f>
        <v>569036.31999999995</v>
      </c>
      <c r="K160" s="142">
        <f>หนองบัวลำภู!AK71</f>
        <v>-569623.3600000001</v>
      </c>
      <c r="L160" s="143">
        <f>หนองบัวลำภู!AL71</f>
        <v>548331.93999999994</v>
      </c>
      <c r="M160" s="143">
        <f>หนองบัวลำภู!AM71</f>
        <v>2141067.6800000002</v>
      </c>
      <c r="N160" s="139"/>
      <c r="O160" s="139"/>
      <c r="P160" s="139"/>
      <c r="Q160" s="131">
        <f t="shared" si="16"/>
        <v>-1592735.7400000002</v>
      </c>
      <c r="R160" s="132">
        <f t="shared" si="17"/>
        <v>144.94632302405498</v>
      </c>
    </row>
    <row r="161" spans="1:18" x14ac:dyDescent="0.35">
      <c r="A161" s="138">
        <v>7</v>
      </c>
      <c r="B161" s="139" t="s">
        <v>63</v>
      </c>
      <c r="C161" s="139" t="s">
        <v>294</v>
      </c>
      <c r="D161" s="139" t="s">
        <v>105</v>
      </c>
      <c r="E161" s="139" t="s">
        <v>4</v>
      </c>
      <c r="F161" s="139" t="s">
        <v>180</v>
      </c>
      <c r="G161" s="139" t="s">
        <v>674</v>
      </c>
      <c r="H161" s="140">
        <v>3268</v>
      </c>
      <c r="I161" s="138">
        <v>3</v>
      </c>
      <c r="J161" s="141">
        <f>หนองบัวลำภู!F72</f>
        <v>313105.25</v>
      </c>
      <c r="K161" s="142">
        <f>หนองบัวลำภู!AK72</f>
        <v>344619.92</v>
      </c>
      <c r="L161" s="143">
        <f>หนองบัวลำภู!AL72</f>
        <v>2517136.25</v>
      </c>
      <c r="M161" s="143">
        <f>หนองบัวลำภู!AM72</f>
        <v>2279658.98</v>
      </c>
      <c r="N161" s="139"/>
      <c r="O161" s="139"/>
      <c r="P161" s="139"/>
      <c r="Q161" s="131">
        <f t="shared" si="16"/>
        <v>237477.27000000002</v>
      </c>
      <c r="R161" s="132">
        <f t="shared" si="17"/>
        <v>770.23753059975525</v>
      </c>
    </row>
    <row r="162" spans="1:18" x14ac:dyDescent="0.35">
      <c r="A162" s="138">
        <v>8</v>
      </c>
      <c r="B162" s="139" t="s">
        <v>63</v>
      </c>
      <c r="C162" s="139" t="s">
        <v>294</v>
      </c>
      <c r="D162" s="139" t="s">
        <v>105</v>
      </c>
      <c r="E162" s="139" t="s">
        <v>4</v>
      </c>
      <c r="F162" s="139" t="s">
        <v>180</v>
      </c>
      <c r="G162" s="139" t="s">
        <v>675</v>
      </c>
      <c r="H162" s="140">
        <v>3398</v>
      </c>
      <c r="I162" s="138">
        <v>3</v>
      </c>
      <c r="J162" s="141">
        <f>หนองบัวลำภู!F73</f>
        <v>0</v>
      </c>
      <c r="K162" s="141">
        <f>หนองบัวลำภู!AK73</f>
        <v>0</v>
      </c>
      <c r="L162" s="143">
        <f>หนองบัวลำภู!AL73</f>
        <v>0</v>
      </c>
      <c r="M162" s="143">
        <f>หนองบัวลำภู!AM73</f>
        <v>0</v>
      </c>
      <c r="N162" s="139"/>
      <c r="O162" s="139"/>
      <c r="P162" s="139"/>
      <c r="Q162" s="131">
        <f t="shared" si="16"/>
        <v>0</v>
      </c>
      <c r="R162" s="132">
        <f t="shared" si="17"/>
        <v>0</v>
      </c>
    </row>
    <row r="163" spans="1:18" x14ac:dyDescent="0.35">
      <c r="A163" s="138">
        <v>9</v>
      </c>
      <c r="B163" s="139" t="s">
        <v>63</v>
      </c>
      <c r="C163" s="139" t="s">
        <v>294</v>
      </c>
      <c r="D163" s="139" t="s">
        <v>105</v>
      </c>
      <c r="E163" s="139" t="s">
        <v>4</v>
      </c>
      <c r="F163" s="139" t="s">
        <v>180</v>
      </c>
      <c r="G163" s="139" t="s">
        <v>676</v>
      </c>
      <c r="H163" s="140">
        <v>4777</v>
      </c>
      <c r="I163" s="138">
        <v>4</v>
      </c>
      <c r="J163" s="141">
        <f>หนองบัวลำภู!F74</f>
        <v>0</v>
      </c>
      <c r="K163" s="141">
        <f>หนองบัวลำภู!AK74</f>
        <v>0</v>
      </c>
      <c r="L163" s="143">
        <f>หนองบัวลำภู!AL74</f>
        <v>0</v>
      </c>
      <c r="M163" s="143">
        <f>หนองบัวลำภู!AM74</f>
        <v>0</v>
      </c>
      <c r="N163" s="139"/>
      <c r="O163" s="139"/>
      <c r="P163" s="139"/>
      <c r="Q163" s="131">
        <f t="shared" si="16"/>
        <v>0</v>
      </c>
      <c r="R163" s="132">
        <f t="shared" si="17"/>
        <v>0</v>
      </c>
    </row>
    <row r="164" spans="1:18" x14ac:dyDescent="0.35">
      <c r="A164" s="138">
        <v>10</v>
      </c>
      <c r="B164" s="139" t="s">
        <v>63</v>
      </c>
      <c r="C164" s="139" t="s">
        <v>294</v>
      </c>
      <c r="D164" s="139" t="s">
        <v>105</v>
      </c>
      <c r="E164" s="139" t="s">
        <v>4</v>
      </c>
      <c r="F164" s="139" t="s">
        <v>180</v>
      </c>
      <c r="G164" s="139" t="s">
        <v>677</v>
      </c>
      <c r="H164" s="140">
        <v>2834</v>
      </c>
      <c r="I164" s="138">
        <v>2</v>
      </c>
      <c r="J164" s="141">
        <f>หนองบัวลำภู!F75</f>
        <v>0</v>
      </c>
      <c r="K164" s="141">
        <f>หนองบัวลำภู!AK75</f>
        <v>0</v>
      </c>
      <c r="L164" s="143">
        <f>หนองบัวลำภู!AL75</f>
        <v>0</v>
      </c>
      <c r="M164" s="143">
        <f>หนองบัวลำภู!AM75</f>
        <v>0</v>
      </c>
      <c r="N164" s="139"/>
      <c r="O164" s="139"/>
      <c r="P164" s="139"/>
      <c r="Q164" s="131">
        <f t="shared" si="16"/>
        <v>0</v>
      </c>
      <c r="R164" s="132">
        <f t="shared" si="17"/>
        <v>0</v>
      </c>
    </row>
    <row r="165" spans="1:18" x14ac:dyDescent="0.35">
      <c r="A165" s="138">
        <v>11</v>
      </c>
      <c r="B165" s="139" t="s">
        <v>63</v>
      </c>
      <c r="C165" s="139" t="s">
        <v>294</v>
      </c>
      <c r="D165" s="139" t="s">
        <v>105</v>
      </c>
      <c r="E165" s="139" t="s">
        <v>4</v>
      </c>
      <c r="F165" s="139" t="s">
        <v>180</v>
      </c>
      <c r="G165" s="139" t="s">
        <v>678</v>
      </c>
      <c r="H165" s="140">
        <v>2338</v>
      </c>
      <c r="I165" s="138">
        <v>2</v>
      </c>
      <c r="J165" s="141">
        <f>หนองบัวลำภู!F76</f>
        <v>218804.7</v>
      </c>
      <c r="K165" s="142">
        <f>หนองบัวลำภู!AK76</f>
        <v>269897.27</v>
      </c>
      <c r="L165" s="143">
        <f>หนองบัวลำภู!AL76</f>
        <v>1753603.65</v>
      </c>
      <c r="M165" s="143">
        <f>หนองบัวลำภู!AM76</f>
        <v>1731628.4200000002</v>
      </c>
      <c r="N165" s="139"/>
      <c r="O165" s="139"/>
      <c r="P165" s="139"/>
      <c r="Q165" s="131">
        <f t="shared" si="16"/>
        <v>21975.229999999749</v>
      </c>
      <c r="R165" s="132">
        <f t="shared" si="17"/>
        <v>750.0443327630453</v>
      </c>
    </row>
    <row r="166" spans="1:18" x14ac:dyDescent="0.35">
      <c r="A166" s="138">
        <v>12</v>
      </c>
      <c r="B166" s="139" t="s">
        <v>63</v>
      </c>
      <c r="C166" s="139" t="s">
        <v>294</v>
      </c>
      <c r="D166" s="139" t="s">
        <v>105</v>
      </c>
      <c r="E166" s="139" t="s">
        <v>4</v>
      </c>
      <c r="F166" s="139" t="s">
        <v>180</v>
      </c>
      <c r="G166" s="139" t="s">
        <v>679</v>
      </c>
      <c r="H166" s="140">
        <v>4599</v>
      </c>
      <c r="I166" s="138">
        <v>4</v>
      </c>
      <c r="J166" s="141">
        <f>หนองบัวลำภู!F77</f>
        <v>593993.21</v>
      </c>
      <c r="K166" s="142">
        <f>หนองบัวลำภู!AK77</f>
        <v>661636.80999999994</v>
      </c>
      <c r="L166" s="143">
        <f>หนองบัวลำภู!AL77</f>
        <v>2318027.0700000003</v>
      </c>
      <c r="M166" s="143">
        <f>หนองบัวลำภู!AM77</f>
        <v>2488164.7999999998</v>
      </c>
      <c r="N166" s="139"/>
      <c r="O166" s="139"/>
      <c r="P166" s="139"/>
      <c r="Q166" s="131">
        <f t="shared" si="16"/>
        <v>-170137.72999999952</v>
      </c>
      <c r="R166" s="132">
        <f t="shared" si="17"/>
        <v>504.02849967384219</v>
      </c>
    </row>
    <row r="167" spans="1:18" x14ac:dyDescent="0.35">
      <c r="A167" s="138">
        <v>13</v>
      </c>
      <c r="B167" s="139" t="s">
        <v>63</v>
      </c>
      <c r="C167" s="139" t="s">
        <v>294</v>
      </c>
      <c r="D167" s="139" t="s">
        <v>105</v>
      </c>
      <c r="E167" s="139" t="s">
        <v>4</v>
      </c>
      <c r="F167" s="139" t="s">
        <v>180</v>
      </c>
      <c r="G167" s="139" t="s">
        <v>680</v>
      </c>
      <c r="H167" s="140">
        <v>1481</v>
      </c>
      <c r="I167" s="138">
        <v>1</v>
      </c>
      <c r="J167" s="141">
        <f>หนองบัวลำภู!F78</f>
        <v>0</v>
      </c>
      <c r="K167" s="141">
        <f>หนองบัวลำภู!AK78</f>
        <v>0</v>
      </c>
      <c r="L167" s="143">
        <f>หนองบัวลำภู!AL78</f>
        <v>0</v>
      </c>
      <c r="M167" s="143">
        <f>หนองบัวลำภู!AM78</f>
        <v>0</v>
      </c>
      <c r="N167" s="139"/>
      <c r="O167" s="139"/>
      <c r="P167" s="139"/>
      <c r="Q167" s="131">
        <f t="shared" si="16"/>
        <v>0</v>
      </c>
      <c r="R167" s="132">
        <f t="shared" si="17"/>
        <v>0</v>
      </c>
    </row>
    <row r="168" spans="1:18" x14ac:dyDescent="0.35">
      <c r="A168" s="138">
        <v>14</v>
      </c>
      <c r="B168" s="139" t="s">
        <v>63</v>
      </c>
      <c r="C168" s="139" t="s">
        <v>294</v>
      </c>
      <c r="D168" s="139" t="s">
        <v>105</v>
      </c>
      <c r="E168" s="139" t="s">
        <v>4</v>
      </c>
      <c r="F168" s="139" t="s">
        <v>180</v>
      </c>
      <c r="G168" s="139" t="s">
        <v>681</v>
      </c>
      <c r="H168" s="140">
        <v>2622</v>
      </c>
      <c r="I168" s="138">
        <v>2</v>
      </c>
      <c r="J168" s="141">
        <f>หนองบัวลำภู!F79</f>
        <v>422572.49</v>
      </c>
      <c r="K168" s="142">
        <f>หนองบัวลำภู!AK79</f>
        <v>484936.81999999995</v>
      </c>
      <c r="L168" s="143">
        <f>หนองบัวลำภู!AL79</f>
        <v>1677546.94</v>
      </c>
      <c r="M168" s="143">
        <f>หนองบัวลำภู!AM79</f>
        <v>1652803.3199999998</v>
      </c>
      <c r="N168" s="139"/>
      <c r="O168" s="139"/>
      <c r="P168" s="139"/>
      <c r="Q168" s="131">
        <f t="shared" si="16"/>
        <v>24743.620000000112</v>
      </c>
      <c r="R168" s="132">
        <f t="shared" si="17"/>
        <v>639.79669717772686</v>
      </c>
    </row>
    <row r="169" spans="1:18" s="150" customFormat="1" x14ac:dyDescent="0.35">
      <c r="A169" s="144">
        <v>5</v>
      </c>
      <c r="B169" s="145" t="s">
        <v>63</v>
      </c>
      <c r="C169" s="145"/>
      <c r="D169" s="145"/>
      <c r="E169" s="145" t="s">
        <v>77</v>
      </c>
      <c r="F169" s="145"/>
      <c r="G169" s="145" t="s">
        <v>296</v>
      </c>
      <c r="H169" s="151">
        <f>SUM(H155:H168)</f>
        <v>48331</v>
      </c>
      <c r="I169" s="144"/>
      <c r="J169" s="147">
        <f>SUM(J155:J168)</f>
        <v>3493860.7800000003</v>
      </c>
      <c r="K169" s="147">
        <f t="shared" ref="K169:M169" si="19">SUM(K155:K168)</f>
        <v>2618416.0799999996</v>
      </c>
      <c r="L169" s="147">
        <f t="shared" si="19"/>
        <v>15603341.65</v>
      </c>
      <c r="M169" s="147">
        <f t="shared" si="19"/>
        <v>17103833.34</v>
      </c>
      <c r="N169" s="145">
        <v>13</v>
      </c>
      <c r="O169" s="145">
        <v>7</v>
      </c>
      <c r="P169" s="145">
        <f>N169-O169</f>
        <v>6</v>
      </c>
      <c r="Q169" s="148">
        <f t="shared" si="16"/>
        <v>-1500491.6899999995</v>
      </c>
      <c r="R169" s="149">
        <f>L169/H169</f>
        <v>322.84334381659806</v>
      </c>
    </row>
    <row r="170" spans="1:18" x14ac:dyDescent="0.35">
      <c r="A170" s="138">
        <v>1</v>
      </c>
      <c r="B170" s="139" t="s">
        <v>63</v>
      </c>
      <c r="C170" s="139" t="s">
        <v>297</v>
      </c>
      <c r="D170" s="139" t="s">
        <v>112</v>
      </c>
      <c r="E170" s="139" t="s">
        <v>5</v>
      </c>
      <c r="F170" s="139" t="s">
        <v>210</v>
      </c>
      <c r="G170" s="139" t="s">
        <v>298</v>
      </c>
      <c r="H170" s="140"/>
      <c r="I170" s="138"/>
      <c r="J170" s="141"/>
      <c r="K170" s="142"/>
      <c r="L170" s="143"/>
      <c r="M170" s="143"/>
      <c r="N170" s="139"/>
      <c r="O170" s="139"/>
      <c r="P170" s="139"/>
    </row>
    <row r="171" spans="1:18" x14ac:dyDescent="0.35">
      <c r="A171" s="138">
        <v>2</v>
      </c>
      <c r="B171" s="139" t="s">
        <v>63</v>
      </c>
      <c r="C171" s="139" t="s">
        <v>297</v>
      </c>
      <c r="D171" s="139" t="s">
        <v>112</v>
      </c>
      <c r="E171" s="139" t="s">
        <v>5</v>
      </c>
      <c r="F171" s="139" t="s">
        <v>180</v>
      </c>
      <c r="G171" s="139" t="s">
        <v>682</v>
      </c>
      <c r="H171" s="140">
        <v>4703</v>
      </c>
      <c r="I171" s="138">
        <v>4</v>
      </c>
      <c r="J171" s="141">
        <f>หนองบัวลำภู!F80</f>
        <v>377327.35</v>
      </c>
      <c r="K171" s="142">
        <f>หนองบัวลำภู!AK80</f>
        <v>377221.11</v>
      </c>
      <c r="L171" s="143">
        <f>หนองบัวลำภู!AL80</f>
        <v>2172085.7199999997</v>
      </c>
      <c r="M171" s="143">
        <f>หนองบัวลำภู!AM80</f>
        <v>2113215.6800000002</v>
      </c>
      <c r="N171" s="139"/>
      <c r="O171" s="139"/>
      <c r="P171" s="139"/>
      <c r="Q171" s="131">
        <f t="shared" si="16"/>
        <v>58870.039999999572</v>
      </c>
      <c r="R171" s="132">
        <f t="shared" si="17"/>
        <v>461.85109929832015</v>
      </c>
    </row>
    <row r="172" spans="1:18" x14ac:dyDescent="0.35">
      <c r="A172" s="138">
        <v>3</v>
      </c>
      <c r="B172" s="139" t="s">
        <v>63</v>
      </c>
      <c r="C172" s="139" t="s">
        <v>297</v>
      </c>
      <c r="D172" s="139" t="s">
        <v>112</v>
      </c>
      <c r="E172" s="139" t="s">
        <v>5</v>
      </c>
      <c r="F172" s="139" t="s">
        <v>180</v>
      </c>
      <c r="G172" s="139" t="s">
        <v>683</v>
      </c>
      <c r="H172" s="140">
        <v>1824</v>
      </c>
      <c r="I172" s="138">
        <v>2</v>
      </c>
      <c r="J172" s="141">
        <f>หนองบัวลำภู!F81</f>
        <v>252148.13</v>
      </c>
      <c r="K172" s="142">
        <f>หนองบัวลำภู!AK81</f>
        <v>287209.43</v>
      </c>
      <c r="L172" s="143">
        <f>หนองบัวลำภู!AL81</f>
        <v>1205875.8399999999</v>
      </c>
      <c r="M172" s="143">
        <f>หนองบัวลำภู!AM81</f>
        <v>1153388.1599999999</v>
      </c>
      <c r="N172" s="139"/>
      <c r="O172" s="139"/>
      <c r="P172" s="139"/>
      <c r="Q172" s="131">
        <f t="shared" si="16"/>
        <v>52487.679999999935</v>
      </c>
      <c r="R172" s="132">
        <f t="shared" si="17"/>
        <v>661.11614035087712</v>
      </c>
    </row>
    <row r="173" spans="1:18" x14ac:dyDescent="0.35">
      <c r="A173" s="138">
        <v>4</v>
      </c>
      <c r="B173" s="139" t="s">
        <v>63</v>
      </c>
      <c r="C173" s="139" t="s">
        <v>297</v>
      </c>
      <c r="D173" s="139" t="s">
        <v>112</v>
      </c>
      <c r="E173" s="139" t="s">
        <v>5</v>
      </c>
      <c r="F173" s="139" t="s">
        <v>180</v>
      </c>
      <c r="G173" s="139" t="s">
        <v>684</v>
      </c>
      <c r="H173" s="140">
        <v>4559</v>
      </c>
      <c r="I173" s="138">
        <v>4</v>
      </c>
      <c r="J173" s="141">
        <f>หนองบัวลำภู!F82</f>
        <v>513198.41</v>
      </c>
      <c r="K173" s="142">
        <f>หนองบัวลำภู!AK82</f>
        <v>531204.59</v>
      </c>
      <c r="L173" s="143">
        <f>หนองบัวลำภู!AL82</f>
        <v>2559338.5</v>
      </c>
      <c r="M173" s="143">
        <f>หนองบัวลำภู!AM82</f>
        <v>2277621.7400000002</v>
      </c>
      <c r="N173" s="139"/>
      <c r="O173" s="139"/>
      <c r="P173" s="139"/>
      <c r="Q173" s="131">
        <f t="shared" si="16"/>
        <v>281716.75999999978</v>
      </c>
      <c r="R173" s="132">
        <f t="shared" si="17"/>
        <v>561.38155297214303</v>
      </c>
    </row>
    <row r="174" spans="1:18" x14ac:dyDescent="0.35">
      <c r="A174" s="138">
        <v>5</v>
      </c>
      <c r="B174" s="139" t="s">
        <v>63</v>
      </c>
      <c r="C174" s="139" t="s">
        <v>297</v>
      </c>
      <c r="D174" s="139" t="s">
        <v>112</v>
      </c>
      <c r="E174" s="139" t="s">
        <v>5</v>
      </c>
      <c r="F174" s="139" t="s">
        <v>180</v>
      </c>
      <c r="G174" s="139" t="s">
        <v>685</v>
      </c>
      <c r="H174" s="140">
        <v>4777</v>
      </c>
      <c r="I174" s="138">
        <v>4</v>
      </c>
      <c r="J174" s="141">
        <f>หนองบัวลำภู!F83</f>
        <v>821223.98</v>
      </c>
      <c r="K174" s="142">
        <f>หนองบัวลำภู!AK83</f>
        <v>893247.44</v>
      </c>
      <c r="L174" s="143">
        <f>หนองบัวลำภู!AL83</f>
        <v>2637060.5300000003</v>
      </c>
      <c r="M174" s="143">
        <f>หนองบัวลำภู!AM83</f>
        <v>2693355.4899999998</v>
      </c>
      <c r="N174" s="139"/>
      <c r="O174" s="139"/>
      <c r="P174" s="139"/>
      <c r="Q174" s="131">
        <f t="shared" si="16"/>
        <v>-56294.959999999497</v>
      </c>
      <c r="R174" s="132">
        <f t="shared" si="17"/>
        <v>552.03276742725564</v>
      </c>
    </row>
    <row r="175" spans="1:18" x14ac:dyDescent="0.35">
      <c r="A175" s="138">
        <v>6</v>
      </c>
      <c r="B175" s="139" t="s">
        <v>63</v>
      </c>
      <c r="C175" s="139" t="s">
        <v>297</v>
      </c>
      <c r="D175" s="139" t="s">
        <v>112</v>
      </c>
      <c r="E175" s="139" t="s">
        <v>5</v>
      </c>
      <c r="F175" s="139" t="s">
        <v>180</v>
      </c>
      <c r="G175" s="139" t="s">
        <v>686</v>
      </c>
      <c r="H175" s="140">
        <v>2103</v>
      </c>
      <c r="I175" s="138">
        <v>2</v>
      </c>
      <c r="J175" s="141">
        <f>หนองบัวลำภู!F84</f>
        <v>177103.55</v>
      </c>
      <c r="K175" s="142">
        <f>หนองบัวลำภู!AK84</f>
        <v>222132.68</v>
      </c>
      <c r="L175" s="143">
        <f>หนองบัวลำภู!AL84</f>
        <v>1482404.87</v>
      </c>
      <c r="M175" s="143">
        <f>หนองบัวลำภู!AM84</f>
        <v>1651694.76</v>
      </c>
      <c r="N175" s="139"/>
      <c r="O175" s="139"/>
      <c r="P175" s="139"/>
      <c r="Q175" s="131">
        <f t="shared" si="16"/>
        <v>-169289.8899999999</v>
      </c>
      <c r="R175" s="132">
        <f t="shared" si="17"/>
        <v>704.90008083689975</v>
      </c>
    </row>
    <row r="176" spans="1:18" x14ac:dyDescent="0.35">
      <c r="A176" s="138">
        <v>7</v>
      </c>
      <c r="B176" s="139" t="s">
        <v>63</v>
      </c>
      <c r="C176" s="139" t="s">
        <v>297</v>
      </c>
      <c r="D176" s="139" t="s">
        <v>112</v>
      </c>
      <c r="E176" s="139" t="s">
        <v>5</v>
      </c>
      <c r="F176" s="139" t="s">
        <v>180</v>
      </c>
      <c r="G176" s="139" t="s">
        <v>687</v>
      </c>
      <c r="H176" s="140">
        <v>5166</v>
      </c>
      <c r="I176" s="138">
        <v>4</v>
      </c>
      <c r="J176" s="141">
        <f>หนองบัวลำภู!F85</f>
        <v>898276.86</v>
      </c>
      <c r="K176" s="142">
        <f>หนองบัวลำภู!AK85</f>
        <v>939305.95</v>
      </c>
      <c r="L176" s="143">
        <f>หนองบัวลำภู!AL85</f>
        <v>2880737.15</v>
      </c>
      <c r="M176" s="143">
        <f>หนองบัวลำภู!AM85</f>
        <v>2494308.5699999998</v>
      </c>
      <c r="N176" s="139"/>
      <c r="O176" s="139"/>
      <c r="P176" s="139"/>
      <c r="Q176" s="131">
        <f t="shared" si="16"/>
        <v>386428.58000000007</v>
      </c>
      <c r="R176" s="132">
        <f t="shared" si="17"/>
        <v>557.63398180410377</v>
      </c>
    </row>
    <row r="177" spans="1:18" x14ac:dyDescent="0.35">
      <c r="A177" s="138">
        <v>8</v>
      </c>
      <c r="B177" s="139" t="s">
        <v>63</v>
      </c>
      <c r="C177" s="139" t="s">
        <v>297</v>
      </c>
      <c r="D177" s="139" t="s">
        <v>112</v>
      </c>
      <c r="E177" s="139" t="s">
        <v>5</v>
      </c>
      <c r="F177" s="139" t="s">
        <v>180</v>
      </c>
      <c r="G177" s="139" t="s">
        <v>688</v>
      </c>
      <c r="H177" s="140">
        <v>3557</v>
      </c>
      <c r="I177" s="138">
        <v>3</v>
      </c>
      <c r="J177" s="141">
        <f>หนองบัวลำภู!F86</f>
        <v>671858.04</v>
      </c>
      <c r="K177" s="142">
        <f>หนองบัวลำภู!AK86</f>
        <v>716520.43</v>
      </c>
      <c r="L177" s="143">
        <f>หนองบัวลำภู!AL86</f>
        <v>2181292.1799999997</v>
      </c>
      <c r="M177" s="143">
        <f>หนองบัวลำภู!AM86</f>
        <v>2258876.7800000003</v>
      </c>
      <c r="N177" s="139"/>
      <c r="O177" s="139"/>
      <c r="P177" s="139"/>
      <c r="Q177" s="131">
        <f t="shared" si="16"/>
        <v>-77584.600000000559</v>
      </c>
      <c r="R177" s="132">
        <f t="shared" si="17"/>
        <v>613.23929716052839</v>
      </c>
    </row>
    <row r="178" spans="1:18" s="150" customFormat="1" x14ac:dyDescent="0.35">
      <c r="A178" s="144">
        <v>6</v>
      </c>
      <c r="B178" s="145" t="s">
        <v>63</v>
      </c>
      <c r="C178" s="145"/>
      <c r="D178" s="145"/>
      <c r="E178" s="145" t="s">
        <v>77</v>
      </c>
      <c r="F178" s="145"/>
      <c r="G178" s="145" t="s">
        <v>299</v>
      </c>
      <c r="H178" s="151">
        <f>SUM(H170:H177)</f>
        <v>26689</v>
      </c>
      <c r="I178" s="144"/>
      <c r="J178" s="147">
        <f>SUM(J170:J177)</f>
        <v>3711136.32</v>
      </c>
      <c r="K178" s="147">
        <f t="shared" ref="K178:M178" si="20">SUM(K170:K177)</f>
        <v>3966841.6300000004</v>
      </c>
      <c r="L178" s="147">
        <f t="shared" si="20"/>
        <v>15118794.790000001</v>
      </c>
      <c r="M178" s="147">
        <f t="shared" si="20"/>
        <v>14642461.18</v>
      </c>
      <c r="N178" s="145">
        <v>7</v>
      </c>
      <c r="O178" s="145">
        <v>7</v>
      </c>
      <c r="P178" s="145">
        <f>N178-O178</f>
        <v>0</v>
      </c>
      <c r="Q178" s="148">
        <f t="shared" si="16"/>
        <v>476333.61000000127</v>
      </c>
      <c r="R178" s="149">
        <f t="shared" si="17"/>
        <v>566.48037730900376</v>
      </c>
    </row>
    <row r="179" spans="1:18" s="150" customFormat="1" ht="21.75" thickBot="1" x14ac:dyDescent="0.4">
      <c r="A179" s="159"/>
      <c r="B179" s="160" t="s">
        <v>63</v>
      </c>
      <c r="C179" s="160" t="s">
        <v>63</v>
      </c>
      <c r="D179" s="160" t="s">
        <v>63</v>
      </c>
      <c r="E179" s="160" t="s">
        <v>63</v>
      </c>
      <c r="F179" s="160"/>
      <c r="G179" s="160" t="s">
        <v>300</v>
      </c>
      <c r="H179" s="161">
        <f>H105+H119+H135+H154+H169+H178</f>
        <v>334001</v>
      </c>
      <c r="I179" s="159"/>
      <c r="J179" s="162">
        <f>J105+J119+J135+J154+J169+J178</f>
        <v>34064570.909999996</v>
      </c>
      <c r="K179" s="163">
        <f>K105+K119+K135+K154+K169+K178</f>
        <v>38113723.359999999</v>
      </c>
      <c r="L179" s="162">
        <f t="shared" ref="L179" si="21">L105+L119+L135+L154+L169+L178</f>
        <v>177196285.64000002</v>
      </c>
      <c r="M179" s="162">
        <f>M105+M119+M135+M154+M169+M178</f>
        <v>171532983.13000003</v>
      </c>
      <c r="N179" s="160">
        <f>N105+N119+N135+N154+N169+N178</f>
        <v>83</v>
      </c>
      <c r="O179" s="160">
        <f>O105+O119+O135+O154+O169+O178</f>
        <v>76</v>
      </c>
      <c r="P179" s="160">
        <f>N179-O179</f>
        <v>7</v>
      </c>
      <c r="Q179" s="148">
        <f t="shared" si="16"/>
        <v>5663302.5099999905</v>
      </c>
      <c r="R179" s="149">
        <f t="shared" si="17"/>
        <v>530.52621291553021</v>
      </c>
    </row>
    <row r="180" spans="1:18" s="150" customFormat="1" ht="22.5" thickTop="1" thickBot="1" x14ac:dyDescent="0.4">
      <c r="A180" s="164"/>
      <c r="B180" s="165"/>
      <c r="C180" s="165"/>
      <c r="D180" s="165"/>
      <c r="E180" s="330" t="s">
        <v>301</v>
      </c>
      <c r="F180" s="331"/>
      <c r="G180" s="332"/>
      <c r="H180" s="166"/>
      <c r="I180" s="164"/>
      <c r="J180" s="167">
        <f>J179/O179</f>
        <v>448218.03828947362</v>
      </c>
      <c r="K180" s="168">
        <f>K179/O179</f>
        <v>501496.36</v>
      </c>
      <c r="L180" s="167">
        <f>L179/O179</f>
        <v>2331530.0742105264</v>
      </c>
      <c r="M180" s="167">
        <f>M179/O179</f>
        <v>2257012.9359210529</v>
      </c>
      <c r="N180" s="165"/>
      <c r="O180" s="165"/>
      <c r="P180" s="165"/>
      <c r="Q180" s="131">
        <f t="shared" si="16"/>
        <v>74517.138289473485</v>
      </c>
      <c r="R180" s="132"/>
    </row>
    <row r="181" spans="1:18" s="150" customFormat="1" ht="21.75" thickTop="1" x14ac:dyDescent="0.35">
      <c r="A181" s="175">
        <v>1</v>
      </c>
      <c r="B181" s="176" t="s">
        <v>64</v>
      </c>
      <c r="C181" s="176" t="s">
        <v>302</v>
      </c>
      <c r="D181" s="176" t="s">
        <v>303</v>
      </c>
      <c r="E181" s="176" t="s">
        <v>43</v>
      </c>
      <c r="F181" s="176" t="s">
        <v>304</v>
      </c>
      <c r="G181" s="176" t="s">
        <v>43</v>
      </c>
      <c r="H181" s="177"/>
      <c r="I181" s="175"/>
      <c r="J181" s="178"/>
      <c r="K181" s="179"/>
      <c r="L181" s="180"/>
      <c r="M181" s="180"/>
      <c r="N181" s="181"/>
      <c r="O181" s="181"/>
      <c r="P181" s="181"/>
      <c r="Q181" s="148"/>
      <c r="R181" s="149"/>
    </row>
    <row r="182" spans="1:18" x14ac:dyDescent="0.35">
      <c r="A182" s="138">
        <v>2</v>
      </c>
      <c r="B182" s="139" t="s">
        <v>64</v>
      </c>
      <c r="C182" s="139" t="s">
        <v>302</v>
      </c>
      <c r="D182" s="139" t="s">
        <v>303</v>
      </c>
      <c r="E182" s="139" t="s">
        <v>43</v>
      </c>
      <c r="F182" s="139" t="s">
        <v>180</v>
      </c>
      <c r="G182" s="139" t="s">
        <v>817</v>
      </c>
      <c r="H182" s="140">
        <v>6923</v>
      </c>
      <c r="I182" s="138">
        <v>5</v>
      </c>
      <c r="J182" s="141">
        <f>อุดรธานี!F10</f>
        <v>844798.67</v>
      </c>
      <c r="K182" s="142">
        <f>อุดรธานี!AN10</f>
        <v>1169675.1100000001</v>
      </c>
      <c r="L182" s="143">
        <f>อุดรธานี!AO10</f>
        <v>4249974.4400000004</v>
      </c>
      <c r="M182" s="143">
        <f>อุดรธานี!AP10</f>
        <v>3766122.3</v>
      </c>
      <c r="N182" s="139"/>
      <c r="O182" s="139"/>
      <c r="P182" s="139"/>
      <c r="Q182" s="131">
        <f t="shared" si="16"/>
        <v>483852.1400000006</v>
      </c>
      <c r="R182" s="132">
        <f t="shared" si="17"/>
        <v>613.89201791131018</v>
      </c>
    </row>
    <row r="183" spans="1:18" x14ac:dyDescent="0.35">
      <c r="A183" s="138">
        <v>3</v>
      </c>
      <c r="B183" s="139" t="s">
        <v>64</v>
      </c>
      <c r="C183" s="139" t="s">
        <v>302</v>
      </c>
      <c r="D183" s="139" t="s">
        <v>303</v>
      </c>
      <c r="E183" s="139" t="s">
        <v>43</v>
      </c>
      <c r="F183" s="139" t="s">
        <v>180</v>
      </c>
      <c r="G183" s="139" t="s">
        <v>818</v>
      </c>
      <c r="H183" s="140">
        <v>7817</v>
      </c>
      <c r="I183" s="138">
        <v>5</v>
      </c>
      <c r="J183" s="141">
        <f>อุดรธานี!F11</f>
        <v>202203.11</v>
      </c>
      <c r="K183" s="142">
        <f>อุดรธานี!AN11</f>
        <v>1195514.52</v>
      </c>
      <c r="L183" s="143">
        <f>อุดรธานี!AO11</f>
        <v>3814180.7800000003</v>
      </c>
      <c r="M183" s="143">
        <f>อุดรธานี!AP11</f>
        <v>3672255.0700000003</v>
      </c>
      <c r="N183" s="139"/>
      <c r="O183" s="139"/>
      <c r="P183" s="139"/>
      <c r="Q183" s="131">
        <f t="shared" si="16"/>
        <v>141925.70999999996</v>
      </c>
      <c r="R183" s="132">
        <f t="shared" si="17"/>
        <v>487.93408980427279</v>
      </c>
    </row>
    <row r="184" spans="1:18" x14ac:dyDescent="0.35">
      <c r="A184" s="138">
        <v>4</v>
      </c>
      <c r="B184" s="139" t="s">
        <v>64</v>
      </c>
      <c r="C184" s="139" t="s">
        <v>302</v>
      </c>
      <c r="D184" s="139" t="s">
        <v>303</v>
      </c>
      <c r="E184" s="139" t="s">
        <v>43</v>
      </c>
      <c r="F184" s="139" t="s">
        <v>180</v>
      </c>
      <c r="G184" s="139" t="s">
        <v>819</v>
      </c>
      <c r="H184" s="140">
        <v>11016</v>
      </c>
      <c r="I184" s="138">
        <v>5</v>
      </c>
      <c r="J184" s="141">
        <f>อุดรธานี!F12</f>
        <v>2549071.21</v>
      </c>
      <c r="K184" s="142">
        <f>อุดรธานี!AN12</f>
        <v>2805584.63</v>
      </c>
      <c r="L184" s="143">
        <f>อุดรธานี!AO12</f>
        <v>3859432.8200000003</v>
      </c>
      <c r="M184" s="143">
        <f>อุดรธานี!AP12</f>
        <v>4720253.75</v>
      </c>
      <c r="N184" s="139"/>
      <c r="O184" s="139"/>
      <c r="P184" s="139"/>
      <c r="Q184" s="131">
        <f t="shared" si="16"/>
        <v>-860820.9299999997</v>
      </c>
      <c r="R184" s="132">
        <f t="shared" si="17"/>
        <v>350.34793209876545</v>
      </c>
    </row>
    <row r="185" spans="1:18" x14ac:dyDescent="0.35">
      <c r="A185" s="138">
        <v>5</v>
      </c>
      <c r="B185" s="139" t="s">
        <v>64</v>
      </c>
      <c r="C185" s="139" t="s">
        <v>302</v>
      </c>
      <c r="D185" s="139" t="s">
        <v>303</v>
      </c>
      <c r="E185" s="139" t="s">
        <v>43</v>
      </c>
      <c r="F185" s="139" t="s">
        <v>180</v>
      </c>
      <c r="G185" s="139" t="s">
        <v>820</v>
      </c>
      <c r="H185" s="140">
        <v>5402</v>
      </c>
      <c r="I185" s="138">
        <v>4</v>
      </c>
      <c r="J185" s="141">
        <f>อุดรธานี!F13</f>
        <v>1219102.29</v>
      </c>
      <c r="K185" s="142">
        <f>อุดรธานี!AN13</f>
        <v>1366224.85</v>
      </c>
      <c r="L185" s="143">
        <f>อุดรธานี!AO13</f>
        <v>3254920.71</v>
      </c>
      <c r="M185" s="143">
        <f>อุดรธานี!AP13</f>
        <v>3404940.24</v>
      </c>
      <c r="N185" s="139"/>
      <c r="O185" s="139"/>
      <c r="P185" s="139"/>
      <c r="Q185" s="131">
        <f t="shared" si="16"/>
        <v>-150019.53000000026</v>
      </c>
      <c r="R185" s="132">
        <f t="shared" si="17"/>
        <v>602.53993150684926</v>
      </c>
    </row>
    <row r="186" spans="1:18" x14ac:dyDescent="0.35">
      <c r="A186" s="138">
        <v>6</v>
      </c>
      <c r="B186" s="139" t="s">
        <v>64</v>
      </c>
      <c r="C186" s="139" t="s">
        <v>302</v>
      </c>
      <c r="D186" s="139" t="s">
        <v>303</v>
      </c>
      <c r="E186" s="139" t="s">
        <v>43</v>
      </c>
      <c r="F186" s="139" t="s">
        <v>180</v>
      </c>
      <c r="G186" s="139" t="s">
        <v>821</v>
      </c>
      <c r="H186" s="140">
        <v>4500</v>
      </c>
      <c r="I186" s="138">
        <v>3</v>
      </c>
      <c r="J186" s="141">
        <f>อุดรธานี!F14</f>
        <v>372657.57</v>
      </c>
      <c r="K186" s="142">
        <f>อุดรธานี!AN14</f>
        <v>491502.71000000008</v>
      </c>
      <c r="L186" s="143">
        <f>อุดรธานี!AO14</f>
        <v>2357807.37</v>
      </c>
      <c r="M186" s="143">
        <f>อุดรธานี!AP14</f>
        <v>2882879.99</v>
      </c>
      <c r="N186" s="139"/>
      <c r="O186" s="139"/>
      <c r="P186" s="139"/>
      <c r="Q186" s="131">
        <f t="shared" si="16"/>
        <v>-525072.62000000011</v>
      </c>
      <c r="R186" s="132">
        <f t="shared" si="17"/>
        <v>523.95719333333341</v>
      </c>
    </row>
    <row r="187" spans="1:18" x14ac:dyDescent="0.35">
      <c r="A187" s="138">
        <v>7</v>
      </c>
      <c r="B187" s="139" t="s">
        <v>64</v>
      </c>
      <c r="C187" s="139" t="s">
        <v>302</v>
      </c>
      <c r="D187" s="139" t="s">
        <v>303</v>
      </c>
      <c r="E187" s="139" t="s">
        <v>43</v>
      </c>
      <c r="F187" s="139" t="s">
        <v>180</v>
      </c>
      <c r="G187" s="139" t="s">
        <v>822</v>
      </c>
      <c r="H187" s="140">
        <v>8215</v>
      </c>
      <c r="I187" s="138">
        <v>5</v>
      </c>
      <c r="J187" s="141">
        <f>อุดรธานี!F15</f>
        <v>1785470.16</v>
      </c>
      <c r="K187" s="142">
        <f>อุดรธานี!AN15</f>
        <v>2274006.12</v>
      </c>
      <c r="L187" s="143">
        <f>อุดรธานี!AO15</f>
        <v>3926292.87</v>
      </c>
      <c r="M187" s="143">
        <f>อุดรธานี!AP15</f>
        <v>5198784.2699999996</v>
      </c>
      <c r="N187" s="139"/>
      <c r="O187" s="139"/>
      <c r="P187" s="139"/>
      <c r="Q187" s="131">
        <f t="shared" si="16"/>
        <v>-1272491.3999999994</v>
      </c>
      <c r="R187" s="132">
        <f t="shared" si="17"/>
        <v>477.94191965916008</v>
      </c>
    </row>
    <row r="188" spans="1:18" x14ac:dyDescent="0.35">
      <c r="A188" s="138">
        <v>8</v>
      </c>
      <c r="B188" s="139" t="s">
        <v>64</v>
      </c>
      <c r="C188" s="139" t="s">
        <v>302</v>
      </c>
      <c r="D188" s="139" t="s">
        <v>303</v>
      </c>
      <c r="E188" s="139" t="s">
        <v>43</v>
      </c>
      <c r="F188" s="139" t="s">
        <v>180</v>
      </c>
      <c r="G188" s="139" t="s">
        <v>823</v>
      </c>
      <c r="H188" s="140">
        <v>8736</v>
      </c>
      <c r="I188" s="138">
        <v>5</v>
      </c>
      <c r="J188" s="141">
        <f>อุดรธานี!F16</f>
        <v>1841151.76</v>
      </c>
      <c r="K188" s="142">
        <f>อุดรธานี!AN16</f>
        <v>2113601.71</v>
      </c>
      <c r="L188" s="143">
        <f>อุดรธานี!AO16</f>
        <v>4398098.1500000004</v>
      </c>
      <c r="M188" s="143">
        <f>อุดรธานี!AP16</f>
        <v>3849924.27</v>
      </c>
      <c r="N188" s="139"/>
      <c r="O188" s="139"/>
      <c r="P188" s="139"/>
      <c r="Q188" s="131">
        <f t="shared" si="16"/>
        <v>548173.88000000035</v>
      </c>
      <c r="R188" s="132">
        <f t="shared" si="17"/>
        <v>503.44530105311361</v>
      </c>
    </row>
    <row r="189" spans="1:18" x14ac:dyDescent="0.35">
      <c r="A189" s="138">
        <v>9</v>
      </c>
      <c r="B189" s="139" t="s">
        <v>64</v>
      </c>
      <c r="C189" s="139" t="s">
        <v>302</v>
      </c>
      <c r="D189" s="139" t="s">
        <v>303</v>
      </c>
      <c r="E189" s="139" t="s">
        <v>43</v>
      </c>
      <c r="F189" s="139" t="s">
        <v>180</v>
      </c>
      <c r="G189" s="139" t="s">
        <v>824</v>
      </c>
      <c r="H189" s="140">
        <v>4649</v>
      </c>
      <c r="I189" s="138">
        <v>4</v>
      </c>
      <c r="J189" s="141">
        <f>อุดรธานี!F17</f>
        <v>543841.18000000005</v>
      </c>
      <c r="K189" s="142">
        <f>อุดรธานี!AN17</f>
        <v>634728.90999999992</v>
      </c>
      <c r="L189" s="143">
        <f>อุดรธานี!AO17</f>
        <v>3200742.2800000003</v>
      </c>
      <c r="M189" s="143">
        <f>อุดรธานี!AP17</f>
        <v>3718558.06</v>
      </c>
      <c r="N189" s="139"/>
      <c r="O189" s="139"/>
      <c r="P189" s="139"/>
      <c r="Q189" s="131">
        <f t="shared" si="16"/>
        <v>-517815.7799999998</v>
      </c>
      <c r="R189" s="132">
        <f t="shared" si="17"/>
        <v>688.47973327597333</v>
      </c>
    </row>
    <row r="190" spans="1:18" x14ac:dyDescent="0.35">
      <c r="A190" s="138">
        <v>10</v>
      </c>
      <c r="B190" s="139" t="s">
        <v>64</v>
      </c>
      <c r="C190" s="139" t="s">
        <v>302</v>
      </c>
      <c r="D190" s="139" t="s">
        <v>303</v>
      </c>
      <c r="E190" s="139" t="s">
        <v>43</v>
      </c>
      <c r="F190" s="139" t="s">
        <v>180</v>
      </c>
      <c r="G190" s="139" t="s">
        <v>825</v>
      </c>
      <c r="H190" s="140">
        <v>8434</v>
      </c>
      <c r="I190" s="138">
        <v>5</v>
      </c>
      <c r="J190" s="141">
        <f>อุดรธานี!F18</f>
        <v>1266145.33</v>
      </c>
      <c r="K190" s="142">
        <f>อุดรธานี!AN18</f>
        <v>1425953.8900000001</v>
      </c>
      <c r="L190" s="143">
        <f>อุดรธานี!AO18</f>
        <v>4380580.5500000007</v>
      </c>
      <c r="M190" s="143">
        <f>อุดรธานี!AP18</f>
        <v>4783423.6400000006</v>
      </c>
      <c r="N190" s="139"/>
      <c r="O190" s="139"/>
      <c r="P190" s="139"/>
      <c r="Q190" s="131">
        <f t="shared" si="16"/>
        <v>-402843.08999999985</v>
      </c>
      <c r="R190" s="132">
        <f t="shared" si="17"/>
        <v>519.39536993123079</v>
      </c>
    </row>
    <row r="191" spans="1:18" x14ac:dyDescent="0.35">
      <c r="A191" s="138">
        <v>11</v>
      </c>
      <c r="B191" s="139" t="s">
        <v>64</v>
      </c>
      <c r="C191" s="139" t="s">
        <v>302</v>
      </c>
      <c r="D191" s="139" t="s">
        <v>303</v>
      </c>
      <c r="E191" s="139" t="s">
        <v>43</v>
      </c>
      <c r="F191" s="139" t="s">
        <v>180</v>
      </c>
      <c r="G191" s="139" t="s">
        <v>826</v>
      </c>
      <c r="H191" s="140">
        <v>9149</v>
      </c>
      <c r="I191" s="138">
        <v>5</v>
      </c>
      <c r="J191" s="141">
        <f>อุดรธานี!F19</f>
        <v>2242749.1800000002</v>
      </c>
      <c r="K191" s="142">
        <f>อุดรธานี!AN19</f>
        <v>2375938.42</v>
      </c>
      <c r="L191" s="143">
        <f>อุดรธานี!AO19</f>
        <v>4872149.66</v>
      </c>
      <c r="M191" s="143">
        <f>อุดรธานี!AP19</f>
        <v>5004450.83</v>
      </c>
      <c r="N191" s="139"/>
      <c r="O191" s="139"/>
      <c r="P191" s="139"/>
      <c r="Q191" s="131">
        <f t="shared" si="16"/>
        <v>-132301.16999999993</v>
      </c>
      <c r="R191" s="132">
        <f t="shared" si="17"/>
        <v>532.53357306809494</v>
      </c>
    </row>
    <row r="192" spans="1:18" x14ac:dyDescent="0.35">
      <c r="A192" s="138">
        <v>12</v>
      </c>
      <c r="B192" s="139" t="s">
        <v>64</v>
      </c>
      <c r="C192" s="139" t="s">
        <v>302</v>
      </c>
      <c r="D192" s="139" t="s">
        <v>303</v>
      </c>
      <c r="E192" s="139" t="s">
        <v>43</v>
      </c>
      <c r="F192" s="139" t="s">
        <v>180</v>
      </c>
      <c r="G192" s="139" t="s">
        <v>827</v>
      </c>
      <c r="H192" s="140">
        <v>6199</v>
      </c>
      <c r="I192" s="138">
        <v>5</v>
      </c>
      <c r="J192" s="141">
        <f>อุดรธานี!F20</f>
        <v>1655813.65</v>
      </c>
      <c r="K192" s="142">
        <f>อุดรธานี!AN20</f>
        <v>2195938.17</v>
      </c>
      <c r="L192" s="143">
        <f>อุดรธานี!AO20</f>
        <v>5094118.2300000004</v>
      </c>
      <c r="M192" s="143">
        <f>อุดรธานี!AP20</f>
        <v>4847982.4799999995</v>
      </c>
      <c r="N192" s="139"/>
      <c r="O192" s="139"/>
      <c r="P192" s="139"/>
      <c r="Q192" s="131">
        <f t="shared" si="16"/>
        <v>246135.75000000093</v>
      </c>
      <c r="R192" s="132">
        <f t="shared" si="17"/>
        <v>821.76451524439437</v>
      </c>
    </row>
    <row r="193" spans="1:18" x14ac:dyDescent="0.35">
      <c r="A193" s="138">
        <v>13</v>
      </c>
      <c r="B193" s="139" t="s">
        <v>64</v>
      </c>
      <c r="C193" s="139" t="s">
        <v>302</v>
      </c>
      <c r="D193" s="139" t="s">
        <v>303</v>
      </c>
      <c r="E193" s="139" t="s">
        <v>43</v>
      </c>
      <c r="F193" s="139" t="s">
        <v>180</v>
      </c>
      <c r="G193" s="139" t="s">
        <v>828</v>
      </c>
      <c r="H193" s="140">
        <v>5135</v>
      </c>
      <c r="I193" s="138">
        <v>4</v>
      </c>
      <c r="J193" s="141">
        <f>อุดรธานี!F21</f>
        <v>310506.98</v>
      </c>
      <c r="K193" s="142">
        <f>อุดรธานี!AN21</f>
        <v>560379.1</v>
      </c>
      <c r="L193" s="143">
        <f>อุดรธานี!AO21</f>
        <v>3128521.3200000003</v>
      </c>
      <c r="M193" s="143">
        <f>อุดรธานี!AP21</f>
        <v>3302370.8499999996</v>
      </c>
      <c r="N193" s="139"/>
      <c r="O193" s="139"/>
      <c r="P193" s="139"/>
      <c r="Q193" s="131">
        <f t="shared" si="16"/>
        <v>-173849.52999999933</v>
      </c>
      <c r="R193" s="132">
        <f t="shared" si="17"/>
        <v>609.25439532619282</v>
      </c>
    </row>
    <row r="194" spans="1:18" x14ac:dyDescent="0.35">
      <c r="A194" s="138">
        <v>14</v>
      </c>
      <c r="B194" s="139" t="s">
        <v>64</v>
      </c>
      <c r="C194" s="139" t="s">
        <v>302</v>
      </c>
      <c r="D194" s="139" t="s">
        <v>303</v>
      </c>
      <c r="E194" s="139" t="s">
        <v>43</v>
      </c>
      <c r="F194" s="139" t="s">
        <v>180</v>
      </c>
      <c r="G194" s="139" t="s">
        <v>829</v>
      </c>
      <c r="H194" s="140">
        <v>10482</v>
      </c>
      <c r="I194" s="138">
        <v>5</v>
      </c>
      <c r="J194" s="141">
        <f>อุดรธานี!F22</f>
        <v>2438175.11</v>
      </c>
      <c r="K194" s="142">
        <f>อุดรธานี!AN22</f>
        <v>2766679.88</v>
      </c>
      <c r="L194" s="143">
        <f>อุดรธานี!AO22</f>
        <v>5418181.1699999999</v>
      </c>
      <c r="M194" s="143">
        <f>อุดรธานี!AP22</f>
        <v>5649371.2299999995</v>
      </c>
      <c r="N194" s="139"/>
      <c r="O194" s="139"/>
      <c r="P194" s="139"/>
      <c r="Q194" s="131">
        <f t="shared" si="16"/>
        <v>-231190.05999999959</v>
      </c>
      <c r="R194" s="132">
        <f t="shared" si="17"/>
        <v>516.90337435603897</v>
      </c>
    </row>
    <row r="195" spans="1:18" x14ac:dyDescent="0.35">
      <c r="A195" s="138">
        <v>15</v>
      </c>
      <c r="B195" s="139" t="s">
        <v>64</v>
      </c>
      <c r="C195" s="139" t="s">
        <v>302</v>
      </c>
      <c r="D195" s="139" t="s">
        <v>303</v>
      </c>
      <c r="E195" s="139" t="s">
        <v>43</v>
      </c>
      <c r="F195" s="139" t="s">
        <v>180</v>
      </c>
      <c r="G195" s="139" t="s">
        <v>830</v>
      </c>
      <c r="H195" s="140">
        <v>8929</v>
      </c>
      <c r="I195" s="138">
        <v>5</v>
      </c>
      <c r="J195" s="141">
        <f>อุดรธานี!F23</f>
        <v>191985.49</v>
      </c>
      <c r="K195" s="142">
        <f>อุดรธานี!AN23</f>
        <v>616333.80000000005</v>
      </c>
      <c r="L195" s="143">
        <f>อุดรธานี!AO23</f>
        <v>4603295.55</v>
      </c>
      <c r="M195" s="143">
        <f>อุดรธานี!AP23</f>
        <v>4705082.99</v>
      </c>
      <c r="N195" s="139"/>
      <c r="O195" s="139"/>
      <c r="P195" s="139"/>
      <c r="Q195" s="131">
        <f t="shared" si="16"/>
        <v>-101787.44000000041</v>
      </c>
      <c r="R195" s="132">
        <f t="shared" si="17"/>
        <v>515.54435547093738</v>
      </c>
    </row>
    <row r="196" spans="1:18" x14ac:dyDescent="0.35">
      <c r="A196" s="138">
        <v>16</v>
      </c>
      <c r="B196" s="139" t="s">
        <v>64</v>
      </c>
      <c r="C196" s="139" t="s">
        <v>302</v>
      </c>
      <c r="D196" s="139" t="s">
        <v>303</v>
      </c>
      <c r="E196" s="139" t="s">
        <v>43</v>
      </c>
      <c r="F196" s="139" t="s">
        <v>180</v>
      </c>
      <c r="G196" s="139" t="s">
        <v>831</v>
      </c>
      <c r="H196" s="140">
        <v>13938</v>
      </c>
      <c r="I196" s="138">
        <v>5</v>
      </c>
      <c r="J196" s="141">
        <f>อุดรธานี!F24</f>
        <v>2141174.27</v>
      </c>
      <c r="K196" s="142">
        <f>อุดรธานี!AN24</f>
        <v>2818912.99</v>
      </c>
      <c r="L196" s="143">
        <f>อุดรธานี!AO24</f>
        <v>6535207.5499999998</v>
      </c>
      <c r="M196" s="143">
        <f>อุดรธานี!AP24</f>
        <v>6537621.3000000007</v>
      </c>
      <c r="N196" s="139"/>
      <c r="O196" s="139"/>
      <c r="P196" s="139"/>
      <c r="Q196" s="131">
        <f t="shared" si="16"/>
        <v>-2413.7500000009313</v>
      </c>
      <c r="R196" s="132">
        <f t="shared" si="17"/>
        <v>468.87699454728079</v>
      </c>
    </row>
    <row r="197" spans="1:18" x14ac:dyDescent="0.35">
      <c r="A197" s="138">
        <v>17</v>
      </c>
      <c r="B197" s="139" t="s">
        <v>64</v>
      </c>
      <c r="C197" s="139" t="s">
        <v>302</v>
      </c>
      <c r="D197" s="139" t="s">
        <v>303</v>
      </c>
      <c r="E197" s="139" t="s">
        <v>43</v>
      </c>
      <c r="F197" s="139" t="s">
        <v>180</v>
      </c>
      <c r="G197" s="139" t="s">
        <v>832</v>
      </c>
      <c r="H197" s="140">
        <v>6484</v>
      </c>
      <c r="I197" s="138">
        <v>5</v>
      </c>
      <c r="J197" s="141">
        <f>อุดรธานี!F25</f>
        <v>1258503.6599999999</v>
      </c>
      <c r="K197" s="142">
        <f>อุดรธานี!AN25</f>
        <v>1539293.5899999999</v>
      </c>
      <c r="L197" s="143">
        <f>อุดรธานี!AO25</f>
        <v>4496546.51</v>
      </c>
      <c r="M197" s="143">
        <f>อุดรธานี!AP25</f>
        <v>4466027.05</v>
      </c>
      <c r="N197" s="139"/>
      <c r="O197" s="139"/>
      <c r="P197" s="139"/>
      <c r="Q197" s="131">
        <f t="shared" si="16"/>
        <v>30519.459999999963</v>
      </c>
      <c r="R197" s="132">
        <f t="shared" si="17"/>
        <v>693.4834222702035</v>
      </c>
    </row>
    <row r="198" spans="1:18" x14ac:dyDescent="0.35">
      <c r="A198" s="138">
        <v>18</v>
      </c>
      <c r="B198" s="139" t="s">
        <v>64</v>
      </c>
      <c r="C198" s="139" t="s">
        <v>302</v>
      </c>
      <c r="D198" s="139" t="s">
        <v>303</v>
      </c>
      <c r="E198" s="139" t="s">
        <v>43</v>
      </c>
      <c r="F198" s="139" t="s">
        <v>180</v>
      </c>
      <c r="G198" s="139" t="s">
        <v>833</v>
      </c>
      <c r="H198" s="140">
        <v>4852</v>
      </c>
      <c r="I198" s="138">
        <v>4</v>
      </c>
      <c r="J198" s="141">
        <f>อุดรธานี!F26</f>
        <v>1036010.65</v>
      </c>
      <c r="K198" s="142">
        <f>อุดรธานี!AN26</f>
        <v>1476080.04</v>
      </c>
      <c r="L198" s="143">
        <f>อุดรธานี!AO26</f>
        <v>2645563.59</v>
      </c>
      <c r="M198" s="143">
        <f>อุดรธานี!AP26</f>
        <v>2710953.0500000003</v>
      </c>
      <c r="N198" s="139"/>
      <c r="O198" s="139"/>
      <c r="P198" s="139"/>
      <c r="Q198" s="131">
        <f t="shared" si="16"/>
        <v>-65389.460000000428</v>
      </c>
      <c r="R198" s="132">
        <f t="shared" si="17"/>
        <v>545.25218260511122</v>
      </c>
    </row>
    <row r="199" spans="1:18" x14ac:dyDescent="0.35">
      <c r="A199" s="138">
        <v>19</v>
      </c>
      <c r="B199" s="139" t="s">
        <v>64</v>
      </c>
      <c r="C199" s="139" t="s">
        <v>302</v>
      </c>
      <c r="D199" s="139" t="s">
        <v>303</v>
      </c>
      <c r="E199" s="139" t="s">
        <v>43</v>
      </c>
      <c r="F199" s="139" t="s">
        <v>180</v>
      </c>
      <c r="G199" s="139" t="s">
        <v>834</v>
      </c>
      <c r="H199" s="140">
        <v>5055</v>
      </c>
      <c r="I199" s="138">
        <v>4</v>
      </c>
      <c r="J199" s="141">
        <f>อุดรธานี!F27</f>
        <v>307182.76</v>
      </c>
      <c r="K199" s="142">
        <f>อุดรธานี!AN27</f>
        <v>1053244.5900000001</v>
      </c>
      <c r="L199" s="143">
        <f>อุดรธานี!AO27</f>
        <v>3081708.24</v>
      </c>
      <c r="M199" s="143">
        <f>อุดรธานี!AP27</f>
        <v>3257122.91</v>
      </c>
      <c r="N199" s="139"/>
      <c r="O199" s="139"/>
      <c r="P199" s="139"/>
      <c r="Q199" s="131">
        <f t="shared" ref="Q199:Q261" si="22">L199-M199</f>
        <v>-175414.66999999993</v>
      </c>
      <c r="R199" s="132">
        <f t="shared" ref="R199:R261" si="23">L199/H199</f>
        <v>609.63565578635018</v>
      </c>
    </row>
    <row r="200" spans="1:18" x14ac:dyDescent="0.35">
      <c r="A200" s="138">
        <v>20</v>
      </c>
      <c r="B200" s="139" t="s">
        <v>64</v>
      </c>
      <c r="C200" s="139" t="s">
        <v>302</v>
      </c>
      <c r="D200" s="139" t="s">
        <v>303</v>
      </c>
      <c r="E200" s="139" t="s">
        <v>43</v>
      </c>
      <c r="F200" s="139" t="s">
        <v>180</v>
      </c>
      <c r="G200" s="139" t="s">
        <v>835</v>
      </c>
      <c r="H200" s="140">
        <v>5073</v>
      </c>
      <c r="I200" s="138">
        <v>4</v>
      </c>
      <c r="J200" s="141">
        <f>อุดรธานี!F28</f>
        <v>1135367.08</v>
      </c>
      <c r="K200" s="142">
        <f>อุดรธานี!AN28</f>
        <v>1262001.1200000001</v>
      </c>
      <c r="L200" s="143">
        <f>อุดรธานี!AO28</f>
        <v>3606661.1</v>
      </c>
      <c r="M200" s="143">
        <f>อุดรธานี!AP28</f>
        <v>3566769.38</v>
      </c>
      <c r="N200" s="139"/>
      <c r="O200" s="139"/>
      <c r="P200" s="139"/>
      <c r="Q200" s="131">
        <f t="shared" si="22"/>
        <v>39891.720000000205</v>
      </c>
      <c r="R200" s="132">
        <f t="shared" si="23"/>
        <v>710.9523161837177</v>
      </c>
    </row>
    <row r="201" spans="1:18" x14ac:dyDescent="0.35">
      <c r="A201" s="138">
        <v>21</v>
      </c>
      <c r="B201" s="139" t="s">
        <v>64</v>
      </c>
      <c r="C201" s="139" t="s">
        <v>302</v>
      </c>
      <c r="D201" s="139" t="s">
        <v>303</v>
      </c>
      <c r="E201" s="139" t="s">
        <v>43</v>
      </c>
      <c r="F201" s="139" t="s">
        <v>180</v>
      </c>
      <c r="G201" s="139" t="s">
        <v>836</v>
      </c>
      <c r="H201" s="140">
        <v>4573</v>
      </c>
      <c r="I201" s="138">
        <v>4</v>
      </c>
      <c r="J201" s="141">
        <f>อุดรธานี!F29</f>
        <v>285513.17</v>
      </c>
      <c r="K201" s="142">
        <f>อุดรธานี!AN29</f>
        <v>477787.69</v>
      </c>
      <c r="L201" s="143">
        <f>อุดรธานี!AO29</f>
        <v>2804760.2800000003</v>
      </c>
      <c r="M201" s="143">
        <f>อุดรธานี!AP29</f>
        <v>3461670.4200000004</v>
      </c>
      <c r="N201" s="139"/>
      <c r="O201" s="139"/>
      <c r="P201" s="139"/>
      <c r="Q201" s="131">
        <f t="shared" si="22"/>
        <v>-656910.14000000013</v>
      </c>
      <c r="R201" s="132">
        <f t="shared" si="23"/>
        <v>613.33047889787895</v>
      </c>
    </row>
    <row r="202" spans="1:18" x14ac:dyDescent="0.35">
      <c r="A202" s="138">
        <v>22</v>
      </c>
      <c r="B202" s="139" t="s">
        <v>64</v>
      </c>
      <c r="C202" s="139" t="s">
        <v>302</v>
      </c>
      <c r="D202" s="139" t="s">
        <v>303</v>
      </c>
      <c r="E202" s="139" t="s">
        <v>43</v>
      </c>
      <c r="F202" s="139" t="s">
        <v>180</v>
      </c>
      <c r="G202" s="139" t="s">
        <v>837</v>
      </c>
      <c r="H202" s="140">
        <v>7350</v>
      </c>
      <c r="I202" s="138">
        <v>5</v>
      </c>
      <c r="J202" s="141">
        <f>อุดรธานี!F30</f>
        <v>1251914.22</v>
      </c>
      <c r="K202" s="142">
        <f>อุดรธานี!AN30</f>
        <v>1439432.32</v>
      </c>
      <c r="L202" s="143">
        <f>อุดรธานี!AO30</f>
        <v>3914766.46</v>
      </c>
      <c r="M202" s="143">
        <f>อุดรธานี!AP30</f>
        <v>4028344.86</v>
      </c>
      <c r="N202" s="139"/>
      <c r="O202" s="139"/>
      <c r="P202" s="139"/>
      <c r="Q202" s="131">
        <f t="shared" si="22"/>
        <v>-113578.39999999991</v>
      </c>
      <c r="R202" s="132">
        <f t="shared" si="23"/>
        <v>532.62128707482998</v>
      </c>
    </row>
    <row r="203" spans="1:18" x14ac:dyDescent="0.35">
      <c r="A203" s="138">
        <v>23</v>
      </c>
      <c r="B203" s="139" t="s">
        <v>64</v>
      </c>
      <c r="C203" s="139" t="s">
        <v>302</v>
      </c>
      <c r="D203" s="139" t="s">
        <v>303</v>
      </c>
      <c r="E203" s="139" t="s">
        <v>43</v>
      </c>
      <c r="F203" s="139" t="s">
        <v>180</v>
      </c>
      <c r="G203" s="139" t="s">
        <v>838</v>
      </c>
      <c r="H203" s="140">
        <v>5666</v>
      </c>
      <c r="I203" s="138">
        <v>4</v>
      </c>
      <c r="J203" s="141">
        <f>อุดรธานี!F31</f>
        <v>1878601.52</v>
      </c>
      <c r="K203" s="142">
        <f>อุดรธานี!AN31</f>
        <v>2138353.3400000003</v>
      </c>
      <c r="L203" s="143">
        <f>อุดรธานี!AO31</f>
        <v>2826494.9299999997</v>
      </c>
      <c r="M203" s="143">
        <f>อุดรธานี!AP31</f>
        <v>2705970.8600000003</v>
      </c>
      <c r="N203" s="139"/>
      <c r="O203" s="139"/>
      <c r="P203" s="139"/>
      <c r="Q203" s="131">
        <f t="shared" si="22"/>
        <v>120524.06999999937</v>
      </c>
      <c r="R203" s="132">
        <f t="shared" si="23"/>
        <v>498.85191140134128</v>
      </c>
    </row>
    <row r="204" spans="1:18" x14ac:dyDescent="0.35">
      <c r="A204" s="138">
        <v>24</v>
      </c>
      <c r="B204" s="139" t="s">
        <v>64</v>
      </c>
      <c r="C204" s="139" t="s">
        <v>302</v>
      </c>
      <c r="D204" s="139" t="s">
        <v>303</v>
      </c>
      <c r="E204" s="139" t="s">
        <v>43</v>
      </c>
      <c r="F204" s="139" t="s">
        <v>180</v>
      </c>
      <c r="G204" s="139" t="s">
        <v>839</v>
      </c>
      <c r="H204" s="140">
        <v>5772</v>
      </c>
      <c r="I204" s="138">
        <v>4</v>
      </c>
      <c r="J204" s="141">
        <f>อุดรธานี!F32</f>
        <v>595905.16</v>
      </c>
      <c r="K204" s="142">
        <f>อุดรธานี!AN32</f>
        <v>1061544.58</v>
      </c>
      <c r="L204" s="143">
        <f>อุดรธานี!AO32</f>
        <v>3363638.2199999997</v>
      </c>
      <c r="M204" s="143">
        <f>อุดรธานี!AP32</f>
        <v>3564763.1100000003</v>
      </c>
      <c r="N204" s="139"/>
      <c r="O204" s="139"/>
      <c r="P204" s="139"/>
      <c r="Q204" s="131">
        <f t="shared" si="22"/>
        <v>-201124.8900000006</v>
      </c>
      <c r="R204" s="132">
        <f t="shared" si="23"/>
        <v>582.75090436590438</v>
      </c>
    </row>
    <row r="205" spans="1:18" x14ac:dyDescent="0.35">
      <c r="A205" s="138">
        <v>25</v>
      </c>
      <c r="B205" s="139" t="s">
        <v>64</v>
      </c>
      <c r="C205" s="139" t="s">
        <v>302</v>
      </c>
      <c r="D205" s="139" t="s">
        <v>303</v>
      </c>
      <c r="E205" s="139" t="s">
        <v>43</v>
      </c>
      <c r="F205" s="139" t="s">
        <v>180</v>
      </c>
      <c r="G205" s="139" t="s">
        <v>840</v>
      </c>
      <c r="H205" s="140">
        <v>3690</v>
      </c>
      <c r="I205" s="138">
        <v>3</v>
      </c>
      <c r="J205" s="141">
        <f>อุดรธานี!F33</f>
        <v>703110.62</v>
      </c>
      <c r="K205" s="142">
        <f>อุดรธานี!AN33</f>
        <v>787115.44</v>
      </c>
      <c r="L205" s="143">
        <f>อุดรธานี!AO33</f>
        <v>2651760.0299999998</v>
      </c>
      <c r="M205" s="143">
        <f>อุดรธานี!AP33</f>
        <v>2671173.36</v>
      </c>
      <c r="N205" s="139"/>
      <c r="O205" s="139"/>
      <c r="P205" s="139"/>
      <c r="Q205" s="131">
        <f t="shared" si="22"/>
        <v>-19413.330000000075</v>
      </c>
      <c r="R205" s="132">
        <f t="shared" si="23"/>
        <v>718.63415447154466</v>
      </c>
    </row>
    <row r="206" spans="1:18" x14ac:dyDescent="0.35">
      <c r="A206" s="138">
        <v>26</v>
      </c>
      <c r="B206" s="139" t="s">
        <v>64</v>
      </c>
      <c r="C206" s="139" t="s">
        <v>302</v>
      </c>
      <c r="D206" s="139" t="s">
        <v>303</v>
      </c>
      <c r="E206" s="139" t="s">
        <v>43</v>
      </c>
      <c r="F206" s="139" t="s">
        <v>180</v>
      </c>
      <c r="G206" s="139" t="s">
        <v>841</v>
      </c>
      <c r="H206" s="140">
        <v>6191</v>
      </c>
      <c r="I206" s="138">
        <v>5</v>
      </c>
      <c r="J206" s="141">
        <f>อุดรธานี!F34</f>
        <v>596648.49</v>
      </c>
      <c r="K206" s="142">
        <f>อุดรธานี!AN34</f>
        <v>1165712.1599999999</v>
      </c>
      <c r="L206" s="143">
        <f>อุดรธานี!AO34</f>
        <v>3313742.05</v>
      </c>
      <c r="M206" s="143">
        <f>อุดรธานี!AP34</f>
        <v>3102558.8699999996</v>
      </c>
      <c r="N206" s="139"/>
      <c r="O206" s="139"/>
      <c r="P206" s="139"/>
      <c r="Q206" s="131">
        <f t="shared" si="22"/>
        <v>211183.18000000017</v>
      </c>
      <c r="R206" s="132">
        <f t="shared" si="23"/>
        <v>535.25150218058468</v>
      </c>
    </row>
    <row r="207" spans="1:18" x14ac:dyDescent="0.35">
      <c r="A207" s="138">
        <v>27</v>
      </c>
      <c r="B207" s="139" t="s">
        <v>64</v>
      </c>
      <c r="C207" s="139" t="s">
        <v>302</v>
      </c>
      <c r="D207" s="139" t="s">
        <v>303</v>
      </c>
      <c r="E207" s="139" t="s">
        <v>43</v>
      </c>
      <c r="F207" s="139" t="s">
        <v>180</v>
      </c>
      <c r="G207" s="139" t="s">
        <v>842</v>
      </c>
      <c r="H207" s="140">
        <v>8132</v>
      </c>
      <c r="I207" s="138">
        <v>5</v>
      </c>
      <c r="J207" s="141">
        <f>อุดรธานี!F35</f>
        <v>1389705.82</v>
      </c>
      <c r="K207" s="142">
        <f>อุดรธานี!AN35</f>
        <v>1549840.22</v>
      </c>
      <c r="L207" s="143">
        <f>อุดรธานี!AO35</f>
        <v>3926615.79</v>
      </c>
      <c r="M207" s="143">
        <f>อุดรธานี!AP35</f>
        <v>2862397.92</v>
      </c>
      <c r="N207" s="139"/>
      <c r="O207" s="139"/>
      <c r="P207" s="139"/>
      <c r="Q207" s="131">
        <f t="shared" si="22"/>
        <v>1064217.8700000001</v>
      </c>
      <c r="R207" s="132">
        <f t="shared" si="23"/>
        <v>482.85978726020659</v>
      </c>
    </row>
    <row r="208" spans="1:18" x14ac:dyDescent="0.35">
      <c r="A208" s="138">
        <v>28</v>
      </c>
      <c r="B208" s="139" t="s">
        <v>64</v>
      </c>
      <c r="C208" s="139" t="s">
        <v>302</v>
      </c>
      <c r="D208" s="139" t="s">
        <v>303</v>
      </c>
      <c r="E208" s="139" t="s">
        <v>43</v>
      </c>
      <c r="F208" s="139" t="s">
        <v>180</v>
      </c>
      <c r="G208" s="139" t="s">
        <v>843</v>
      </c>
      <c r="H208" s="140">
        <v>2634</v>
      </c>
      <c r="I208" s="138">
        <v>2</v>
      </c>
      <c r="J208" s="141">
        <f>อุดรธานี!F36</f>
        <v>465453.98</v>
      </c>
      <c r="K208" s="142">
        <f>อุดรธานี!AN36</f>
        <v>540622.49</v>
      </c>
      <c r="L208" s="143">
        <f>อุดรธานี!AO36</f>
        <v>1803389.47</v>
      </c>
      <c r="M208" s="143">
        <f>อุดรธานี!AP36</f>
        <v>2036271.3299999998</v>
      </c>
      <c r="N208" s="139"/>
      <c r="O208" s="139"/>
      <c r="P208" s="139"/>
      <c r="Q208" s="131">
        <f t="shared" si="22"/>
        <v>-232881.85999999987</v>
      </c>
      <c r="R208" s="132">
        <f t="shared" si="23"/>
        <v>684.65811313591496</v>
      </c>
    </row>
    <row r="209" spans="1:18" x14ac:dyDescent="0.35">
      <c r="A209" s="138">
        <v>29</v>
      </c>
      <c r="B209" s="139" t="s">
        <v>64</v>
      </c>
      <c r="C209" s="139" t="s">
        <v>302</v>
      </c>
      <c r="D209" s="139" t="s">
        <v>303</v>
      </c>
      <c r="E209" s="139" t="s">
        <v>43</v>
      </c>
      <c r="F209" s="139" t="s">
        <v>180</v>
      </c>
      <c r="G209" s="139" t="s">
        <v>844</v>
      </c>
      <c r="H209" s="140">
        <v>5394</v>
      </c>
      <c r="I209" s="138">
        <v>4</v>
      </c>
      <c r="J209" s="141">
        <f>อุดรธานี!F37</f>
        <v>461571.49</v>
      </c>
      <c r="K209" s="142">
        <f>อุดรธานี!AN37</f>
        <v>706742.73</v>
      </c>
      <c r="L209" s="143">
        <f>อุดรธานี!AO37</f>
        <v>1352541.55</v>
      </c>
      <c r="M209" s="143">
        <f>อุดรธานี!AP37</f>
        <v>2896496.37</v>
      </c>
      <c r="N209" s="139"/>
      <c r="O209" s="139"/>
      <c r="P209" s="139"/>
      <c r="Q209" s="131">
        <f t="shared" si="22"/>
        <v>-1543954.82</v>
      </c>
      <c r="R209" s="132">
        <f t="shared" si="23"/>
        <v>250.74926770485726</v>
      </c>
    </row>
    <row r="210" spans="1:18" s="150" customFormat="1" x14ac:dyDescent="0.35">
      <c r="A210" s="144">
        <v>1</v>
      </c>
      <c r="B210" s="145" t="s">
        <v>64</v>
      </c>
      <c r="C210" s="145"/>
      <c r="D210" s="145"/>
      <c r="E210" s="145" t="s">
        <v>77</v>
      </c>
      <c r="F210" s="145"/>
      <c r="G210" s="145" t="s">
        <v>305</v>
      </c>
      <c r="H210" s="151">
        <f>SUM(H181:H209)</f>
        <v>190390</v>
      </c>
      <c r="I210" s="144"/>
      <c r="J210" s="147">
        <f>SUM(J181:J209)</f>
        <v>30970334.579999998</v>
      </c>
      <c r="K210" s="182">
        <f>SUM(K181:K209)</f>
        <v>40008745.119999997</v>
      </c>
      <c r="L210" s="147">
        <f t="shared" ref="L210:M210" si="24">SUM(L181:L209)</f>
        <v>102881691.66999997</v>
      </c>
      <c r="M210" s="147">
        <f t="shared" si="24"/>
        <v>107374540.75999999</v>
      </c>
      <c r="N210" s="145">
        <v>28</v>
      </c>
      <c r="O210" s="145">
        <v>28</v>
      </c>
      <c r="P210" s="145">
        <f>N210-O210</f>
        <v>0</v>
      </c>
      <c r="Q210" s="148">
        <f t="shared" si="22"/>
        <v>-4492849.0900000185</v>
      </c>
      <c r="R210" s="149">
        <f>L210/H210</f>
        <v>540.37340023110448</v>
      </c>
    </row>
    <row r="211" spans="1:18" x14ac:dyDescent="0.35">
      <c r="A211" s="138">
        <v>1</v>
      </c>
      <c r="B211" s="139" t="s">
        <v>64</v>
      </c>
      <c r="C211" s="139" t="s">
        <v>306</v>
      </c>
      <c r="D211" s="139" t="s">
        <v>85</v>
      </c>
      <c r="E211" s="139" t="s">
        <v>44</v>
      </c>
      <c r="F211" s="139" t="s">
        <v>210</v>
      </c>
      <c r="G211" s="139" t="s">
        <v>307</v>
      </c>
      <c r="H211" s="140"/>
      <c r="I211" s="138"/>
      <c r="J211" s="141"/>
      <c r="K211" s="142"/>
      <c r="L211" s="143"/>
      <c r="M211" s="143"/>
      <c r="N211" s="139"/>
      <c r="O211" s="139"/>
      <c r="P211" s="139"/>
    </row>
    <row r="212" spans="1:18" x14ac:dyDescent="0.35">
      <c r="A212" s="138">
        <v>2</v>
      </c>
      <c r="B212" s="139" t="s">
        <v>64</v>
      </c>
      <c r="C212" s="139" t="s">
        <v>306</v>
      </c>
      <c r="D212" s="139" t="s">
        <v>85</v>
      </c>
      <c r="E212" s="139" t="s">
        <v>44</v>
      </c>
      <c r="F212" s="139" t="s">
        <v>180</v>
      </c>
      <c r="G212" s="139" t="s">
        <v>845</v>
      </c>
      <c r="H212" s="140">
        <v>3425</v>
      </c>
      <c r="I212" s="138">
        <v>3</v>
      </c>
      <c r="J212" s="141">
        <f>อุดรธานี!F38</f>
        <v>794775.7</v>
      </c>
      <c r="K212" s="142">
        <f>อุดรธานี!AN38</f>
        <v>905391.13</v>
      </c>
      <c r="L212" s="143">
        <f>อุดรธานี!AO38</f>
        <v>2615963.5699999998</v>
      </c>
      <c r="M212" s="143">
        <f>อุดรธานี!AP38</f>
        <v>2587809.23</v>
      </c>
      <c r="N212" s="139"/>
      <c r="O212" s="139"/>
      <c r="P212" s="139"/>
      <c r="Q212" s="131">
        <f t="shared" si="22"/>
        <v>28154.339999999851</v>
      </c>
      <c r="R212" s="132">
        <f t="shared" si="23"/>
        <v>763.78498394160579</v>
      </c>
    </row>
    <row r="213" spans="1:18" x14ac:dyDescent="0.35">
      <c r="A213" s="138">
        <v>3</v>
      </c>
      <c r="B213" s="139" t="s">
        <v>64</v>
      </c>
      <c r="C213" s="139" t="s">
        <v>306</v>
      </c>
      <c r="D213" s="139" t="s">
        <v>85</v>
      </c>
      <c r="E213" s="139" t="s">
        <v>44</v>
      </c>
      <c r="F213" s="139" t="s">
        <v>180</v>
      </c>
      <c r="G213" s="139" t="s">
        <v>846</v>
      </c>
      <c r="H213" s="140">
        <v>4047</v>
      </c>
      <c r="I213" s="138">
        <v>3</v>
      </c>
      <c r="J213" s="141">
        <f>อุดรธานี!F39</f>
        <v>1143738.1399999999</v>
      </c>
      <c r="K213" s="142">
        <f>อุดรธานี!AN39</f>
        <v>918702.88999999978</v>
      </c>
      <c r="L213" s="143">
        <f>อุดรธานี!AO39</f>
        <v>2498193.1599999997</v>
      </c>
      <c r="M213" s="143">
        <f>อุดรธานี!AP39</f>
        <v>2414585.02</v>
      </c>
      <c r="N213" s="139"/>
      <c r="O213" s="139"/>
      <c r="P213" s="139"/>
      <c r="Q213" s="131">
        <f t="shared" si="22"/>
        <v>83608.139999999665</v>
      </c>
      <c r="R213" s="132">
        <f t="shared" si="23"/>
        <v>617.29507289350124</v>
      </c>
    </row>
    <row r="214" spans="1:18" x14ac:dyDescent="0.35">
      <c r="A214" s="138">
        <v>4</v>
      </c>
      <c r="B214" s="139" t="s">
        <v>64</v>
      </c>
      <c r="C214" s="139" t="s">
        <v>306</v>
      </c>
      <c r="D214" s="139" t="s">
        <v>85</v>
      </c>
      <c r="E214" s="139" t="s">
        <v>44</v>
      </c>
      <c r="F214" s="139" t="s">
        <v>180</v>
      </c>
      <c r="G214" s="139" t="s">
        <v>847</v>
      </c>
      <c r="H214" s="140">
        <v>3656</v>
      </c>
      <c r="I214" s="138">
        <v>3</v>
      </c>
      <c r="J214" s="141">
        <f>อุดรธานี!F40</f>
        <v>490207.42</v>
      </c>
      <c r="K214" s="142">
        <f>อุดรธานี!AN40</f>
        <v>597634.39999999991</v>
      </c>
      <c r="L214" s="143">
        <f>อุดรธานี!AO40</f>
        <v>3958015.69</v>
      </c>
      <c r="M214" s="143">
        <f>อุดรธานี!AP40</f>
        <v>3991970.6</v>
      </c>
      <c r="N214" s="139"/>
      <c r="O214" s="139"/>
      <c r="P214" s="139"/>
      <c r="Q214" s="131">
        <f t="shared" si="22"/>
        <v>-33954.910000000149</v>
      </c>
      <c r="R214" s="132">
        <f t="shared" si="23"/>
        <v>1082.6082303063458</v>
      </c>
    </row>
    <row r="215" spans="1:18" x14ac:dyDescent="0.35">
      <c r="A215" s="138">
        <v>5</v>
      </c>
      <c r="B215" s="139" t="s">
        <v>64</v>
      </c>
      <c r="C215" s="139" t="s">
        <v>306</v>
      </c>
      <c r="D215" s="139" t="s">
        <v>85</v>
      </c>
      <c r="E215" s="139" t="s">
        <v>44</v>
      </c>
      <c r="F215" s="139" t="s">
        <v>180</v>
      </c>
      <c r="G215" s="139" t="s">
        <v>848</v>
      </c>
      <c r="H215" s="140">
        <v>3640</v>
      </c>
      <c r="I215" s="138">
        <v>3</v>
      </c>
      <c r="J215" s="141">
        <f>อุดรธานี!F41</f>
        <v>216627.64</v>
      </c>
      <c r="K215" s="142">
        <f>อุดรธานี!AN41</f>
        <v>247120.89999999997</v>
      </c>
      <c r="L215" s="143">
        <f>อุดรธานี!AO41</f>
        <v>2933649.83</v>
      </c>
      <c r="M215" s="143">
        <f>อุดรธานี!AP41</f>
        <v>2990877.61</v>
      </c>
      <c r="N215" s="139"/>
      <c r="O215" s="139"/>
      <c r="P215" s="139"/>
      <c r="Q215" s="131">
        <f t="shared" si="22"/>
        <v>-57227.779999999795</v>
      </c>
      <c r="R215" s="132">
        <f t="shared" si="23"/>
        <v>805.94775549450549</v>
      </c>
    </row>
    <row r="216" spans="1:18" x14ac:dyDescent="0.35">
      <c r="A216" s="138">
        <v>6</v>
      </c>
      <c r="B216" s="139" t="s">
        <v>64</v>
      </c>
      <c r="C216" s="139" t="s">
        <v>306</v>
      </c>
      <c r="D216" s="139" t="s">
        <v>85</v>
      </c>
      <c r="E216" s="139" t="s">
        <v>44</v>
      </c>
      <c r="F216" s="139" t="s">
        <v>180</v>
      </c>
      <c r="G216" s="139" t="s">
        <v>849</v>
      </c>
      <c r="H216" s="140">
        <v>7398</v>
      </c>
      <c r="I216" s="138">
        <v>5</v>
      </c>
      <c r="J216" s="141">
        <f>อุดรธานี!F42</f>
        <v>649066.72</v>
      </c>
      <c r="K216" s="142">
        <f>อุดรธานี!AN42</f>
        <v>685169.97999999986</v>
      </c>
      <c r="L216" s="143">
        <f>อุดรธานี!AO42</f>
        <v>5391051.0100000007</v>
      </c>
      <c r="M216" s="143">
        <f>อุดรธานี!AP42</f>
        <v>5237079.5200000005</v>
      </c>
      <c r="N216" s="139"/>
      <c r="O216" s="139"/>
      <c r="P216" s="139"/>
      <c r="Q216" s="131">
        <f t="shared" si="22"/>
        <v>153971.49000000022</v>
      </c>
      <c r="R216" s="132">
        <f t="shared" si="23"/>
        <v>728.71735739389032</v>
      </c>
    </row>
    <row r="217" spans="1:18" x14ac:dyDescent="0.35">
      <c r="A217" s="138">
        <v>7</v>
      </c>
      <c r="B217" s="139" t="s">
        <v>64</v>
      </c>
      <c r="C217" s="139" t="s">
        <v>306</v>
      </c>
      <c r="D217" s="139" t="s">
        <v>85</v>
      </c>
      <c r="E217" s="139" t="s">
        <v>44</v>
      </c>
      <c r="F217" s="139" t="s">
        <v>180</v>
      </c>
      <c r="G217" s="139" t="s">
        <v>850</v>
      </c>
      <c r="H217" s="140">
        <v>7430</v>
      </c>
      <c r="I217" s="138">
        <v>5</v>
      </c>
      <c r="J217" s="141">
        <f>อุดรธานี!F43</f>
        <v>763894.58</v>
      </c>
      <c r="K217" s="142">
        <f>อุดรธานี!AN43</f>
        <v>888323.8899999999</v>
      </c>
      <c r="L217" s="143">
        <f>อุดรธานี!AO43</f>
        <v>4573373.5</v>
      </c>
      <c r="M217" s="143">
        <f>อุดรธานี!AP43</f>
        <v>4663968.96</v>
      </c>
      <c r="N217" s="139"/>
      <c r="O217" s="139"/>
      <c r="P217" s="139"/>
      <c r="Q217" s="131">
        <f t="shared" si="22"/>
        <v>-90595.459999999963</v>
      </c>
      <c r="R217" s="132">
        <f t="shared" si="23"/>
        <v>615.52806191117088</v>
      </c>
    </row>
    <row r="218" spans="1:18" x14ac:dyDescent="0.35">
      <c r="A218" s="138">
        <v>8</v>
      </c>
      <c r="B218" s="139" t="s">
        <v>64</v>
      </c>
      <c r="C218" s="139" t="s">
        <v>306</v>
      </c>
      <c r="D218" s="139" t="s">
        <v>85</v>
      </c>
      <c r="E218" s="139" t="s">
        <v>44</v>
      </c>
      <c r="F218" s="139" t="s">
        <v>180</v>
      </c>
      <c r="G218" s="139" t="s">
        <v>851</v>
      </c>
      <c r="H218" s="140">
        <v>2978</v>
      </c>
      <c r="I218" s="138">
        <v>2</v>
      </c>
      <c r="J218" s="141">
        <f>อุดรธานี!F44</f>
        <v>525909.64</v>
      </c>
      <c r="K218" s="142">
        <f>อุดรธานี!AN44</f>
        <v>315071.63</v>
      </c>
      <c r="L218" s="143">
        <f>อุดรธานี!AO44</f>
        <v>2115334.7000000002</v>
      </c>
      <c r="M218" s="143">
        <f>อุดรธานี!AP44</f>
        <v>2438119.64</v>
      </c>
      <c r="N218" s="139"/>
      <c r="O218" s="139"/>
      <c r="P218" s="139"/>
      <c r="Q218" s="131">
        <f t="shared" si="22"/>
        <v>-322784.93999999994</v>
      </c>
      <c r="R218" s="132">
        <f t="shared" si="23"/>
        <v>710.32058428475489</v>
      </c>
    </row>
    <row r="219" spans="1:18" x14ac:dyDescent="0.35">
      <c r="A219" s="138">
        <v>9</v>
      </c>
      <c r="B219" s="139" t="s">
        <v>64</v>
      </c>
      <c r="C219" s="139" t="s">
        <v>306</v>
      </c>
      <c r="D219" s="139" t="s">
        <v>85</v>
      </c>
      <c r="E219" s="139" t="s">
        <v>44</v>
      </c>
      <c r="F219" s="139" t="s">
        <v>180</v>
      </c>
      <c r="G219" s="139" t="s">
        <v>852</v>
      </c>
      <c r="H219" s="140">
        <v>3394</v>
      </c>
      <c r="I219" s="138">
        <v>3</v>
      </c>
      <c r="J219" s="141">
        <f>อุดรธานี!F45</f>
        <v>204299.7</v>
      </c>
      <c r="K219" s="142">
        <f>อุดรธานี!AN45</f>
        <v>48186.73000000004</v>
      </c>
      <c r="L219" s="143">
        <f>อุดรธานี!AO45</f>
        <v>2657877.4299999997</v>
      </c>
      <c r="M219" s="143">
        <f>อุดรธานี!AP45</f>
        <v>2710144.5</v>
      </c>
      <c r="N219" s="139"/>
      <c r="O219" s="139"/>
      <c r="P219" s="139"/>
      <c r="Q219" s="131">
        <f t="shared" si="22"/>
        <v>-52267.070000000298</v>
      </c>
      <c r="R219" s="132">
        <f t="shared" si="23"/>
        <v>783.110615792575</v>
      </c>
    </row>
    <row r="220" spans="1:18" x14ac:dyDescent="0.35">
      <c r="A220" s="138">
        <v>10</v>
      </c>
      <c r="B220" s="139" t="s">
        <v>64</v>
      </c>
      <c r="C220" s="139" t="s">
        <v>306</v>
      </c>
      <c r="D220" s="139" t="s">
        <v>85</v>
      </c>
      <c r="E220" s="139" t="s">
        <v>44</v>
      </c>
      <c r="F220" s="139" t="s">
        <v>180</v>
      </c>
      <c r="G220" s="139" t="s">
        <v>853</v>
      </c>
      <c r="H220" s="140">
        <v>1969</v>
      </c>
      <c r="I220" s="138">
        <v>2</v>
      </c>
      <c r="J220" s="141">
        <f>อุดรธานี!F46</f>
        <v>231193.31</v>
      </c>
      <c r="K220" s="142">
        <f>อุดรธานี!AN46</f>
        <v>274532.81999999995</v>
      </c>
      <c r="L220" s="143">
        <f>อุดรธานี!AO46</f>
        <v>2087065.38</v>
      </c>
      <c r="M220" s="143">
        <f>อุดรธานี!AP46</f>
        <v>2322613.71</v>
      </c>
      <c r="N220" s="139"/>
      <c r="O220" s="139"/>
      <c r="P220" s="139"/>
      <c r="Q220" s="131">
        <f t="shared" si="22"/>
        <v>-235548.33000000007</v>
      </c>
      <c r="R220" s="132">
        <f t="shared" si="23"/>
        <v>1059.9621025901472</v>
      </c>
    </row>
    <row r="221" spans="1:18" x14ac:dyDescent="0.35">
      <c r="A221" s="138">
        <v>11</v>
      </c>
      <c r="B221" s="139" t="s">
        <v>64</v>
      </c>
      <c r="C221" s="139" t="s">
        <v>306</v>
      </c>
      <c r="D221" s="139" t="s">
        <v>85</v>
      </c>
      <c r="E221" s="139" t="s">
        <v>44</v>
      </c>
      <c r="F221" s="139" t="s">
        <v>180</v>
      </c>
      <c r="G221" s="139" t="s">
        <v>854</v>
      </c>
      <c r="H221" s="140">
        <v>3732</v>
      </c>
      <c r="I221" s="138">
        <v>3</v>
      </c>
      <c r="J221" s="141">
        <f>อุดรธานี!F47</f>
        <v>384416.3</v>
      </c>
      <c r="K221" s="142">
        <f>อุดรธานี!AN47</f>
        <v>464335.97</v>
      </c>
      <c r="L221" s="143">
        <f>อุดรธานี!AO47</f>
        <v>2327703.44</v>
      </c>
      <c r="M221" s="143">
        <f>อุดรธานี!AP47</f>
        <v>2437368.9900000002</v>
      </c>
      <c r="N221" s="139"/>
      <c r="O221" s="139"/>
      <c r="P221" s="139"/>
      <c r="Q221" s="131">
        <f t="shared" si="22"/>
        <v>-109665.55000000028</v>
      </c>
      <c r="R221" s="132">
        <f t="shared" si="23"/>
        <v>623.71474812433007</v>
      </c>
    </row>
    <row r="222" spans="1:18" x14ac:dyDescent="0.35">
      <c r="A222" s="138">
        <v>12</v>
      </c>
      <c r="B222" s="139" t="s">
        <v>64</v>
      </c>
      <c r="C222" s="139" t="s">
        <v>306</v>
      </c>
      <c r="D222" s="139" t="s">
        <v>85</v>
      </c>
      <c r="E222" s="139" t="s">
        <v>44</v>
      </c>
      <c r="F222" s="139" t="s">
        <v>180</v>
      </c>
      <c r="G222" s="139" t="s">
        <v>855</v>
      </c>
      <c r="H222" s="140">
        <v>3225</v>
      </c>
      <c r="I222" s="138">
        <v>3</v>
      </c>
      <c r="J222" s="141">
        <f>อุดรธานี!F48</f>
        <v>422795.03</v>
      </c>
      <c r="K222" s="142">
        <f>อุดรธานี!AN48</f>
        <v>453341.95</v>
      </c>
      <c r="L222" s="143">
        <f>อุดรธานี!AO48</f>
        <v>2696947.77</v>
      </c>
      <c r="M222" s="143">
        <f>อุดรธานี!AP48</f>
        <v>2806857.96</v>
      </c>
      <c r="N222" s="139"/>
      <c r="O222" s="139"/>
      <c r="P222" s="139"/>
      <c r="Q222" s="131">
        <f t="shared" si="22"/>
        <v>-109910.18999999994</v>
      </c>
      <c r="R222" s="132">
        <f t="shared" si="23"/>
        <v>836.26287441860461</v>
      </c>
    </row>
    <row r="223" spans="1:18" s="150" customFormat="1" x14ac:dyDescent="0.35">
      <c r="A223" s="144">
        <v>2</v>
      </c>
      <c r="B223" s="145" t="s">
        <v>64</v>
      </c>
      <c r="C223" s="145"/>
      <c r="D223" s="145"/>
      <c r="E223" s="145" t="s">
        <v>77</v>
      </c>
      <c r="F223" s="145"/>
      <c r="G223" s="145" t="s">
        <v>308</v>
      </c>
      <c r="H223" s="151">
        <f>SUM(H211:H222)</f>
        <v>44894</v>
      </c>
      <c r="I223" s="144"/>
      <c r="J223" s="147">
        <f>SUM(J211:J222)</f>
        <v>5826924.1799999997</v>
      </c>
      <c r="K223" s="147">
        <f t="shared" ref="K223:M223" si="25">SUM(K211:K222)</f>
        <v>5797812.29</v>
      </c>
      <c r="L223" s="147">
        <f t="shared" si="25"/>
        <v>33855175.480000004</v>
      </c>
      <c r="M223" s="147">
        <f t="shared" si="25"/>
        <v>34601395.740000002</v>
      </c>
      <c r="N223" s="145">
        <v>11</v>
      </c>
      <c r="O223" s="145">
        <v>11</v>
      </c>
      <c r="P223" s="145">
        <f>N223-O223</f>
        <v>0</v>
      </c>
      <c r="Q223" s="148">
        <f t="shared" si="22"/>
        <v>-746220.25999999791</v>
      </c>
      <c r="R223" s="149">
        <f>L223/H223</f>
        <v>754.11358934378768</v>
      </c>
    </row>
    <row r="224" spans="1:18" x14ac:dyDescent="0.35">
      <c r="A224" s="138">
        <v>1</v>
      </c>
      <c r="B224" s="139" t="s">
        <v>64</v>
      </c>
      <c r="C224" s="139" t="s">
        <v>31</v>
      </c>
      <c r="D224" s="139" t="s">
        <v>92</v>
      </c>
      <c r="E224" s="139" t="s">
        <v>32</v>
      </c>
      <c r="F224" s="139" t="s">
        <v>210</v>
      </c>
      <c r="G224" s="139" t="s">
        <v>309</v>
      </c>
      <c r="H224" s="140"/>
      <c r="I224" s="138"/>
      <c r="J224" s="141"/>
      <c r="K224" s="142"/>
      <c r="L224" s="143"/>
      <c r="M224" s="143"/>
      <c r="N224" s="139"/>
      <c r="O224" s="139"/>
      <c r="P224" s="139"/>
    </row>
    <row r="225" spans="1:18" x14ac:dyDescent="0.35">
      <c r="A225" s="138">
        <v>2</v>
      </c>
      <c r="B225" s="139" t="s">
        <v>64</v>
      </c>
      <c r="C225" s="139" t="s">
        <v>31</v>
      </c>
      <c r="D225" s="139" t="s">
        <v>92</v>
      </c>
      <c r="E225" s="139" t="s">
        <v>32</v>
      </c>
      <c r="F225" s="139" t="s">
        <v>180</v>
      </c>
      <c r="G225" s="139" t="s">
        <v>856</v>
      </c>
      <c r="H225" s="140">
        <v>3207</v>
      </c>
      <c r="I225" s="138">
        <v>3</v>
      </c>
      <c r="J225" s="141">
        <f>อุดรธานี!F49</f>
        <v>297886.36</v>
      </c>
      <c r="K225" s="142">
        <f>อุดรธานี!AN49</f>
        <v>548439.23</v>
      </c>
      <c r="L225" s="143">
        <f>อุดรธานี!AO49</f>
        <v>2234310.41</v>
      </c>
      <c r="M225" s="143">
        <f>อุดรธานี!AP49</f>
        <v>2536081.2000000002</v>
      </c>
      <c r="N225" s="139"/>
      <c r="O225" s="139"/>
      <c r="P225" s="139"/>
      <c r="Q225" s="131">
        <f t="shared" si="22"/>
        <v>-301770.79000000004</v>
      </c>
      <c r="R225" s="132">
        <f t="shared" si="23"/>
        <v>696.69797630183973</v>
      </c>
    </row>
    <row r="226" spans="1:18" x14ac:dyDescent="0.35">
      <c r="A226" s="138">
        <v>3</v>
      </c>
      <c r="B226" s="139" t="s">
        <v>64</v>
      </c>
      <c r="C226" s="139" t="s">
        <v>31</v>
      </c>
      <c r="D226" s="139" t="s">
        <v>92</v>
      </c>
      <c r="E226" s="139" t="s">
        <v>32</v>
      </c>
      <c r="F226" s="139" t="s">
        <v>180</v>
      </c>
      <c r="G226" s="139" t="s">
        <v>857</v>
      </c>
      <c r="H226" s="140">
        <v>3287</v>
      </c>
      <c r="I226" s="138">
        <v>3</v>
      </c>
      <c r="J226" s="141">
        <f>อุดรธานี!F50</f>
        <v>49873.99</v>
      </c>
      <c r="K226" s="142">
        <f>อุดรธานี!AN50</f>
        <v>261679.56999999995</v>
      </c>
      <c r="L226" s="143">
        <f>อุดรธานี!AO50</f>
        <v>3200399.4000000004</v>
      </c>
      <c r="M226" s="143">
        <f>อุดรธานี!AP50</f>
        <v>3259566.2800000003</v>
      </c>
      <c r="N226" s="139"/>
      <c r="O226" s="139"/>
      <c r="P226" s="139"/>
      <c r="Q226" s="131">
        <f t="shared" si="22"/>
        <v>-59166.879999999888</v>
      </c>
      <c r="R226" s="132">
        <f t="shared" si="23"/>
        <v>973.65360511104359</v>
      </c>
    </row>
    <row r="227" spans="1:18" s="189" customFormat="1" x14ac:dyDescent="0.35">
      <c r="A227" s="183">
        <v>4</v>
      </c>
      <c r="B227" s="184" t="s">
        <v>64</v>
      </c>
      <c r="C227" s="184" t="s">
        <v>31</v>
      </c>
      <c r="D227" s="184" t="s">
        <v>92</v>
      </c>
      <c r="E227" s="184" t="s">
        <v>32</v>
      </c>
      <c r="F227" s="184" t="s">
        <v>180</v>
      </c>
      <c r="G227" s="184" t="s">
        <v>858</v>
      </c>
      <c r="H227" s="185">
        <v>3009</v>
      </c>
      <c r="I227" s="186">
        <v>3</v>
      </c>
      <c r="J227" s="187">
        <f>อุดรธานี!F51</f>
        <v>215742.58</v>
      </c>
      <c r="K227" s="187">
        <f>อุดรธานี!AN51</f>
        <v>175091.92</v>
      </c>
      <c r="L227" s="187">
        <f>อุดรธานี!AO51</f>
        <v>2144908.41</v>
      </c>
      <c r="M227" s="187">
        <f>อุดรธานี!AP51</f>
        <v>2166381.5299999998</v>
      </c>
      <c r="N227" s="184"/>
      <c r="O227" s="184"/>
      <c r="P227" s="184"/>
      <c r="Q227" s="188">
        <f t="shared" si="22"/>
        <v>-21473.119999999646</v>
      </c>
      <c r="R227" s="188">
        <f t="shared" si="23"/>
        <v>712.83097706879369</v>
      </c>
    </row>
    <row r="228" spans="1:18" s="189" customFormat="1" x14ac:dyDescent="0.35">
      <c r="A228" s="183">
        <v>5</v>
      </c>
      <c r="B228" s="184" t="s">
        <v>64</v>
      </c>
      <c r="C228" s="184" t="s">
        <v>31</v>
      </c>
      <c r="D228" s="184" t="s">
        <v>92</v>
      </c>
      <c r="E228" s="184" t="s">
        <v>32</v>
      </c>
      <c r="F228" s="184" t="s">
        <v>180</v>
      </c>
      <c r="G228" s="184" t="s">
        <v>859</v>
      </c>
      <c r="H228" s="185">
        <v>2495</v>
      </c>
      <c r="I228" s="186">
        <v>2</v>
      </c>
      <c r="J228" s="187">
        <f>อุดรธานี!F52</f>
        <v>184847.31</v>
      </c>
      <c r="K228" s="187">
        <f>อุดรธานี!AN52</f>
        <v>303801.14</v>
      </c>
      <c r="L228" s="187">
        <f>อุดรธานี!AO52</f>
        <v>3145670.96</v>
      </c>
      <c r="M228" s="187">
        <f>อุดรธานี!AP52</f>
        <v>3235043.6500000004</v>
      </c>
      <c r="N228" s="184"/>
      <c r="O228" s="184"/>
      <c r="P228" s="184"/>
      <c r="Q228" s="188">
        <f t="shared" si="22"/>
        <v>-89372.69000000041</v>
      </c>
      <c r="R228" s="188">
        <f t="shared" si="23"/>
        <v>1260.7899639278558</v>
      </c>
    </row>
    <row r="229" spans="1:18" s="189" customFormat="1" x14ac:dyDescent="0.35">
      <c r="A229" s="183">
        <v>6</v>
      </c>
      <c r="B229" s="184" t="s">
        <v>64</v>
      </c>
      <c r="C229" s="184" t="s">
        <v>31</v>
      </c>
      <c r="D229" s="184" t="s">
        <v>92</v>
      </c>
      <c r="E229" s="184" t="s">
        <v>32</v>
      </c>
      <c r="F229" s="184" t="s">
        <v>180</v>
      </c>
      <c r="G229" s="184" t="s">
        <v>860</v>
      </c>
      <c r="H229" s="185">
        <v>5264</v>
      </c>
      <c r="I229" s="186">
        <v>4</v>
      </c>
      <c r="J229" s="187">
        <f>อุดรธานี!F53</f>
        <v>305766.57</v>
      </c>
      <c r="K229" s="187">
        <f>อุดรธานี!AN53</f>
        <v>609372.43999999994</v>
      </c>
      <c r="L229" s="187">
        <f>อุดรธานี!AO53</f>
        <v>2133791.92</v>
      </c>
      <c r="M229" s="187">
        <f>อุดรธานี!AP53</f>
        <v>3925864.89</v>
      </c>
      <c r="N229" s="184"/>
      <c r="O229" s="184"/>
      <c r="P229" s="184"/>
      <c r="Q229" s="188">
        <f t="shared" si="22"/>
        <v>-1792072.9700000002</v>
      </c>
      <c r="R229" s="188">
        <f t="shared" si="23"/>
        <v>405.35560790273553</v>
      </c>
    </row>
    <row r="230" spans="1:18" s="196" customFormat="1" x14ac:dyDescent="0.35">
      <c r="A230" s="190">
        <v>7</v>
      </c>
      <c r="B230" s="191" t="s">
        <v>64</v>
      </c>
      <c r="C230" s="191" t="s">
        <v>31</v>
      </c>
      <c r="D230" s="191" t="s">
        <v>92</v>
      </c>
      <c r="E230" s="191" t="s">
        <v>32</v>
      </c>
      <c r="F230" s="191" t="s">
        <v>180</v>
      </c>
      <c r="G230" s="191" t="s">
        <v>861</v>
      </c>
      <c r="H230" s="185">
        <v>2213</v>
      </c>
      <c r="I230" s="190">
        <v>2</v>
      </c>
      <c r="J230" s="192">
        <f>อุดรธานี!F54</f>
        <v>380362.71</v>
      </c>
      <c r="K230" s="193">
        <f>อุดรธานี!AN54</f>
        <v>594343.87</v>
      </c>
      <c r="L230" s="192">
        <f>อุดรธานี!AO54</f>
        <v>1953271.3399999999</v>
      </c>
      <c r="M230" s="192">
        <f>อุดรธานี!AP54</f>
        <v>1953189.69</v>
      </c>
      <c r="N230" s="191"/>
      <c r="O230" s="191"/>
      <c r="P230" s="191"/>
      <c r="Q230" s="194">
        <f t="shared" si="22"/>
        <v>81.649999999906868</v>
      </c>
      <c r="R230" s="195">
        <f t="shared" si="23"/>
        <v>882.63503840939893</v>
      </c>
    </row>
    <row r="231" spans="1:18" s="196" customFormat="1" x14ac:dyDescent="0.35">
      <c r="A231" s="190">
        <v>8</v>
      </c>
      <c r="B231" s="191" t="s">
        <v>64</v>
      </c>
      <c r="C231" s="191" t="s">
        <v>31</v>
      </c>
      <c r="D231" s="191" t="s">
        <v>92</v>
      </c>
      <c r="E231" s="191" t="s">
        <v>32</v>
      </c>
      <c r="F231" s="191" t="s">
        <v>180</v>
      </c>
      <c r="G231" s="191" t="s">
        <v>862</v>
      </c>
      <c r="H231" s="185">
        <v>2562</v>
      </c>
      <c r="I231" s="190">
        <v>2</v>
      </c>
      <c r="J231" s="192">
        <f>อุดรธานี!F55</f>
        <v>38238.94</v>
      </c>
      <c r="K231" s="193">
        <f>อุดรธานี!AN55</f>
        <v>187859.44</v>
      </c>
      <c r="L231" s="192">
        <f>อุดรธานี!AO55</f>
        <v>1794393.78</v>
      </c>
      <c r="M231" s="192">
        <f>อุดรธานี!AP55</f>
        <v>1769592.36</v>
      </c>
      <c r="N231" s="191"/>
      <c r="O231" s="191"/>
      <c r="P231" s="191"/>
      <c r="Q231" s="194">
        <f t="shared" si="22"/>
        <v>24801.419999999925</v>
      </c>
      <c r="R231" s="195">
        <f t="shared" si="23"/>
        <v>700.38789227166274</v>
      </c>
    </row>
    <row r="232" spans="1:18" s="189" customFormat="1" x14ac:dyDescent="0.35">
      <c r="A232" s="183">
        <v>9</v>
      </c>
      <c r="B232" s="184" t="s">
        <v>64</v>
      </c>
      <c r="C232" s="184" t="s">
        <v>31</v>
      </c>
      <c r="D232" s="184" t="s">
        <v>92</v>
      </c>
      <c r="E232" s="184" t="s">
        <v>32</v>
      </c>
      <c r="F232" s="184" t="s">
        <v>180</v>
      </c>
      <c r="G232" s="184" t="s">
        <v>863</v>
      </c>
      <c r="H232" s="185">
        <v>7114</v>
      </c>
      <c r="I232" s="186">
        <v>5</v>
      </c>
      <c r="J232" s="187">
        <f>อุดรธานี!F56</f>
        <v>26856.62</v>
      </c>
      <c r="K232" s="187">
        <f>อุดรธานี!AN56</f>
        <v>192683.91999999998</v>
      </c>
      <c r="L232" s="187">
        <f>อุดรธานี!AO56</f>
        <v>3894672.76</v>
      </c>
      <c r="M232" s="187">
        <f>อุดรธานี!AP56</f>
        <v>3994986.45</v>
      </c>
      <c r="N232" s="184"/>
      <c r="O232" s="184"/>
      <c r="P232" s="184"/>
      <c r="Q232" s="188">
        <f t="shared" si="22"/>
        <v>-100313.69000000041</v>
      </c>
      <c r="R232" s="188">
        <f t="shared" si="23"/>
        <v>547.46594883328646</v>
      </c>
    </row>
    <row r="233" spans="1:18" s="196" customFormat="1" x14ac:dyDescent="0.35">
      <c r="A233" s="190">
        <v>10</v>
      </c>
      <c r="B233" s="191" t="s">
        <v>64</v>
      </c>
      <c r="C233" s="191" t="s">
        <v>31</v>
      </c>
      <c r="D233" s="191" t="s">
        <v>92</v>
      </c>
      <c r="E233" s="191" t="s">
        <v>32</v>
      </c>
      <c r="F233" s="191" t="s">
        <v>180</v>
      </c>
      <c r="G233" s="191" t="s">
        <v>864</v>
      </c>
      <c r="H233" s="185">
        <v>6804</v>
      </c>
      <c r="I233" s="190">
        <v>5</v>
      </c>
      <c r="J233" s="192">
        <f>อุดรธานี!F57</f>
        <v>110289.28</v>
      </c>
      <c r="K233" s="193">
        <f>อุดรธานี!AN57</f>
        <v>211104.53</v>
      </c>
      <c r="L233" s="192">
        <f>อุดรธานี!AO57</f>
        <v>3364616.26</v>
      </c>
      <c r="M233" s="192">
        <f>อุดรธานี!AP57</f>
        <v>3488672.9000000004</v>
      </c>
      <c r="N233" s="191"/>
      <c r="O233" s="191"/>
      <c r="P233" s="191"/>
      <c r="Q233" s="194">
        <f t="shared" si="22"/>
        <v>-124056.6400000006</v>
      </c>
      <c r="R233" s="195">
        <f t="shared" si="23"/>
        <v>494.50562316284532</v>
      </c>
    </row>
    <row r="234" spans="1:18" s="189" customFormat="1" x14ac:dyDescent="0.35">
      <c r="A234" s="183">
        <v>11</v>
      </c>
      <c r="B234" s="184" t="s">
        <v>64</v>
      </c>
      <c r="C234" s="184" t="s">
        <v>31</v>
      </c>
      <c r="D234" s="184" t="s">
        <v>92</v>
      </c>
      <c r="E234" s="184" t="s">
        <v>32</v>
      </c>
      <c r="F234" s="184" t="s">
        <v>180</v>
      </c>
      <c r="G234" s="184" t="s">
        <v>865</v>
      </c>
      <c r="H234" s="185">
        <v>3739</v>
      </c>
      <c r="I234" s="186">
        <v>3</v>
      </c>
      <c r="J234" s="187">
        <f>อุดรธานี!F58</f>
        <v>82404.740000000005</v>
      </c>
      <c r="K234" s="187">
        <f>อุดรธานี!AN58</f>
        <v>404077.94000000006</v>
      </c>
      <c r="L234" s="187">
        <f>อุดรธานี!AO58</f>
        <v>3288685.56</v>
      </c>
      <c r="M234" s="187">
        <f>อุดรธานี!AP58</f>
        <v>3237365.12</v>
      </c>
      <c r="N234" s="184"/>
      <c r="O234" s="184"/>
      <c r="P234" s="184"/>
      <c r="Q234" s="188">
        <f t="shared" si="22"/>
        <v>51320.439999999944</v>
      </c>
      <c r="R234" s="188">
        <f t="shared" si="23"/>
        <v>879.56286707675849</v>
      </c>
    </row>
    <row r="235" spans="1:18" s="189" customFormat="1" x14ac:dyDescent="0.35">
      <c r="A235" s="183">
        <v>12</v>
      </c>
      <c r="B235" s="184" t="s">
        <v>64</v>
      </c>
      <c r="C235" s="184" t="s">
        <v>31</v>
      </c>
      <c r="D235" s="184" t="s">
        <v>92</v>
      </c>
      <c r="E235" s="184" t="s">
        <v>32</v>
      </c>
      <c r="F235" s="184" t="s">
        <v>180</v>
      </c>
      <c r="G235" s="184" t="s">
        <v>866</v>
      </c>
      <c r="H235" s="185">
        <v>2743</v>
      </c>
      <c r="I235" s="186">
        <v>2</v>
      </c>
      <c r="J235" s="187">
        <f>อุดรธานี!F59</f>
        <v>44134.37</v>
      </c>
      <c r="K235" s="187">
        <f>อุดรธานี!AN59</f>
        <v>352493.64</v>
      </c>
      <c r="L235" s="187">
        <f>อุดรธานี!AO59</f>
        <v>2742440.09</v>
      </c>
      <c r="M235" s="187">
        <f>อุดรธานี!AP59</f>
        <v>2400415.6800000002</v>
      </c>
      <c r="N235" s="184"/>
      <c r="O235" s="184"/>
      <c r="P235" s="184"/>
      <c r="Q235" s="188">
        <f t="shared" si="22"/>
        <v>342024.40999999968</v>
      </c>
      <c r="R235" s="188">
        <f t="shared" si="23"/>
        <v>999.79587677725112</v>
      </c>
    </row>
    <row r="236" spans="1:18" s="150" customFormat="1" x14ac:dyDescent="0.35">
      <c r="A236" s="144">
        <v>3</v>
      </c>
      <c r="B236" s="145" t="s">
        <v>64</v>
      </c>
      <c r="C236" s="145"/>
      <c r="D236" s="145"/>
      <c r="E236" s="145" t="s">
        <v>77</v>
      </c>
      <c r="F236" s="145"/>
      <c r="G236" s="145" t="s">
        <v>310</v>
      </c>
      <c r="H236" s="151">
        <f>SUM(H224:H235)</f>
        <v>42437</v>
      </c>
      <c r="I236" s="144"/>
      <c r="J236" s="147">
        <f>SUM(J224:J235)</f>
        <v>1736403.4700000002</v>
      </c>
      <c r="K236" s="147">
        <f t="shared" ref="K236:M236" si="26">SUM(K224:K235)</f>
        <v>3840947.6399999997</v>
      </c>
      <c r="L236" s="147">
        <f t="shared" si="26"/>
        <v>29897160.889999993</v>
      </c>
      <c r="M236" s="147">
        <f t="shared" si="26"/>
        <v>31967159.750000004</v>
      </c>
      <c r="N236" s="145">
        <v>11</v>
      </c>
      <c r="O236" s="145">
        <v>11</v>
      </c>
      <c r="P236" s="145">
        <f>N236-O236</f>
        <v>0</v>
      </c>
      <c r="Q236" s="197">
        <f t="shared" si="22"/>
        <v>-2069998.8600000106</v>
      </c>
      <c r="R236" s="149">
        <f>L236/H236</f>
        <v>704.5069371067699</v>
      </c>
    </row>
    <row r="237" spans="1:18" x14ac:dyDescent="0.35">
      <c r="A237" s="138">
        <v>1</v>
      </c>
      <c r="B237" s="139" t="s">
        <v>64</v>
      </c>
      <c r="C237" s="139" t="s">
        <v>33</v>
      </c>
      <c r="D237" s="139" t="s">
        <v>99</v>
      </c>
      <c r="E237" s="139" t="s">
        <v>34</v>
      </c>
      <c r="F237" s="139" t="s">
        <v>177</v>
      </c>
      <c r="G237" s="139" t="s">
        <v>311</v>
      </c>
      <c r="H237" s="140"/>
      <c r="I237" s="138"/>
      <c r="J237" s="141"/>
      <c r="K237" s="142"/>
      <c r="L237" s="143"/>
      <c r="M237" s="143"/>
      <c r="N237" s="139"/>
      <c r="O237" s="139"/>
      <c r="P237" s="139"/>
    </row>
    <row r="238" spans="1:18" s="158" customFormat="1" x14ac:dyDescent="0.35">
      <c r="A238" s="152">
        <v>2</v>
      </c>
      <c r="B238" s="153" t="s">
        <v>64</v>
      </c>
      <c r="C238" s="153" t="s">
        <v>33</v>
      </c>
      <c r="D238" s="153" t="s">
        <v>99</v>
      </c>
      <c r="E238" s="153" t="s">
        <v>34</v>
      </c>
      <c r="F238" s="153" t="s">
        <v>180</v>
      </c>
      <c r="G238" s="153" t="s">
        <v>867</v>
      </c>
      <c r="H238" s="154">
        <v>4721</v>
      </c>
      <c r="I238" s="152">
        <v>4</v>
      </c>
      <c r="J238" s="143">
        <f>อุดรธานี!F60</f>
        <v>1102107.44</v>
      </c>
      <c r="K238" s="143">
        <f>อุดรธานี!AN60</f>
        <v>1252845.3500000001</v>
      </c>
      <c r="L238" s="143">
        <f>อุดรธานี!AO60</f>
        <v>2760292.52</v>
      </c>
      <c r="M238" s="143">
        <f>อุดรธานี!AP60</f>
        <v>2555808.46</v>
      </c>
      <c r="N238" s="198"/>
      <c r="O238" s="198"/>
      <c r="P238" s="198"/>
      <c r="Q238" s="156">
        <f t="shared" si="22"/>
        <v>204484.06000000006</v>
      </c>
      <c r="R238" s="157">
        <f t="shared" si="23"/>
        <v>584.68386358822283</v>
      </c>
    </row>
    <row r="239" spans="1:18" x14ac:dyDescent="0.35">
      <c r="A239" s="138">
        <v>3</v>
      </c>
      <c r="B239" s="139" t="s">
        <v>64</v>
      </c>
      <c r="C239" s="139" t="s">
        <v>33</v>
      </c>
      <c r="D239" s="139" t="s">
        <v>99</v>
      </c>
      <c r="E239" s="139" t="s">
        <v>34</v>
      </c>
      <c r="F239" s="139" t="s">
        <v>180</v>
      </c>
      <c r="G239" s="139" t="s">
        <v>868</v>
      </c>
      <c r="H239" s="140">
        <v>8384</v>
      </c>
      <c r="I239" s="138">
        <v>5</v>
      </c>
      <c r="J239" s="192">
        <f>อุดรธานี!F61</f>
        <v>1438922.13</v>
      </c>
      <c r="K239" s="192">
        <f>อุดรธานี!AN61</f>
        <v>1358576.3499999999</v>
      </c>
      <c r="L239" s="192">
        <f>อุดรธานี!AO61</f>
        <v>7560338.9500000002</v>
      </c>
      <c r="M239" s="192">
        <f>อุดรธานี!AP61</f>
        <v>7165979.6600000001</v>
      </c>
      <c r="N239" s="139"/>
      <c r="O239" s="139"/>
      <c r="P239" s="139"/>
      <c r="Q239" s="131">
        <f t="shared" si="22"/>
        <v>394359.29000000004</v>
      </c>
      <c r="R239" s="132">
        <f t="shared" si="23"/>
        <v>901.75798544847328</v>
      </c>
    </row>
    <row r="240" spans="1:18" x14ac:dyDescent="0.35">
      <c r="A240" s="152">
        <v>4</v>
      </c>
      <c r="B240" s="139" t="s">
        <v>64</v>
      </c>
      <c r="C240" s="139" t="s">
        <v>33</v>
      </c>
      <c r="D240" s="139" t="s">
        <v>99</v>
      </c>
      <c r="E240" s="139" t="s">
        <v>34</v>
      </c>
      <c r="F240" s="139" t="s">
        <v>180</v>
      </c>
      <c r="G240" s="139" t="s">
        <v>869</v>
      </c>
      <c r="H240" s="140">
        <v>4586</v>
      </c>
      <c r="I240" s="138">
        <v>4</v>
      </c>
      <c r="J240" s="192">
        <f>อุดรธานี!F62</f>
        <v>367867.26</v>
      </c>
      <c r="K240" s="192">
        <f>อุดรธานี!AN62</f>
        <v>506362.92000000004</v>
      </c>
      <c r="L240" s="192">
        <f>อุดรธานี!AO62</f>
        <v>3375114.33</v>
      </c>
      <c r="M240" s="192">
        <f>อุดรธานี!AP62</f>
        <v>3365542.15</v>
      </c>
      <c r="N240" s="139"/>
      <c r="O240" s="139"/>
      <c r="P240" s="139"/>
      <c r="Q240" s="131">
        <f t="shared" si="22"/>
        <v>9572.1800000001676</v>
      </c>
      <c r="R240" s="132">
        <f t="shared" si="23"/>
        <v>735.96038595726122</v>
      </c>
    </row>
    <row r="241" spans="1:18" x14ac:dyDescent="0.35">
      <c r="A241" s="138">
        <v>5</v>
      </c>
      <c r="B241" s="139" t="s">
        <v>64</v>
      </c>
      <c r="C241" s="139" t="s">
        <v>33</v>
      </c>
      <c r="D241" s="139" t="s">
        <v>99</v>
      </c>
      <c r="E241" s="139" t="s">
        <v>34</v>
      </c>
      <c r="F241" s="139" t="s">
        <v>180</v>
      </c>
      <c r="G241" s="139" t="s">
        <v>870</v>
      </c>
      <c r="H241" s="140">
        <v>3004</v>
      </c>
      <c r="I241" s="138">
        <v>2</v>
      </c>
      <c r="J241" s="192">
        <f>อุดรธานี!F63</f>
        <v>510232.3</v>
      </c>
      <c r="K241" s="192">
        <f>อุดรธานี!AN63</f>
        <v>527945.16</v>
      </c>
      <c r="L241" s="192">
        <f>อุดรธานี!AO63</f>
        <v>2037066.47</v>
      </c>
      <c r="M241" s="192">
        <f>อุดรธานี!AP63</f>
        <v>2280586.9700000002</v>
      </c>
      <c r="N241" s="139"/>
      <c r="O241" s="139"/>
      <c r="P241" s="139"/>
      <c r="Q241" s="131">
        <f t="shared" si="22"/>
        <v>-243520.50000000023</v>
      </c>
      <c r="R241" s="132">
        <f t="shared" si="23"/>
        <v>678.11799933422105</v>
      </c>
    </row>
    <row r="242" spans="1:18" x14ac:dyDescent="0.35">
      <c r="A242" s="152">
        <v>6</v>
      </c>
      <c r="B242" s="139" t="s">
        <v>64</v>
      </c>
      <c r="C242" s="139" t="s">
        <v>33</v>
      </c>
      <c r="D242" s="139" t="s">
        <v>99</v>
      </c>
      <c r="E242" s="139" t="s">
        <v>34</v>
      </c>
      <c r="F242" s="139" t="s">
        <v>180</v>
      </c>
      <c r="G242" s="139" t="s">
        <v>871</v>
      </c>
      <c r="H242" s="140">
        <v>7236</v>
      </c>
      <c r="I242" s="138">
        <v>5</v>
      </c>
      <c r="J242" s="192">
        <f>อุดรธานี!F64</f>
        <v>337618.23</v>
      </c>
      <c r="K242" s="192">
        <f>อุดรธานี!AN64</f>
        <v>231582.07999999996</v>
      </c>
      <c r="L242" s="192">
        <f>อุดรธานี!AO64</f>
        <v>3223237.85</v>
      </c>
      <c r="M242" s="192">
        <f>อุดรธานี!AP64</f>
        <v>3605071.38</v>
      </c>
      <c r="N242" s="139"/>
      <c r="O242" s="139"/>
      <c r="P242" s="139"/>
      <c r="Q242" s="131">
        <f t="shared" si="22"/>
        <v>-381833.5299999998</v>
      </c>
      <c r="R242" s="132">
        <f t="shared" si="23"/>
        <v>445.44470011055836</v>
      </c>
    </row>
    <row r="243" spans="1:18" x14ac:dyDescent="0.35">
      <c r="A243" s="138">
        <v>7</v>
      </c>
      <c r="B243" s="139" t="s">
        <v>64</v>
      </c>
      <c r="C243" s="139" t="s">
        <v>33</v>
      </c>
      <c r="D243" s="139" t="s">
        <v>99</v>
      </c>
      <c r="E243" s="139" t="s">
        <v>34</v>
      </c>
      <c r="F243" s="139" t="s">
        <v>180</v>
      </c>
      <c r="G243" s="139" t="s">
        <v>872</v>
      </c>
      <c r="H243" s="140">
        <v>5706</v>
      </c>
      <c r="I243" s="138">
        <v>4</v>
      </c>
      <c r="J243" s="192">
        <f>อุดรธานี!F65</f>
        <v>665786.04</v>
      </c>
      <c r="K243" s="192">
        <f>อุดรธานี!AN65</f>
        <v>1690002.67</v>
      </c>
      <c r="L243" s="192">
        <f>อุดรธานี!AO65</f>
        <v>4335115.41</v>
      </c>
      <c r="M243" s="192">
        <f>อุดรธานี!AP65</f>
        <v>4095439.96</v>
      </c>
      <c r="N243" s="139"/>
      <c r="O243" s="139"/>
      <c r="P243" s="139"/>
      <c r="Q243" s="131">
        <f t="shared" si="22"/>
        <v>239675.45000000019</v>
      </c>
      <c r="R243" s="132">
        <f t="shared" si="23"/>
        <v>759.74682965299689</v>
      </c>
    </row>
    <row r="244" spans="1:18" x14ac:dyDescent="0.35">
      <c r="A244" s="152">
        <v>8</v>
      </c>
      <c r="B244" s="139" t="s">
        <v>64</v>
      </c>
      <c r="C244" s="139" t="s">
        <v>33</v>
      </c>
      <c r="D244" s="139" t="s">
        <v>99</v>
      </c>
      <c r="E244" s="139" t="s">
        <v>34</v>
      </c>
      <c r="F244" s="139" t="s">
        <v>180</v>
      </c>
      <c r="G244" s="139" t="s">
        <v>874</v>
      </c>
      <c r="H244" s="140">
        <v>3449</v>
      </c>
      <c r="I244" s="138">
        <v>3</v>
      </c>
      <c r="J244" s="192">
        <f>อุดรธานี!F67</f>
        <v>532944.57999999996</v>
      </c>
      <c r="K244" s="192">
        <f>อุดรธานี!AN67</f>
        <v>526585.35999999987</v>
      </c>
      <c r="L244" s="192">
        <f>อุดรธานี!AO67</f>
        <v>2716091.08</v>
      </c>
      <c r="M244" s="192">
        <f>อุดรธานี!AP67</f>
        <v>2809367.08</v>
      </c>
      <c r="N244" s="139"/>
      <c r="O244" s="139"/>
      <c r="P244" s="139"/>
      <c r="Q244" s="131">
        <f t="shared" si="22"/>
        <v>-93276</v>
      </c>
      <c r="R244" s="132">
        <f t="shared" si="23"/>
        <v>787.50103798202383</v>
      </c>
    </row>
    <row r="245" spans="1:18" x14ac:dyDescent="0.35">
      <c r="A245" s="138">
        <v>9</v>
      </c>
      <c r="B245" s="139" t="s">
        <v>64</v>
      </c>
      <c r="C245" s="139" t="s">
        <v>33</v>
      </c>
      <c r="D245" s="139" t="s">
        <v>99</v>
      </c>
      <c r="E245" s="139" t="s">
        <v>34</v>
      </c>
      <c r="F245" s="139" t="s">
        <v>180</v>
      </c>
      <c r="G245" s="139" t="s">
        <v>875</v>
      </c>
      <c r="H245" s="140">
        <v>4497</v>
      </c>
      <c r="I245" s="138">
        <v>3</v>
      </c>
      <c r="J245" s="192">
        <f>อุดรธานี!F68</f>
        <v>330516.87</v>
      </c>
      <c r="K245" s="192">
        <f>อุดรธานี!AN68</f>
        <v>709773.87</v>
      </c>
      <c r="L245" s="192">
        <f>อุดรธานี!AO68</f>
        <v>2384570.1</v>
      </c>
      <c r="M245" s="192">
        <f>อุดรธานี!AP68</f>
        <v>2409028.86</v>
      </c>
      <c r="N245" s="139"/>
      <c r="O245" s="139"/>
      <c r="P245" s="139"/>
      <c r="Q245" s="131">
        <f t="shared" si="22"/>
        <v>-24458.759999999776</v>
      </c>
      <c r="R245" s="132">
        <f t="shared" si="23"/>
        <v>530.25797198132091</v>
      </c>
    </row>
    <row r="246" spans="1:18" x14ac:dyDescent="0.35">
      <c r="A246" s="152">
        <v>10</v>
      </c>
      <c r="B246" s="139" t="s">
        <v>64</v>
      </c>
      <c r="C246" s="139" t="s">
        <v>33</v>
      </c>
      <c r="D246" s="139" t="s">
        <v>99</v>
      </c>
      <c r="E246" s="139" t="s">
        <v>34</v>
      </c>
      <c r="F246" s="139" t="s">
        <v>180</v>
      </c>
      <c r="G246" s="139" t="s">
        <v>876</v>
      </c>
      <c r="H246" s="140">
        <v>3008</v>
      </c>
      <c r="I246" s="138">
        <v>3</v>
      </c>
      <c r="J246" s="192">
        <f>อุดรธานี!F69</f>
        <v>199733.4</v>
      </c>
      <c r="K246" s="192">
        <f>อุดรธานี!AN69</f>
        <v>176889.01999999996</v>
      </c>
      <c r="L246" s="192">
        <f>อุดรธานี!AO69</f>
        <v>2945365.34</v>
      </c>
      <c r="M246" s="192">
        <f>อุดรธานี!AP69</f>
        <v>2879955.83</v>
      </c>
      <c r="N246" s="139"/>
      <c r="O246" s="139"/>
      <c r="P246" s="139"/>
      <c r="Q246" s="131">
        <f t="shared" si="22"/>
        <v>65409.509999999776</v>
      </c>
      <c r="R246" s="132">
        <f t="shared" si="23"/>
        <v>979.17730718085102</v>
      </c>
    </row>
    <row r="247" spans="1:18" x14ac:dyDescent="0.35">
      <c r="A247" s="138">
        <v>11</v>
      </c>
      <c r="B247" s="139" t="s">
        <v>64</v>
      </c>
      <c r="C247" s="139" t="s">
        <v>33</v>
      </c>
      <c r="D247" s="139" t="s">
        <v>99</v>
      </c>
      <c r="E247" s="139" t="s">
        <v>34</v>
      </c>
      <c r="F247" s="139" t="s">
        <v>180</v>
      </c>
      <c r="G247" s="139" t="s">
        <v>877</v>
      </c>
      <c r="H247" s="140">
        <v>4393</v>
      </c>
      <c r="I247" s="138">
        <v>3</v>
      </c>
      <c r="J247" s="192">
        <f>อุดรธานี!F70</f>
        <v>124875.05</v>
      </c>
      <c r="K247" s="192">
        <f>อุดรธานี!AN70</f>
        <v>868531.1</v>
      </c>
      <c r="L247" s="192">
        <f>อุดรธานี!AO70</f>
        <v>3370122.41</v>
      </c>
      <c r="M247" s="192">
        <f>อุดรธานี!AP70</f>
        <v>3213379.74</v>
      </c>
      <c r="N247" s="139"/>
      <c r="O247" s="139"/>
      <c r="P247" s="139"/>
      <c r="Q247" s="131">
        <f t="shared" si="22"/>
        <v>156742.66999999993</v>
      </c>
      <c r="R247" s="132">
        <f t="shared" si="23"/>
        <v>767.1573890279991</v>
      </c>
    </row>
    <row r="248" spans="1:18" x14ac:dyDescent="0.35">
      <c r="A248" s="152">
        <v>12</v>
      </c>
      <c r="B248" s="139" t="s">
        <v>64</v>
      </c>
      <c r="C248" s="139" t="s">
        <v>33</v>
      </c>
      <c r="D248" s="139" t="s">
        <v>99</v>
      </c>
      <c r="E248" s="139" t="s">
        <v>34</v>
      </c>
      <c r="F248" s="139" t="s">
        <v>180</v>
      </c>
      <c r="G248" s="139" t="s">
        <v>878</v>
      </c>
      <c r="H248" s="140">
        <v>2760</v>
      </c>
      <c r="I248" s="138">
        <v>2</v>
      </c>
      <c r="J248" s="192">
        <f>อุดรธานี!F71</f>
        <v>305076.13</v>
      </c>
      <c r="K248" s="192">
        <f>อุดรธานี!AN71</f>
        <v>439316.52</v>
      </c>
      <c r="L248" s="192">
        <f>อุดรธานี!AO71</f>
        <v>2990327.17</v>
      </c>
      <c r="M248" s="192">
        <f>อุดรธานี!AP71</f>
        <v>2722660.23</v>
      </c>
      <c r="N248" s="139"/>
      <c r="O248" s="139"/>
      <c r="P248" s="139"/>
      <c r="Q248" s="131">
        <f t="shared" si="22"/>
        <v>267666.93999999994</v>
      </c>
      <c r="R248" s="132">
        <f t="shared" si="23"/>
        <v>1083.4518731884057</v>
      </c>
    </row>
    <row r="249" spans="1:18" x14ac:dyDescent="0.35">
      <c r="A249" s="138">
        <v>13</v>
      </c>
      <c r="B249" s="139" t="s">
        <v>64</v>
      </c>
      <c r="C249" s="139" t="s">
        <v>33</v>
      </c>
      <c r="D249" s="139" t="s">
        <v>99</v>
      </c>
      <c r="E249" s="139" t="s">
        <v>34</v>
      </c>
      <c r="F249" s="139" t="s">
        <v>180</v>
      </c>
      <c r="G249" s="139" t="s">
        <v>879</v>
      </c>
      <c r="H249" s="140">
        <v>4335</v>
      </c>
      <c r="I249" s="138">
        <v>3</v>
      </c>
      <c r="J249" s="192">
        <f>อุดรธานี!F72</f>
        <v>321432.77</v>
      </c>
      <c r="K249" s="192">
        <f>อุดรธานี!AN72</f>
        <v>465408.10000000003</v>
      </c>
      <c r="L249" s="192">
        <f>อุดรธานี!AO72</f>
        <v>2313478.1799999997</v>
      </c>
      <c r="M249" s="192">
        <f>อุดรธานี!AP72</f>
        <v>2104048.38</v>
      </c>
      <c r="N249" s="139"/>
      <c r="O249" s="139"/>
      <c r="P249" s="139"/>
      <c r="Q249" s="131">
        <f t="shared" si="22"/>
        <v>209429.79999999981</v>
      </c>
      <c r="R249" s="132">
        <f t="shared" si="23"/>
        <v>533.67432064590537</v>
      </c>
    </row>
    <row r="250" spans="1:18" x14ac:dyDescent="0.35">
      <c r="A250" s="152">
        <v>14</v>
      </c>
      <c r="B250" s="139" t="s">
        <v>64</v>
      </c>
      <c r="C250" s="139" t="s">
        <v>33</v>
      </c>
      <c r="D250" s="139" t="s">
        <v>99</v>
      </c>
      <c r="E250" s="139" t="s">
        <v>34</v>
      </c>
      <c r="F250" s="139" t="s">
        <v>180</v>
      </c>
      <c r="G250" s="139" t="s">
        <v>880</v>
      </c>
      <c r="H250" s="140">
        <v>2477</v>
      </c>
      <c r="I250" s="138">
        <v>2</v>
      </c>
      <c r="J250" s="192">
        <f>อุดรธานี!F73</f>
        <v>374162.67</v>
      </c>
      <c r="K250" s="192">
        <f>อุดรธานี!AN73</f>
        <v>429459.80999999994</v>
      </c>
      <c r="L250" s="192">
        <f>อุดรธานี!AO73</f>
        <v>2480797.2000000002</v>
      </c>
      <c r="M250" s="192">
        <f>อุดรธานี!AP73</f>
        <v>2840385.21</v>
      </c>
      <c r="N250" s="139"/>
      <c r="O250" s="139"/>
      <c r="P250" s="139"/>
      <c r="Q250" s="131">
        <f t="shared" si="22"/>
        <v>-359588.00999999978</v>
      </c>
      <c r="R250" s="132">
        <f t="shared" si="23"/>
        <v>1001.5329834477191</v>
      </c>
    </row>
    <row r="251" spans="1:18" x14ac:dyDescent="0.35">
      <c r="A251" s="138">
        <v>15</v>
      </c>
      <c r="B251" s="139" t="s">
        <v>64</v>
      </c>
      <c r="C251" s="139" t="s">
        <v>33</v>
      </c>
      <c r="D251" s="139" t="s">
        <v>99</v>
      </c>
      <c r="E251" s="139" t="s">
        <v>34</v>
      </c>
      <c r="F251" s="139" t="s">
        <v>180</v>
      </c>
      <c r="G251" s="139" t="s">
        <v>881</v>
      </c>
      <c r="H251" s="140">
        <v>5216</v>
      </c>
      <c r="I251" s="138">
        <v>4</v>
      </c>
      <c r="J251" s="192">
        <f>อุดรธานี!F74</f>
        <v>359122.48</v>
      </c>
      <c r="K251" s="192">
        <f>อุดรธานี!AN74</f>
        <v>924361.39999999991</v>
      </c>
      <c r="L251" s="192">
        <f>อุดรธานี!AO74</f>
        <v>2800881.3700000006</v>
      </c>
      <c r="M251" s="192">
        <f>อุดรธานี!AP74</f>
        <v>2779062.51</v>
      </c>
      <c r="N251" s="139"/>
      <c r="O251" s="139"/>
      <c r="P251" s="139"/>
      <c r="Q251" s="131">
        <f t="shared" si="22"/>
        <v>21818.860000000801</v>
      </c>
      <c r="R251" s="132">
        <f t="shared" si="23"/>
        <v>536.97879026073633</v>
      </c>
    </row>
    <row r="252" spans="1:18" s="199" customFormat="1" x14ac:dyDescent="0.35">
      <c r="A252" s="152">
        <v>16</v>
      </c>
      <c r="B252" s="153" t="s">
        <v>64</v>
      </c>
      <c r="C252" s="153" t="s">
        <v>33</v>
      </c>
      <c r="D252" s="153" t="s">
        <v>99</v>
      </c>
      <c r="E252" s="153" t="s">
        <v>34</v>
      </c>
      <c r="F252" s="153" t="s">
        <v>180</v>
      </c>
      <c r="G252" s="153" t="s">
        <v>882</v>
      </c>
      <c r="H252" s="154">
        <v>5544</v>
      </c>
      <c r="I252" s="152">
        <v>4</v>
      </c>
      <c r="J252" s="192">
        <f>อุดรธานี!F75</f>
        <v>656327.53</v>
      </c>
      <c r="K252" s="192">
        <f>อุดรธานี!AN75</f>
        <v>1535346.95</v>
      </c>
      <c r="L252" s="192">
        <f>อุดรธานี!AO75</f>
        <v>4069976.39</v>
      </c>
      <c r="M252" s="192">
        <f>อุดรธานี!AP75</f>
        <v>3385534.98</v>
      </c>
      <c r="N252" s="153"/>
      <c r="O252" s="153"/>
      <c r="P252" s="153"/>
      <c r="Q252" s="131">
        <f t="shared" si="22"/>
        <v>684441.41000000015</v>
      </c>
      <c r="R252" s="132">
        <f t="shared" si="23"/>
        <v>734.12272546897555</v>
      </c>
    </row>
    <row r="253" spans="1:18" x14ac:dyDescent="0.35">
      <c r="A253" s="138">
        <v>17</v>
      </c>
      <c r="B253" s="139" t="s">
        <v>64</v>
      </c>
      <c r="C253" s="139" t="s">
        <v>33</v>
      </c>
      <c r="D253" s="139" t="s">
        <v>99</v>
      </c>
      <c r="E253" s="139" t="s">
        <v>34</v>
      </c>
      <c r="F253" s="139" t="s">
        <v>180</v>
      </c>
      <c r="G253" s="139" t="s">
        <v>883</v>
      </c>
      <c r="H253" s="140">
        <v>2866</v>
      </c>
      <c r="I253" s="138">
        <v>2</v>
      </c>
      <c r="J253" s="192">
        <f>อุดรธานี!F76</f>
        <v>851090.2</v>
      </c>
      <c r="K253" s="192">
        <f>อุดรธานี!AN76</f>
        <v>1222858.7999999998</v>
      </c>
      <c r="L253" s="192">
        <f>อุดรธานี!AO76</f>
        <v>3392118.3</v>
      </c>
      <c r="M253" s="192">
        <f>อุดรธานี!AP76</f>
        <v>2697085.57</v>
      </c>
      <c r="N253" s="139"/>
      <c r="O253" s="139"/>
      <c r="P253" s="139"/>
      <c r="Q253" s="131">
        <f t="shared" si="22"/>
        <v>695032.73</v>
      </c>
      <c r="R253" s="132">
        <f t="shared" si="23"/>
        <v>1183.5723307745986</v>
      </c>
    </row>
    <row r="254" spans="1:18" s="150" customFormat="1" x14ac:dyDescent="0.35">
      <c r="A254" s="144">
        <v>4</v>
      </c>
      <c r="B254" s="145" t="s">
        <v>64</v>
      </c>
      <c r="C254" s="145"/>
      <c r="D254" s="145"/>
      <c r="E254" s="145" t="s">
        <v>77</v>
      </c>
      <c r="F254" s="145"/>
      <c r="G254" s="145" t="s">
        <v>312</v>
      </c>
      <c r="H254" s="151">
        <f>SUM(H237:H252)</f>
        <v>69316</v>
      </c>
      <c r="I254" s="144"/>
      <c r="J254" s="147">
        <f>SUM(J237:J252)</f>
        <v>7626724.8800000018</v>
      </c>
      <c r="K254" s="147">
        <f>SUM(K237:K252)</f>
        <v>11642986.66</v>
      </c>
      <c r="L254" s="147">
        <f>SUM(L237:L252)</f>
        <v>49362774.770000003</v>
      </c>
      <c r="M254" s="147">
        <f>SUM(M237:M252)</f>
        <v>48211851.399999999</v>
      </c>
      <c r="N254" s="145">
        <v>16</v>
      </c>
      <c r="O254" s="145">
        <v>16</v>
      </c>
      <c r="P254" s="145">
        <f>N254-O254</f>
        <v>0</v>
      </c>
      <c r="Q254" s="148">
        <f t="shared" si="22"/>
        <v>1150923.3700000048</v>
      </c>
      <c r="R254" s="149">
        <f>L254/H254</f>
        <v>712.14113292746265</v>
      </c>
    </row>
    <row r="255" spans="1:18" x14ac:dyDescent="0.35">
      <c r="A255" s="138">
        <v>1</v>
      </c>
      <c r="B255" s="139" t="s">
        <v>64</v>
      </c>
      <c r="C255" s="139" t="s">
        <v>35</v>
      </c>
      <c r="D255" s="139" t="s">
        <v>113</v>
      </c>
      <c r="E255" s="139" t="s">
        <v>36</v>
      </c>
      <c r="F255" s="139" t="s">
        <v>210</v>
      </c>
      <c r="G255" s="139" t="s">
        <v>313</v>
      </c>
      <c r="H255" s="140"/>
      <c r="I255" s="138"/>
      <c r="J255" s="141"/>
      <c r="K255" s="142"/>
      <c r="L255" s="143"/>
      <c r="M255" s="143"/>
      <c r="N255" s="139"/>
      <c r="O255" s="139"/>
      <c r="P255" s="139"/>
    </row>
    <row r="256" spans="1:18" x14ac:dyDescent="0.35">
      <c r="A256" s="138">
        <v>2</v>
      </c>
      <c r="B256" s="139" t="s">
        <v>64</v>
      </c>
      <c r="C256" s="139" t="s">
        <v>35</v>
      </c>
      <c r="D256" s="139" t="s">
        <v>113</v>
      </c>
      <c r="E256" s="139" t="s">
        <v>36</v>
      </c>
      <c r="F256" s="139" t="s">
        <v>180</v>
      </c>
      <c r="G256" s="139" t="s">
        <v>884</v>
      </c>
      <c r="H256" s="140">
        <v>3680</v>
      </c>
      <c r="I256" s="138">
        <v>3</v>
      </c>
      <c r="J256" s="141">
        <f>อุดรธานี!F77</f>
        <v>197065.53</v>
      </c>
      <c r="K256" s="142">
        <f>อุดรธานี!AN77</f>
        <v>-53535.329999999958</v>
      </c>
      <c r="L256" s="143">
        <f>อุดรธานี!AO77</f>
        <v>2046620.2200000002</v>
      </c>
      <c r="M256" s="143">
        <f>อุดรธานี!AP77</f>
        <v>2649809.5699999998</v>
      </c>
      <c r="N256" s="139"/>
      <c r="O256" s="139"/>
      <c r="P256" s="139"/>
      <c r="Q256" s="131">
        <f t="shared" si="22"/>
        <v>-603189.34999999963</v>
      </c>
      <c r="R256" s="132">
        <f t="shared" si="23"/>
        <v>556.14679891304354</v>
      </c>
    </row>
    <row r="257" spans="1:18" x14ac:dyDescent="0.35">
      <c r="A257" s="138">
        <v>3</v>
      </c>
      <c r="B257" s="139" t="s">
        <v>64</v>
      </c>
      <c r="C257" s="139" t="s">
        <v>35</v>
      </c>
      <c r="D257" s="139" t="s">
        <v>113</v>
      </c>
      <c r="E257" s="139" t="s">
        <v>36</v>
      </c>
      <c r="F257" s="139" t="s">
        <v>180</v>
      </c>
      <c r="G257" s="139" t="s">
        <v>885</v>
      </c>
      <c r="H257" s="140">
        <v>5005</v>
      </c>
      <c r="I257" s="138">
        <v>4</v>
      </c>
      <c r="J257" s="141">
        <f>อุดรธานี!F78</f>
        <v>102287.58</v>
      </c>
      <c r="K257" s="142">
        <f>อุดรธานี!AN78</f>
        <v>-24450.690000000002</v>
      </c>
      <c r="L257" s="143">
        <f>อุดรธานี!AO78</f>
        <v>3466334.44</v>
      </c>
      <c r="M257" s="143">
        <f>อุดรธานี!AP78</f>
        <v>3705840.95</v>
      </c>
      <c r="N257" s="139"/>
      <c r="O257" s="139"/>
      <c r="P257" s="139"/>
      <c r="Q257" s="131">
        <f t="shared" si="22"/>
        <v>-239506.51000000024</v>
      </c>
      <c r="R257" s="132">
        <f t="shared" si="23"/>
        <v>692.57431368631364</v>
      </c>
    </row>
    <row r="258" spans="1:18" x14ac:dyDescent="0.35">
      <c r="A258" s="138">
        <v>4</v>
      </c>
      <c r="B258" s="139" t="s">
        <v>64</v>
      </c>
      <c r="C258" s="139" t="s">
        <v>35</v>
      </c>
      <c r="D258" s="139" t="s">
        <v>113</v>
      </c>
      <c r="E258" s="139" t="s">
        <v>36</v>
      </c>
      <c r="F258" s="139" t="s">
        <v>180</v>
      </c>
      <c r="G258" s="139" t="s">
        <v>886</v>
      </c>
      <c r="H258" s="140">
        <v>3048</v>
      </c>
      <c r="I258" s="138">
        <v>3</v>
      </c>
      <c r="J258" s="141">
        <f>อุดรธานี!F79</f>
        <v>140201.82</v>
      </c>
      <c r="K258" s="142">
        <f>อุดรธานี!AN79</f>
        <v>94008.01999999999</v>
      </c>
      <c r="L258" s="143">
        <f>อุดรธานี!AO79</f>
        <v>2651443.0300000003</v>
      </c>
      <c r="M258" s="143">
        <f>อุดรธานี!AP79</f>
        <v>2697163.03</v>
      </c>
      <c r="N258" s="139"/>
      <c r="O258" s="139"/>
      <c r="P258" s="139"/>
      <c r="Q258" s="131">
        <f t="shared" si="22"/>
        <v>-45719.999999999534</v>
      </c>
      <c r="R258" s="132">
        <f t="shared" si="23"/>
        <v>869.89600721784791</v>
      </c>
    </row>
    <row r="259" spans="1:18" x14ac:dyDescent="0.35">
      <c r="A259" s="138">
        <v>5</v>
      </c>
      <c r="B259" s="139" t="s">
        <v>64</v>
      </c>
      <c r="C259" s="139" t="s">
        <v>35</v>
      </c>
      <c r="D259" s="139" t="s">
        <v>113</v>
      </c>
      <c r="E259" s="139" t="s">
        <v>36</v>
      </c>
      <c r="F259" s="139" t="s">
        <v>180</v>
      </c>
      <c r="G259" s="139" t="s">
        <v>887</v>
      </c>
      <c r="H259" s="140">
        <v>6117</v>
      </c>
      <c r="I259" s="138">
        <v>5</v>
      </c>
      <c r="J259" s="141">
        <f>อุดรธานี!F80</f>
        <v>125351.47</v>
      </c>
      <c r="K259" s="142">
        <f>อุดรธานี!AN80</f>
        <v>130178.06</v>
      </c>
      <c r="L259" s="143">
        <f>อุดรธานี!AO80</f>
        <v>3608243.91</v>
      </c>
      <c r="M259" s="143">
        <f>อุดรธานี!AP80</f>
        <v>3831083.9600000004</v>
      </c>
      <c r="N259" s="139"/>
      <c r="O259" s="139"/>
      <c r="P259" s="139"/>
      <c r="Q259" s="131">
        <f t="shared" si="22"/>
        <v>-222840.05000000028</v>
      </c>
      <c r="R259" s="132">
        <f t="shared" si="23"/>
        <v>589.87149092692493</v>
      </c>
    </row>
    <row r="260" spans="1:18" x14ac:dyDescent="0.35">
      <c r="A260" s="138">
        <v>6</v>
      </c>
      <c r="B260" s="139" t="s">
        <v>64</v>
      </c>
      <c r="C260" s="139" t="s">
        <v>35</v>
      </c>
      <c r="D260" s="139" t="s">
        <v>113</v>
      </c>
      <c r="E260" s="139" t="s">
        <v>36</v>
      </c>
      <c r="F260" s="139" t="s">
        <v>180</v>
      </c>
      <c r="G260" s="139" t="s">
        <v>888</v>
      </c>
      <c r="H260" s="140">
        <v>3261</v>
      </c>
      <c r="I260" s="138">
        <v>3</v>
      </c>
      <c r="J260" s="141">
        <f>อุดรธานี!F81</f>
        <v>57824.95</v>
      </c>
      <c r="K260" s="142">
        <f>อุดรธานี!AN81</f>
        <v>-359806.48000000004</v>
      </c>
      <c r="L260" s="143">
        <f>อุดรธานี!AO81</f>
        <v>2198940.4</v>
      </c>
      <c r="M260" s="200">
        <f>อุดรธานี!AP81</f>
        <v>2965931.7600000002</v>
      </c>
      <c r="N260" s="139"/>
      <c r="O260" s="139"/>
      <c r="P260" s="139"/>
      <c r="Q260" s="131">
        <f t="shared" si="22"/>
        <v>-766991.36000000034</v>
      </c>
      <c r="R260" s="132">
        <f t="shared" si="23"/>
        <v>674.31475007666359</v>
      </c>
    </row>
    <row r="261" spans="1:18" x14ac:dyDescent="0.35">
      <c r="A261" s="138">
        <v>7</v>
      </c>
      <c r="B261" s="139" t="s">
        <v>64</v>
      </c>
      <c r="C261" s="139" t="s">
        <v>35</v>
      </c>
      <c r="D261" s="139" t="s">
        <v>113</v>
      </c>
      <c r="E261" s="139" t="s">
        <v>36</v>
      </c>
      <c r="F261" s="139" t="s">
        <v>180</v>
      </c>
      <c r="G261" s="139" t="s">
        <v>889</v>
      </c>
      <c r="H261" s="140">
        <v>2381</v>
      </c>
      <c r="I261" s="138">
        <v>2</v>
      </c>
      <c r="J261" s="141">
        <f>อุดรธานี!F82</f>
        <v>326018.68</v>
      </c>
      <c r="K261" s="142">
        <f>อุดรธานี!AN82</f>
        <v>283435.77</v>
      </c>
      <c r="L261" s="143">
        <f>อุดรธานี!AO82</f>
        <v>1634212.4400000002</v>
      </c>
      <c r="M261" s="143">
        <f>อุดรธานี!AP82</f>
        <v>1818021.09</v>
      </c>
      <c r="N261" s="139"/>
      <c r="O261" s="139"/>
      <c r="P261" s="139"/>
      <c r="Q261" s="131">
        <f t="shared" si="22"/>
        <v>-183808.64999999991</v>
      </c>
      <c r="R261" s="132">
        <f t="shared" si="23"/>
        <v>686.35549769004626</v>
      </c>
    </row>
    <row r="262" spans="1:18" x14ac:dyDescent="0.35">
      <c r="A262" s="138">
        <v>8</v>
      </c>
      <c r="B262" s="139" t="s">
        <v>64</v>
      </c>
      <c r="C262" s="139" t="s">
        <v>35</v>
      </c>
      <c r="D262" s="139" t="s">
        <v>113</v>
      </c>
      <c r="E262" s="139" t="s">
        <v>36</v>
      </c>
      <c r="F262" s="139" t="s">
        <v>180</v>
      </c>
      <c r="G262" s="139" t="s">
        <v>890</v>
      </c>
      <c r="H262" s="140">
        <v>2712</v>
      </c>
      <c r="I262" s="138">
        <v>2</v>
      </c>
      <c r="J262" s="141">
        <f>อุดรธานี!F83</f>
        <v>269875.75</v>
      </c>
      <c r="K262" s="142">
        <f>อุดรธานี!AN83</f>
        <v>227734.53999999998</v>
      </c>
      <c r="L262" s="143">
        <f>อุดรธานี!AO83</f>
        <v>2658174.17</v>
      </c>
      <c r="M262" s="143">
        <f>อุดรธานี!AP83</f>
        <v>2828627.4000000004</v>
      </c>
      <c r="N262" s="139"/>
      <c r="O262" s="139"/>
      <c r="P262" s="139"/>
      <c r="Q262" s="131">
        <f t="shared" ref="Q262:Q325" si="27">L262-M262</f>
        <v>-170453.23000000045</v>
      </c>
      <c r="R262" s="132">
        <f t="shared" ref="R262:R325" si="28">L262/H262</f>
        <v>980.15271755162235</v>
      </c>
    </row>
    <row r="263" spans="1:18" x14ac:dyDescent="0.35">
      <c r="A263" s="138">
        <v>9</v>
      </c>
      <c r="B263" s="139" t="s">
        <v>64</v>
      </c>
      <c r="C263" s="139" t="s">
        <v>35</v>
      </c>
      <c r="D263" s="139" t="s">
        <v>113</v>
      </c>
      <c r="E263" s="139" t="s">
        <v>36</v>
      </c>
      <c r="F263" s="139" t="s">
        <v>180</v>
      </c>
      <c r="G263" s="139" t="s">
        <v>891</v>
      </c>
      <c r="H263" s="140">
        <v>1686</v>
      </c>
      <c r="I263" s="138">
        <v>2</v>
      </c>
      <c r="J263" s="141">
        <f>อุดรธานี!F84</f>
        <v>30969.73</v>
      </c>
      <c r="K263" s="142">
        <f>อุดรธานี!AN84</f>
        <v>-77079.11</v>
      </c>
      <c r="L263" s="143">
        <f>อุดรธานี!AO84</f>
        <v>1710304.3399999999</v>
      </c>
      <c r="M263" s="200">
        <f>อุดรธานี!AP84</f>
        <v>1904494.18</v>
      </c>
      <c r="N263" s="139"/>
      <c r="O263" s="139"/>
      <c r="P263" s="139"/>
      <c r="Q263" s="131">
        <f t="shared" si="27"/>
        <v>-194189.84000000008</v>
      </c>
      <c r="R263" s="132">
        <f t="shared" si="28"/>
        <v>1014.4153855278765</v>
      </c>
    </row>
    <row r="264" spans="1:18" x14ac:dyDescent="0.35">
      <c r="A264" s="138">
        <v>10</v>
      </c>
      <c r="B264" s="139" t="s">
        <v>64</v>
      </c>
      <c r="C264" s="139" t="s">
        <v>35</v>
      </c>
      <c r="D264" s="139" t="s">
        <v>113</v>
      </c>
      <c r="E264" s="139" t="s">
        <v>36</v>
      </c>
      <c r="F264" s="139" t="s">
        <v>180</v>
      </c>
      <c r="G264" s="139" t="s">
        <v>892</v>
      </c>
      <c r="H264" s="140">
        <v>2512</v>
      </c>
      <c r="I264" s="138">
        <v>2</v>
      </c>
      <c r="J264" s="141">
        <f>อุดรธานี!F85</f>
        <v>94108.39</v>
      </c>
      <c r="K264" s="142">
        <f>อุดรธานี!AN85</f>
        <v>4817.0200000000186</v>
      </c>
      <c r="L264" s="143">
        <f>อุดรธานี!AO85</f>
        <v>1903378.5099999998</v>
      </c>
      <c r="M264" s="143">
        <f>อุดรธานี!AP85</f>
        <v>2383608.58</v>
      </c>
      <c r="N264" s="139"/>
      <c r="O264" s="139"/>
      <c r="P264" s="139"/>
      <c r="Q264" s="131">
        <f t="shared" si="27"/>
        <v>-480230.0700000003</v>
      </c>
      <c r="R264" s="132">
        <f t="shared" si="28"/>
        <v>757.7143749999999</v>
      </c>
    </row>
    <row r="265" spans="1:18" s="150" customFormat="1" x14ac:dyDescent="0.35">
      <c r="A265" s="144">
        <v>5</v>
      </c>
      <c r="B265" s="145" t="s">
        <v>64</v>
      </c>
      <c r="C265" s="145"/>
      <c r="D265" s="145"/>
      <c r="E265" s="145" t="s">
        <v>77</v>
      </c>
      <c r="F265" s="145"/>
      <c r="G265" s="145" t="s">
        <v>314</v>
      </c>
      <c r="H265" s="151">
        <f>SUM(H247:H263)</f>
        <v>124797</v>
      </c>
      <c r="I265" s="144"/>
      <c r="J265" s="147">
        <f>SUM(J255:J264)</f>
        <v>1343703.9</v>
      </c>
      <c r="K265" s="147">
        <f t="shared" ref="K265:M265" si="29">SUM(K255:K264)</f>
        <v>225301.80000000005</v>
      </c>
      <c r="L265" s="147">
        <f t="shared" si="29"/>
        <v>21877651.460000001</v>
      </c>
      <c r="M265" s="147">
        <f t="shared" si="29"/>
        <v>24784580.519999996</v>
      </c>
      <c r="N265" s="145">
        <v>9</v>
      </c>
      <c r="O265" s="145">
        <v>9</v>
      </c>
      <c r="P265" s="145">
        <f>N265-O265</f>
        <v>0</v>
      </c>
      <c r="Q265" s="148">
        <f t="shared" si="27"/>
        <v>-2906929.0599999949</v>
      </c>
      <c r="R265" s="149">
        <f>L265/H265</f>
        <v>175.30590847536399</v>
      </c>
    </row>
    <row r="266" spans="1:18" x14ac:dyDescent="0.35">
      <c r="A266" s="138">
        <v>1</v>
      </c>
      <c r="B266" s="139" t="s">
        <v>64</v>
      </c>
      <c r="C266" s="139" t="s">
        <v>315</v>
      </c>
      <c r="D266" s="139" t="s">
        <v>120</v>
      </c>
      <c r="E266" s="139" t="s">
        <v>46</v>
      </c>
      <c r="F266" s="139" t="s">
        <v>210</v>
      </c>
      <c r="G266" s="139" t="s">
        <v>316</v>
      </c>
      <c r="H266" s="140"/>
      <c r="I266" s="138"/>
      <c r="J266" s="141"/>
      <c r="K266" s="142"/>
      <c r="L266" s="143"/>
      <c r="M266" s="143"/>
      <c r="N266" s="139"/>
      <c r="O266" s="139"/>
      <c r="P266" s="139"/>
    </row>
    <row r="267" spans="1:18" x14ac:dyDescent="0.35">
      <c r="A267" s="138">
        <v>2</v>
      </c>
      <c r="B267" s="139" t="s">
        <v>64</v>
      </c>
      <c r="C267" s="139" t="s">
        <v>315</v>
      </c>
      <c r="D267" s="139" t="s">
        <v>120</v>
      </c>
      <c r="E267" s="139" t="s">
        <v>46</v>
      </c>
      <c r="F267" s="139" t="s">
        <v>180</v>
      </c>
      <c r="G267" s="139" t="s">
        <v>893</v>
      </c>
      <c r="H267" s="140">
        <v>3664</v>
      </c>
      <c r="I267" s="138">
        <v>3</v>
      </c>
      <c r="J267" s="141">
        <f>อุดรธานี!F86</f>
        <v>247082.23</v>
      </c>
      <c r="K267" s="142">
        <f>อุดรธานี!AN86</f>
        <v>278126.32</v>
      </c>
      <c r="L267" s="143">
        <f>อุดรธานี!AO86</f>
        <v>2804980.71</v>
      </c>
      <c r="M267" s="143">
        <f>อุดรธานี!AP86</f>
        <v>2979982.0900000003</v>
      </c>
      <c r="N267" s="139"/>
      <c r="O267" s="139"/>
      <c r="P267" s="139"/>
      <c r="Q267" s="131">
        <f t="shared" si="27"/>
        <v>-175001.38000000035</v>
      </c>
      <c r="R267" s="132">
        <f t="shared" si="28"/>
        <v>765.55150382096065</v>
      </c>
    </row>
    <row r="268" spans="1:18" x14ac:dyDescent="0.35">
      <c r="A268" s="138">
        <v>3</v>
      </c>
      <c r="B268" s="139" t="s">
        <v>64</v>
      </c>
      <c r="C268" s="139" t="s">
        <v>315</v>
      </c>
      <c r="D268" s="139" t="s">
        <v>120</v>
      </c>
      <c r="E268" s="139" t="s">
        <v>46</v>
      </c>
      <c r="F268" s="139" t="s">
        <v>180</v>
      </c>
      <c r="G268" s="139" t="s">
        <v>894</v>
      </c>
      <c r="H268" s="140">
        <v>7927</v>
      </c>
      <c r="I268" s="138">
        <v>5</v>
      </c>
      <c r="J268" s="141">
        <f>อุดรธานี!F87</f>
        <v>1411968.94</v>
      </c>
      <c r="K268" s="142">
        <f>อุดรธานี!AN87</f>
        <v>1497398.66</v>
      </c>
      <c r="L268" s="143">
        <f>อุดรธานี!AO87</f>
        <v>4296236.5199999996</v>
      </c>
      <c r="M268" s="143">
        <f>อุดรธานี!AP87</f>
        <v>3383204.9</v>
      </c>
      <c r="N268" s="139"/>
      <c r="O268" s="139"/>
      <c r="P268" s="139"/>
      <c r="Q268" s="131">
        <f t="shared" si="27"/>
        <v>913031.61999999965</v>
      </c>
      <c r="R268" s="132">
        <f t="shared" si="28"/>
        <v>541.97508767503462</v>
      </c>
    </row>
    <row r="269" spans="1:18" x14ac:dyDescent="0.35">
      <c r="A269" s="138">
        <v>4</v>
      </c>
      <c r="B269" s="139" t="s">
        <v>64</v>
      </c>
      <c r="C269" s="139" t="s">
        <v>315</v>
      </c>
      <c r="D269" s="139" t="s">
        <v>120</v>
      </c>
      <c r="E269" s="139" t="s">
        <v>46</v>
      </c>
      <c r="F269" s="139" t="s">
        <v>180</v>
      </c>
      <c r="G269" s="139" t="s">
        <v>895</v>
      </c>
      <c r="H269" s="140">
        <v>7609</v>
      </c>
      <c r="I269" s="138">
        <v>5</v>
      </c>
      <c r="J269" s="141">
        <f>อุดรธานี!F88</f>
        <v>651494.94999999995</v>
      </c>
      <c r="K269" s="142">
        <f>อุดรธานี!AN88</f>
        <v>608998.75999999989</v>
      </c>
      <c r="L269" s="143">
        <f>อุดรธานี!AO88</f>
        <v>3471157.5700000003</v>
      </c>
      <c r="M269" s="143">
        <f>อุดรธานี!AP88</f>
        <v>3133444.8100000005</v>
      </c>
      <c r="N269" s="139"/>
      <c r="O269" s="139"/>
      <c r="P269" s="139"/>
      <c r="Q269" s="131">
        <f t="shared" si="27"/>
        <v>337712.75999999978</v>
      </c>
      <c r="R269" s="132">
        <f t="shared" si="28"/>
        <v>456.19103298725196</v>
      </c>
    </row>
    <row r="270" spans="1:18" x14ac:dyDescent="0.35">
      <c r="A270" s="138">
        <v>5</v>
      </c>
      <c r="B270" s="139" t="s">
        <v>64</v>
      </c>
      <c r="C270" s="139" t="s">
        <v>315</v>
      </c>
      <c r="D270" s="139" t="s">
        <v>120</v>
      </c>
      <c r="E270" s="139" t="s">
        <v>46</v>
      </c>
      <c r="F270" s="139" t="s">
        <v>180</v>
      </c>
      <c r="G270" s="139" t="s">
        <v>896</v>
      </c>
      <c r="H270" s="140">
        <v>6471</v>
      </c>
      <c r="I270" s="138">
        <v>5</v>
      </c>
      <c r="J270" s="141">
        <f>อุดรธานี!F89</f>
        <v>714289.05</v>
      </c>
      <c r="K270" s="142">
        <f>อุดรธานี!AN89</f>
        <v>813125.73</v>
      </c>
      <c r="L270" s="143">
        <f>อุดรธานี!AO89</f>
        <v>3743122.58</v>
      </c>
      <c r="M270" s="143">
        <f>อุดรธานี!AP89</f>
        <v>3767063.51</v>
      </c>
      <c r="N270" s="139"/>
      <c r="O270" s="139"/>
      <c r="P270" s="139"/>
      <c r="Q270" s="131">
        <f t="shared" si="27"/>
        <v>-23940.929999999702</v>
      </c>
      <c r="R270" s="132">
        <f t="shared" si="28"/>
        <v>578.44577036006797</v>
      </c>
    </row>
    <row r="271" spans="1:18" x14ac:dyDescent="0.35">
      <c r="A271" s="138">
        <v>6</v>
      </c>
      <c r="B271" s="139" t="s">
        <v>64</v>
      </c>
      <c r="C271" s="139" t="s">
        <v>315</v>
      </c>
      <c r="D271" s="139" t="s">
        <v>120</v>
      </c>
      <c r="E271" s="139" t="s">
        <v>46</v>
      </c>
      <c r="F271" s="139" t="s">
        <v>180</v>
      </c>
      <c r="G271" s="139" t="s">
        <v>897</v>
      </c>
      <c r="H271" s="140">
        <v>4146</v>
      </c>
      <c r="I271" s="138">
        <v>3</v>
      </c>
      <c r="J271" s="141">
        <f>อุดรธานี!F90</f>
        <v>592824.15</v>
      </c>
      <c r="K271" s="142">
        <f>อุดรธานี!AN90</f>
        <v>742174.4</v>
      </c>
      <c r="L271" s="143">
        <f>อุดรธานี!AO90</f>
        <v>2283735.15</v>
      </c>
      <c r="M271" s="143">
        <f>อุดรธานี!AP90</f>
        <v>2082925.4</v>
      </c>
      <c r="N271" s="139"/>
      <c r="O271" s="139"/>
      <c r="P271" s="139"/>
      <c r="Q271" s="131">
        <f t="shared" si="27"/>
        <v>200809.75</v>
      </c>
      <c r="R271" s="132">
        <f t="shared" si="28"/>
        <v>550.82854558610711</v>
      </c>
    </row>
    <row r="272" spans="1:18" x14ac:dyDescent="0.35">
      <c r="A272" s="138">
        <v>7</v>
      </c>
      <c r="B272" s="139" t="s">
        <v>64</v>
      </c>
      <c r="C272" s="139" t="s">
        <v>315</v>
      </c>
      <c r="D272" s="139" t="s">
        <v>120</v>
      </c>
      <c r="E272" s="139" t="s">
        <v>46</v>
      </c>
      <c r="F272" s="139" t="s">
        <v>180</v>
      </c>
      <c r="G272" s="139" t="s">
        <v>898</v>
      </c>
      <c r="H272" s="140">
        <v>8209</v>
      </c>
      <c r="I272" s="138">
        <v>5</v>
      </c>
      <c r="J272" s="141">
        <f>อุดรธานี!F91</f>
        <v>890805.41</v>
      </c>
      <c r="K272" s="142">
        <f>อุดรธานี!AN91</f>
        <v>591038.22000000009</v>
      </c>
      <c r="L272" s="143">
        <f>อุดรธานี!AO91</f>
        <v>4687246.32</v>
      </c>
      <c r="M272" s="143">
        <f>อุดรธานี!AP91</f>
        <v>4011155.86</v>
      </c>
      <c r="N272" s="139"/>
      <c r="O272" s="139"/>
      <c r="P272" s="139"/>
      <c r="Q272" s="131">
        <f t="shared" si="27"/>
        <v>676090.46000000043</v>
      </c>
      <c r="R272" s="132">
        <f t="shared" si="28"/>
        <v>570.98870995249115</v>
      </c>
    </row>
    <row r="273" spans="1:18" x14ac:dyDescent="0.35">
      <c r="A273" s="138">
        <v>8</v>
      </c>
      <c r="B273" s="139" t="s">
        <v>64</v>
      </c>
      <c r="C273" s="139" t="s">
        <v>315</v>
      </c>
      <c r="D273" s="139" t="s">
        <v>120</v>
      </c>
      <c r="E273" s="139" t="s">
        <v>46</v>
      </c>
      <c r="F273" s="139" t="s">
        <v>180</v>
      </c>
      <c r="G273" s="139" t="s">
        <v>899</v>
      </c>
      <c r="H273" s="140">
        <v>4164</v>
      </c>
      <c r="I273" s="138">
        <v>3</v>
      </c>
      <c r="J273" s="141">
        <f>อุดรธานี!F92</f>
        <v>476325.96</v>
      </c>
      <c r="K273" s="142">
        <f>อุดรธานี!AN92</f>
        <v>-100862.70999999996</v>
      </c>
      <c r="L273" s="143">
        <f>อุดรธานี!AO92</f>
        <v>2868831.27</v>
      </c>
      <c r="M273" s="143">
        <f>อุดรธานี!AP92</f>
        <v>3082434.9499999997</v>
      </c>
      <c r="N273" s="139"/>
      <c r="O273" s="139"/>
      <c r="P273" s="139"/>
      <c r="Q273" s="131">
        <f t="shared" si="27"/>
        <v>-213603.6799999997</v>
      </c>
      <c r="R273" s="132">
        <f t="shared" si="28"/>
        <v>688.96043948126805</v>
      </c>
    </row>
    <row r="274" spans="1:18" x14ac:dyDescent="0.35">
      <c r="A274" s="138">
        <v>9</v>
      </c>
      <c r="B274" s="139" t="s">
        <v>64</v>
      </c>
      <c r="C274" s="139" t="s">
        <v>315</v>
      </c>
      <c r="D274" s="139" t="s">
        <v>120</v>
      </c>
      <c r="E274" s="139" t="s">
        <v>46</v>
      </c>
      <c r="F274" s="139" t="s">
        <v>180</v>
      </c>
      <c r="G274" s="139" t="s">
        <v>900</v>
      </c>
      <c r="H274" s="140">
        <v>6009</v>
      </c>
      <c r="I274" s="138">
        <v>5</v>
      </c>
      <c r="J274" s="141">
        <f>อุดรธานี!F93</f>
        <v>99599.33</v>
      </c>
      <c r="K274" s="142">
        <f>อุดรธานี!AN93</f>
        <v>237058.1</v>
      </c>
      <c r="L274" s="143">
        <f>อุดรธานี!AO93</f>
        <v>3581780.4400000004</v>
      </c>
      <c r="M274" s="143">
        <f>อุดรธานี!AP93</f>
        <v>3950132.46</v>
      </c>
      <c r="N274" s="139"/>
      <c r="O274" s="139"/>
      <c r="P274" s="139"/>
      <c r="Q274" s="131">
        <f t="shared" si="27"/>
        <v>-368352.01999999955</v>
      </c>
      <c r="R274" s="132">
        <f t="shared" si="28"/>
        <v>596.06930271259785</v>
      </c>
    </row>
    <row r="275" spans="1:18" x14ac:dyDescent="0.35">
      <c r="A275" s="138">
        <v>10</v>
      </c>
      <c r="B275" s="139" t="s">
        <v>64</v>
      </c>
      <c r="C275" s="139" t="s">
        <v>315</v>
      </c>
      <c r="D275" s="139" t="s">
        <v>120</v>
      </c>
      <c r="E275" s="139" t="s">
        <v>46</v>
      </c>
      <c r="F275" s="139" t="s">
        <v>180</v>
      </c>
      <c r="G275" s="139" t="s">
        <v>901</v>
      </c>
      <c r="H275" s="140">
        <v>4497</v>
      </c>
      <c r="I275" s="138">
        <v>3</v>
      </c>
      <c r="J275" s="141">
        <f>อุดรธานี!F94</f>
        <v>443818.3</v>
      </c>
      <c r="K275" s="142">
        <f>อุดรธานี!AN94</f>
        <v>228846.14999999997</v>
      </c>
      <c r="L275" s="143">
        <f>อุดรธานี!AO94</f>
        <v>3506607.32</v>
      </c>
      <c r="M275" s="143">
        <f>อุดรธานี!AP94</f>
        <v>3381977.22</v>
      </c>
      <c r="N275" s="139"/>
      <c r="O275" s="139"/>
      <c r="P275" s="139"/>
      <c r="Q275" s="131">
        <f t="shared" si="27"/>
        <v>124630.09999999963</v>
      </c>
      <c r="R275" s="132">
        <f t="shared" si="28"/>
        <v>779.76591505448073</v>
      </c>
    </row>
    <row r="276" spans="1:18" x14ac:dyDescent="0.35">
      <c r="A276" s="138">
        <v>11</v>
      </c>
      <c r="B276" s="139" t="s">
        <v>64</v>
      </c>
      <c r="C276" s="139" t="s">
        <v>315</v>
      </c>
      <c r="D276" s="139" t="s">
        <v>120</v>
      </c>
      <c r="E276" s="139" t="s">
        <v>46</v>
      </c>
      <c r="F276" s="139" t="s">
        <v>180</v>
      </c>
      <c r="G276" s="139" t="s">
        <v>902</v>
      </c>
      <c r="H276" s="140">
        <v>6523</v>
      </c>
      <c r="I276" s="138">
        <v>5</v>
      </c>
      <c r="J276" s="141">
        <f>อุดรธานี!F95</f>
        <v>245049.59</v>
      </c>
      <c r="K276" s="142">
        <f>อุดรธานี!AN95</f>
        <v>144791.81</v>
      </c>
      <c r="L276" s="143">
        <f>อุดรธานี!AO95</f>
        <v>3837897.4899999998</v>
      </c>
      <c r="M276" s="143">
        <f>อุดรธานี!AP95</f>
        <v>4149647.68</v>
      </c>
      <c r="N276" s="139"/>
      <c r="O276" s="139"/>
      <c r="P276" s="139"/>
      <c r="Q276" s="131">
        <f t="shared" si="27"/>
        <v>-311750.19000000041</v>
      </c>
      <c r="R276" s="132">
        <f t="shared" si="28"/>
        <v>588.36386478614133</v>
      </c>
    </row>
    <row r="277" spans="1:18" x14ac:dyDescent="0.35">
      <c r="A277" s="138">
        <v>12</v>
      </c>
      <c r="B277" s="139" t="s">
        <v>64</v>
      </c>
      <c r="C277" s="139" t="s">
        <v>315</v>
      </c>
      <c r="D277" s="139" t="s">
        <v>120</v>
      </c>
      <c r="E277" s="139" t="s">
        <v>46</v>
      </c>
      <c r="F277" s="139" t="s">
        <v>180</v>
      </c>
      <c r="G277" s="139" t="s">
        <v>903</v>
      </c>
      <c r="H277" s="140">
        <v>4131</v>
      </c>
      <c r="I277" s="138">
        <v>3</v>
      </c>
      <c r="J277" s="141">
        <f>อุดรธานี!F96</f>
        <v>166379.26</v>
      </c>
      <c r="K277" s="142">
        <f>อุดรธานี!AN96</f>
        <v>59558.270000000019</v>
      </c>
      <c r="L277" s="143">
        <f>อุดรธานี!AO96</f>
        <v>2851741.25</v>
      </c>
      <c r="M277" s="143">
        <f>อุดรธานี!AP96</f>
        <v>3132614.9699999997</v>
      </c>
      <c r="N277" s="139"/>
      <c r="O277" s="139"/>
      <c r="P277" s="139"/>
      <c r="Q277" s="131">
        <f t="shared" si="27"/>
        <v>-280873.71999999974</v>
      </c>
      <c r="R277" s="132">
        <f t="shared" si="28"/>
        <v>690.32709997579275</v>
      </c>
    </row>
    <row r="278" spans="1:18" x14ac:dyDescent="0.35">
      <c r="A278" s="138">
        <v>13</v>
      </c>
      <c r="B278" s="139" t="s">
        <v>64</v>
      </c>
      <c r="C278" s="139" t="s">
        <v>315</v>
      </c>
      <c r="D278" s="139" t="s">
        <v>120</v>
      </c>
      <c r="E278" s="139" t="s">
        <v>46</v>
      </c>
      <c r="F278" s="139" t="s">
        <v>180</v>
      </c>
      <c r="G278" s="139" t="s">
        <v>904</v>
      </c>
      <c r="H278" s="140">
        <v>5378</v>
      </c>
      <c r="I278" s="138">
        <v>4</v>
      </c>
      <c r="J278" s="141">
        <f>อุดรธานี!F97</f>
        <v>60401.1</v>
      </c>
      <c r="K278" s="142">
        <f>อุดรธานี!AN97</f>
        <v>-167898.97</v>
      </c>
      <c r="L278" s="143">
        <f>อุดรธานี!AO97</f>
        <v>2791956.8500000006</v>
      </c>
      <c r="M278" s="143">
        <f>อุดรธานี!AP97</f>
        <v>2974629.31</v>
      </c>
      <c r="N278" s="139"/>
      <c r="O278" s="139"/>
      <c r="P278" s="139"/>
      <c r="Q278" s="131">
        <f t="shared" si="27"/>
        <v>-182672.4599999995</v>
      </c>
      <c r="R278" s="132">
        <f t="shared" si="28"/>
        <v>519.14407772406105</v>
      </c>
    </row>
    <row r="279" spans="1:18" x14ac:dyDescent="0.35">
      <c r="A279" s="138">
        <v>14</v>
      </c>
      <c r="B279" s="139" t="s">
        <v>64</v>
      </c>
      <c r="C279" s="139" t="s">
        <v>315</v>
      </c>
      <c r="D279" s="139" t="s">
        <v>120</v>
      </c>
      <c r="E279" s="139" t="s">
        <v>46</v>
      </c>
      <c r="F279" s="139" t="s">
        <v>180</v>
      </c>
      <c r="G279" s="139" t="s">
        <v>905</v>
      </c>
      <c r="H279" s="140">
        <v>4212</v>
      </c>
      <c r="I279" s="138">
        <v>3</v>
      </c>
      <c r="J279" s="141">
        <f>อุดรธานี!F98</f>
        <v>215805.06</v>
      </c>
      <c r="K279" s="142">
        <f>อุดรธานี!AN98</f>
        <v>347567.72000000003</v>
      </c>
      <c r="L279" s="143">
        <f>อุดรธานี!AO98</f>
        <v>3520768.95</v>
      </c>
      <c r="M279" s="143">
        <f>อุดรธานี!AP98</f>
        <v>3155823.52</v>
      </c>
      <c r="N279" s="139"/>
      <c r="O279" s="139"/>
      <c r="P279" s="139"/>
      <c r="Q279" s="131">
        <f t="shared" si="27"/>
        <v>364945.43000000017</v>
      </c>
      <c r="R279" s="132">
        <f t="shared" si="28"/>
        <v>835.89006410256411</v>
      </c>
    </row>
    <row r="280" spans="1:18" x14ac:dyDescent="0.35">
      <c r="A280" s="138">
        <v>15</v>
      </c>
      <c r="B280" s="139" t="s">
        <v>64</v>
      </c>
      <c r="C280" s="139" t="s">
        <v>315</v>
      </c>
      <c r="D280" s="139" t="s">
        <v>120</v>
      </c>
      <c r="E280" s="139" t="s">
        <v>46</v>
      </c>
      <c r="F280" s="139" t="s">
        <v>180</v>
      </c>
      <c r="G280" s="139" t="s">
        <v>906</v>
      </c>
      <c r="H280" s="140">
        <v>3326</v>
      </c>
      <c r="I280" s="138">
        <v>3</v>
      </c>
      <c r="J280" s="141">
        <f>อุดรธานี!F99</f>
        <v>266788.38</v>
      </c>
      <c r="K280" s="142">
        <f>อุดรธานี!AN99</f>
        <v>251617.69</v>
      </c>
      <c r="L280" s="143">
        <f>อุดรธานี!AO99</f>
        <v>2188919.38</v>
      </c>
      <c r="M280" s="143">
        <f>อุดรธานี!AP99</f>
        <v>2277423.36</v>
      </c>
      <c r="N280" s="139"/>
      <c r="O280" s="139"/>
      <c r="P280" s="139"/>
      <c r="Q280" s="131">
        <f t="shared" si="27"/>
        <v>-88503.979999999981</v>
      </c>
      <c r="R280" s="132">
        <f t="shared" si="28"/>
        <v>658.12368610944077</v>
      </c>
    </row>
    <row r="281" spans="1:18" s="150" customFormat="1" x14ac:dyDescent="0.35">
      <c r="A281" s="144">
        <v>6</v>
      </c>
      <c r="B281" s="145" t="s">
        <v>64</v>
      </c>
      <c r="C281" s="145"/>
      <c r="D281" s="145"/>
      <c r="E281" s="145" t="s">
        <v>77</v>
      </c>
      <c r="F281" s="145"/>
      <c r="G281" s="145" t="s">
        <v>317</v>
      </c>
      <c r="H281" s="151">
        <f>SUM(H266:H280)</f>
        <v>76266</v>
      </c>
      <c r="I281" s="144"/>
      <c r="J281" s="147">
        <f>SUM(J266:J280)</f>
        <v>6482631.7099999981</v>
      </c>
      <c r="K281" s="147">
        <f t="shared" ref="K281:M281" si="30">SUM(K266:K280)</f>
        <v>5531540.1499999994</v>
      </c>
      <c r="L281" s="147">
        <f t="shared" si="30"/>
        <v>46434981.800000012</v>
      </c>
      <c r="M281" s="147">
        <f t="shared" si="30"/>
        <v>45462460.040000007</v>
      </c>
      <c r="N281" s="145">
        <v>14</v>
      </c>
      <c r="O281" s="145">
        <v>14</v>
      </c>
      <c r="P281" s="145">
        <f>N281-O281</f>
        <v>0</v>
      </c>
      <c r="Q281" s="148">
        <f t="shared" si="27"/>
        <v>972521.76000000536</v>
      </c>
      <c r="R281" s="149">
        <f>L281/H281</f>
        <v>608.85560800356666</v>
      </c>
    </row>
    <row r="282" spans="1:18" x14ac:dyDescent="0.35">
      <c r="A282" s="138">
        <v>1</v>
      </c>
      <c r="B282" s="139" t="s">
        <v>64</v>
      </c>
      <c r="C282" s="139" t="s">
        <v>318</v>
      </c>
      <c r="D282" s="139" t="s">
        <v>126</v>
      </c>
      <c r="E282" s="139" t="s">
        <v>47</v>
      </c>
      <c r="F282" s="139" t="s">
        <v>210</v>
      </c>
      <c r="G282" s="139" t="s">
        <v>319</v>
      </c>
      <c r="H282" s="140"/>
      <c r="I282" s="138"/>
      <c r="J282" s="141"/>
      <c r="K282" s="142"/>
      <c r="L282" s="143"/>
      <c r="M282" s="143"/>
      <c r="N282" s="139"/>
      <c r="O282" s="139"/>
      <c r="P282" s="139"/>
    </row>
    <row r="283" spans="1:18" x14ac:dyDescent="0.35">
      <c r="A283" s="138">
        <v>2</v>
      </c>
      <c r="B283" s="139" t="s">
        <v>64</v>
      </c>
      <c r="C283" s="139" t="s">
        <v>318</v>
      </c>
      <c r="D283" s="139" t="s">
        <v>126</v>
      </c>
      <c r="E283" s="139" t="s">
        <v>47</v>
      </c>
      <c r="F283" s="139" t="s">
        <v>180</v>
      </c>
      <c r="G283" s="139" t="s">
        <v>907</v>
      </c>
      <c r="H283" s="140">
        <v>2523</v>
      </c>
      <c r="I283" s="138">
        <v>2</v>
      </c>
      <c r="J283" s="141">
        <f>อุดรธานี!F100</f>
        <v>414116.78</v>
      </c>
      <c r="K283" s="142">
        <f>อุดรธานี!AN100</f>
        <v>525705.24</v>
      </c>
      <c r="L283" s="143">
        <f>อุดรธานี!AO100</f>
        <v>1934037.15</v>
      </c>
      <c r="M283" s="143">
        <f>อุดรธานี!AP100</f>
        <v>1988461.25</v>
      </c>
      <c r="N283" s="139"/>
      <c r="O283" s="139"/>
      <c r="P283" s="139"/>
      <c r="Q283" s="131">
        <f t="shared" si="27"/>
        <v>-54424.100000000093</v>
      </c>
      <c r="R283" s="132">
        <f t="shared" si="28"/>
        <v>766.56248513674188</v>
      </c>
    </row>
    <row r="284" spans="1:18" x14ac:dyDescent="0.35">
      <c r="A284" s="138">
        <v>3</v>
      </c>
      <c r="B284" s="139" t="s">
        <v>64</v>
      </c>
      <c r="C284" s="139" t="s">
        <v>318</v>
      </c>
      <c r="D284" s="139" t="s">
        <v>126</v>
      </c>
      <c r="E284" s="139" t="s">
        <v>47</v>
      </c>
      <c r="F284" s="139" t="s">
        <v>180</v>
      </c>
      <c r="G284" s="139" t="s">
        <v>908</v>
      </c>
      <c r="H284" s="140">
        <v>5391</v>
      </c>
      <c r="I284" s="138">
        <v>4</v>
      </c>
      <c r="J284" s="141">
        <f>อุดรธานี!F101</f>
        <v>228797.77</v>
      </c>
      <c r="K284" s="142">
        <f>อุดรธานี!AN101</f>
        <v>318192.94</v>
      </c>
      <c r="L284" s="143">
        <f>อุดรธานี!AO101</f>
        <v>3205390.8499999996</v>
      </c>
      <c r="M284" s="143">
        <f>อุดรธานี!AP101</f>
        <v>3184532.15</v>
      </c>
      <c r="N284" s="139"/>
      <c r="O284" s="139"/>
      <c r="P284" s="139"/>
      <c r="Q284" s="131">
        <f t="shared" si="27"/>
        <v>20858.699999999721</v>
      </c>
      <c r="R284" s="132">
        <f t="shared" si="28"/>
        <v>594.58186792802815</v>
      </c>
    </row>
    <row r="285" spans="1:18" x14ac:dyDescent="0.35">
      <c r="A285" s="138">
        <v>4</v>
      </c>
      <c r="B285" s="139" t="s">
        <v>64</v>
      </c>
      <c r="C285" s="139" t="s">
        <v>318</v>
      </c>
      <c r="D285" s="139" t="s">
        <v>126</v>
      </c>
      <c r="E285" s="139" t="s">
        <v>47</v>
      </c>
      <c r="F285" s="139" t="s">
        <v>180</v>
      </c>
      <c r="G285" s="139" t="s">
        <v>909</v>
      </c>
      <c r="H285" s="140">
        <v>2709</v>
      </c>
      <c r="I285" s="138">
        <v>2</v>
      </c>
      <c r="J285" s="141">
        <f>อุดรธานี!F102</f>
        <v>146116.04999999999</v>
      </c>
      <c r="K285" s="142">
        <f>อุดรธานี!AN102</f>
        <v>189111.59999999998</v>
      </c>
      <c r="L285" s="143">
        <f>อุดรธานี!AO102</f>
        <v>2074812.85</v>
      </c>
      <c r="M285" s="143">
        <f>อุดรธานี!AP102</f>
        <v>2028775.5</v>
      </c>
      <c r="N285" s="139"/>
      <c r="O285" s="139"/>
      <c r="P285" s="139"/>
      <c r="Q285" s="131">
        <f t="shared" si="27"/>
        <v>46037.350000000093</v>
      </c>
      <c r="R285" s="132">
        <f t="shared" si="28"/>
        <v>765.89621631598379</v>
      </c>
    </row>
    <row r="286" spans="1:18" x14ac:dyDescent="0.35">
      <c r="A286" s="138">
        <v>5</v>
      </c>
      <c r="B286" s="139" t="s">
        <v>64</v>
      </c>
      <c r="C286" s="139" t="s">
        <v>318</v>
      </c>
      <c r="D286" s="139" t="s">
        <v>126</v>
      </c>
      <c r="E286" s="139" t="s">
        <v>47</v>
      </c>
      <c r="F286" s="139" t="s">
        <v>180</v>
      </c>
      <c r="G286" s="139" t="s">
        <v>910</v>
      </c>
      <c r="H286" s="140">
        <v>3276</v>
      </c>
      <c r="I286" s="138">
        <v>3</v>
      </c>
      <c r="J286" s="141">
        <f>อุดรธานี!F103</f>
        <v>73566.009999999995</v>
      </c>
      <c r="K286" s="142">
        <f>อุดรธานี!AN103</f>
        <v>67872.12</v>
      </c>
      <c r="L286" s="143">
        <f>อุดรธานี!AO103</f>
        <v>2214456.0300000003</v>
      </c>
      <c r="M286" s="143">
        <f>อุดรธานี!AP103</f>
        <v>2423358.2799999998</v>
      </c>
      <c r="N286" s="139"/>
      <c r="O286" s="139"/>
      <c r="P286" s="139"/>
      <c r="Q286" s="131">
        <f t="shared" si="27"/>
        <v>-208902.24999999953</v>
      </c>
      <c r="R286" s="132">
        <f t="shared" si="28"/>
        <v>675.96337912087915</v>
      </c>
    </row>
    <row r="287" spans="1:18" x14ac:dyDescent="0.35">
      <c r="A287" s="138">
        <v>6</v>
      </c>
      <c r="B287" s="139" t="s">
        <v>64</v>
      </c>
      <c r="C287" s="139" t="s">
        <v>318</v>
      </c>
      <c r="D287" s="139" t="s">
        <v>126</v>
      </c>
      <c r="E287" s="139" t="s">
        <v>47</v>
      </c>
      <c r="F287" s="139" t="s">
        <v>180</v>
      </c>
      <c r="G287" s="139" t="s">
        <v>911</v>
      </c>
      <c r="H287" s="140">
        <v>1694</v>
      </c>
      <c r="I287" s="138">
        <v>2</v>
      </c>
      <c r="J287" s="141">
        <f>อุดรธานี!F104</f>
        <v>319253.53000000003</v>
      </c>
      <c r="K287" s="142">
        <f>อุดรธานี!AN104</f>
        <v>235072.08000000002</v>
      </c>
      <c r="L287" s="143">
        <f>อุดรธานี!AO104</f>
        <v>1946712.88</v>
      </c>
      <c r="M287" s="143">
        <f>อุดรธานี!AP104</f>
        <v>2005804.96</v>
      </c>
      <c r="N287" s="139"/>
      <c r="O287" s="139"/>
      <c r="P287" s="139"/>
      <c r="Q287" s="131">
        <f t="shared" si="27"/>
        <v>-59092.080000000075</v>
      </c>
      <c r="R287" s="132">
        <f t="shared" si="28"/>
        <v>1149.1811570247933</v>
      </c>
    </row>
    <row r="288" spans="1:18" x14ac:dyDescent="0.35">
      <c r="A288" s="138">
        <v>7</v>
      </c>
      <c r="B288" s="139" t="s">
        <v>64</v>
      </c>
      <c r="C288" s="139" t="s">
        <v>318</v>
      </c>
      <c r="D288" s="139" t="s">
        <v>126</v>
      </c>
      <c r="E288" s="139" t="s">
        <v>47</v>
      </c>
      <c r="F288" s="139" t="s">
        <v>180</v>
      </c>
      <c r="G288" s="139" t="s">
        <v>912</v>
      </c>
      <c r="H288" s="140">
        <v>2072</v>
      </c>
      <c r="I288" s="138">
        <v>2</v>
      </c>
      <c r="J288" s="141">
        <f>อุดรธานี!F105</f>
        <v>288921.3</v>
      </c>
      <c r="K288" s="142">
        <f>อุดรธานี!AN105</f>
        <v>98911.93</v>
      </c>
      <c r="L288" s="143">
        <f>อุดรธานี!AO105</f>
        <v>1737325.21</v>
      </c>
      <c r="M288" s="143">
        <f>อุดรธานี!AP105</f>
        <v>1957341.2</v>
      </c>
      <c r="N288" s="139"/>
      <c r="O288" s="139"/>
      <c r="P288" s="139"/>
      <c r="Q288" s="131">
        <f t="shared" si="27"/>
        <v>-220015.99</v>
      </c>
      <c r="R288" s="132">
        <f t="shared" si="28"/>
        <v>838.4774179536679</v>
      </c>
    </row>
    <row r="289" spans="1:18" s="150" customFormat="1" x14ac:dyDescent="0.35">
      <c r="A289" s="144">
        <v>7</v>
      </c>
      <c r="B289" s="145" t="s">
        <v>64</v>
      </c>
      <c r="C289" s="145"/>
      <c r="D289" s="145"/>
      <c r="E289" s="145" t="s">
        <v>77</v>
      </c>
      <c r="F289" s="145"/>
      <c r="G289" s="145" t="s">
        <v>320</v>
      </c>
      <c r="H289" s="151">
        <f>SUM(H282:H288)</f>
        <v>17665</v>
      </c>
      <c r="I289" s="144"/>
      <c r="J289" s="147">
        <f>SUM(J282:J288)</f>
        <v>1470771.4400000002</v>
      </c>
      <c r="K289" s="147">
        <f t="shared" ref="K289:M289" si="31">SUM(K282:K288)</f>
        <v>1434865.91</v>
      </c>
      <c r="L289" s="147">
        <f t="shared" si="31"/>
        <v>13112734.969999999</v>
      </c>
      <c r="M289" s="147">
        <f t="shared" si="31"/>
        <v>13588273.34</v>
      </c>
      <c r="N289" s="145">
        <v>6</v>
      </c>
      <c r="O289" s="145">
        <v>6</v>
      </c>
      <c r="P289" s="145">
        <f>N289-O289</f>
        <v>0</v>
      </c>
      <c r="Q289" s="148">
        <f t="shared" si="27"/>
        <v>-475538.37000000104</v>
      </c>
      <c r="R289" s="149">
        <f>L289/H289</f>
        <v>742.30030965185392</v>
      </c>
    </row>
    <row r="290" spans="1:18" x14ac:dyDescent="0.35">
      <c r="A290" s="138">
        <v>1</v>
      </c>
      <c r="B290" s="139" t="s">
        <v>64</v>
      </c>
      <c r="C290" s="139" t="s">
        <v>37</v>
      </c>
      <c r="D290" s="139" t="s">
        <v>131</v>
      </c>
      <c r="E290" s="139" t="s">
        <v>38</v>
      </c>
      <c r="F290" s="139" t="s">
        <v>210</v>
      </c>
      <c r="G290" s="139" t="s">
        <v>321</v>
      </c>
      <c r="H290" s="140"/>
      <c r="I290" s="138"/>
      <c r="J290" s="141"/>
      <c r="K290" s="142"/>
      <c r="L290" s="143"/>
      <c r="M290" s="143"/>
      <c r="N290" s="139"/>
      <c r="O290" s="139"/>
      <c r="P290" s="139"/>
    </row>
    <row r="291" spans="1:18" x14ac:dyDescent="0.35">
      <c r="A291" s="138">
        <v>2</v>
      </c>
      <c r="B291" s="139" t="s">
        <v>64</v>
      </c>
      <c r="C291" s="139" t="s">
        <v>37</v>
      </c>
      <c r="D291" s="139" t="s">
        <v>131</v>
      </c>
      <c r="E291" s="139" t="s">
        <v>38</v>
      </c>
      <c r="F291" s="139" t="s">
        <v>180</v>
      </c>
      <c r="G291" s="139" t="s">
        <v>913</v>
      </c>
      <c r="H291" s="140">
        <v>2599</v>
      </c>
      <c r="I291" s="138">
        <v>2</v>
      </c>
      <c r="J291" s="141">
        <f>อุดรธานี!F106</f>
        <v>433997.72</v>
      </c>
      <c r="K291" s="142">
        <f>อุดรธานี!AN106</f>
        <v>423361.87</v>
      </c>
      <c r="L291" s="143">
        <f>อุดรธานี!AO106</f>
        <v>1811083.58</v>
      </c>
      <c r="M291" s="143">
        <f>อุดรธานี!AP106</f>
        <v>1915645.45</v>
      </c>
      <c r="N291" s="139"/>
      <c r="O291" s="139"/>
      <c r="P291" s="139"/>
      <c r="Q291" s="131">
        <f t="shared" si="27"/>
        <v>-104561.86999999988</v>
      </c>
      <c r="R291" s="132">
        <f t="shared" si="28"/>
        <v>696.83862254713358</v>
      </c>
    </row>
    <row r="292" spans="1:18" x14ac:dyDescent="0.35">
      <c r="A292" s="138">
        <v>3</v>
      </c>
      <c r="B292" s="139" t="s">
        <v>64</v>
      </c>
      <c r="C292" s="139" t="s">
        <v>37</v>
      </c>
      <c r="D292" s="139" t="s">
        <v>131</v>
      </c>
      <c r="E292" s="139" t="s">
        <v>38</v>
      </c>
      <c r="F292" s="139" t="s">
        <v>180</v>
      </c>
      <c r="G292" s="139" t="s">
        <v>914</v>
      </c>
      <c r="H292" s="140">
        <v>7351</v>
      </c>
      <c r="I292" s="138">
        <v>5</v>
      </c>
      <c r="J292" s="141">
        <f>อุดรธานี!F107</f>
        <v>608629.18000000005</v>
      </c>
      <c r="K292" s="142">
        <f>อุดรธานี!AN107</f>
        <v>505901.44000000006</v>
      </c>
      <c r="L292" s="143">
        <f>อุดรธานี!AO107</f>
        <v>5125956.9000000004</v>
      </c>
      <c r="M292" s="143">
        <f>อุดรธานี!AP107</f>
        <v>4308702.8</v>
      </c>
      <c r="N292" s="139"/>
      <c r="O292" s="139"/>
      <c r="P292" s="139"/>
      <c r="Q292" s="131">
        <f t="shared" si="27"/>
        <v>817254.10000000056</v>
      </c>
      <c r="R292" s="132">
        <f t="shared" si="28"/>
        <v>697.31422935655019</v>
      </c>
    </row>
    <row r="293" spans="1:18" x14ac:dyDescent="0.35">
      <c r="A293" s="138">
        <v>4</v>
      </c>
      <c r="B293" s="139" t="s">
        <v>64</v>
      </c>
      <c r="C293" s="139" t="s">
        <v>37</v>
      </c>
      <c r="D293" s="139" t="s">
        <v>131</v>
      </c>
      <c r="E293" s="139" t="s">
        <v>38</v>
      </c>
      <c r="F293" s="139" t="s">
        <v>180</v>
      </c>
      <c r="G293" s="139" t="s">
        <v>915</v>
      </c>
      <c r="H293" s="140">
        <v>6204</v>
      </c>
      <c r="I293" s="138">
        <v>5</v>
      </c>
      <c r="J293" s="141">
        <f>อุดรธานี!F108</f>
        <v>539446.41</v>
      </c>
      <c r="K293" s="142">
        <f>อุดรธานี!AN108</f>
        <v>414539.10000000009</v>
      </c>
      <c r="L293" s="143">
        <f>อุดรธานี!AO108</f>
        <v>4196207.25</v>
      </c>
      <c r="M293" s="143">
        <f>อุดรธานี!AP108</f>
        <v>3858757.8000000003</v>
      </c>
      <c r="N293" s="139"/>
      <c r="O293" s="139"/>
      <c r="P293" s="139"/>
      <c r="Q293" s="131">
        <f t="shared" si="27"/>
        <v>337449.44999999972</v>
      </c>
      <c r="R293" s="132">
        <f t="shared" si="28"/>
        <v>676.37125241779495</v>
      </c>
    </row>
    <row r="294" spans="1:18" x14ac:dyDescent="0.35">
      <c r="A294" s="138">
        <v>5</v>
      </c>
      <c r="B294" s="139" t="s">
        <v>64</v>
      </c>
      <c r="C294" s="139" t="s">
        <v>37</v>
      </c>
      <c r="D294" s="139" t="s">
        <v>131</v>
      </c>
      <c r="E294" s="139" t="s">
        <v>38</v>
      </c>
      <c r="F294" s="139" t="s">
        <v>180</v>
      </c>
      <c r="G294" s="139" t="s">
        <v>916</v>
      </c>
      <c r="H294" s="140">
        <v>5587</v>
      </c>
      <c r="I294" s="138">
        <v>4</v>
      </c>
      <c r="J294" s="141">
        <f>อุดรธานี!F109</f>
        <v>611440.59</v>
      </c>
      <c r="K294" s="142">
        <f>อุดรธานี!AN109</f>
        <v>713736.7</v>
      </c>
      <c r="L294" s="143">
        <f>อุดรธานี!AO109</f>
        <v>3300554.2800000003</v>
      </c>
      <c r="M294" s="143">
        <f>อุดรธานี!AP109</f>
        <v>3273508.4899999998</v>
      </c>
      <c r="N294" s="139"/>
      <c r="O294" s="139"/>
      <c r="P294" s="139"/>
      <c r="Q294" s="131">
        <f t="shared" si="27"/>
        <v>27045.790000000503</v>
      </c>
      <c r="R294" s="132">
        <f t="shared" si="28"/>
        <v>590.75609092536251</v>
      </c>
    </row>
    <row r="295" spans="1:18" s="150" customFormat="1" x14ac:dyDescent="0.35">
      <c r="A295" s="144">
        <v>8</v>
      </c>
      <c r="B295" s="145" t="s">
        <v>64</v>
      </c>
      <c r="C295" s="145"/>
      <c r="D295" s="145"/>
      <c r="E295" s="145" t="s">
        <v>77</v>
      </c>
      <c r="F295" s="145"/>
      <c r="G295" s="145" t="s">
        <v>322</v>
      </c>
      <c r="H295" s="151">
        <f>SUM(H290:H294)</f>
        <v>21741</v>
      </c>
      <c r="I295" s="144"/>
      <c r="J295" s="147">
        <f>SUM(J290:J294)</f>
        <v>2193513.9</v>
      </c>
      <c r="K295" s="147">
        <f t="shared" ref="K295:M295" si="32">SUM(K290:K294)</f>
        <v>2057539.11</v>
      </c>
      <c r="L295" s="147">
        <f t="shared" si="32"/>
        <v>14433802.010000002</v>
      </c>
      <c r="M295" s="147">
        <f t="shared" si="32"/>
        <v>13356614.540000001</v>
      </c>
      <c r="N295" s="145">
        <v>4</v>
      </c>
      <c r="O295" s="145">
        <v>4</v>
      </c>
      <c r="P295" s="145">
        <f>N295-O295</f>
        <v>0</v>
      </c>
      <c r="Q295" s="148">
        <f t="shared" si="27"/>
        <v>1077187.4700000007</v>
      </c>
      <c r="R295" s="149">
        <f>L295/H295</f>
        <v>663.89779724943662</v>
      </c>
    </row>
    <row r="296" spans="1:18" x14ac:dyDescent="0.35">
      <c r="A296" s="138">
        <v>1</v>
      </c>
      <c r="B296" s="139" t="s">
        <v>64</v>
      </c>
      <c r="C296" s="139" t="s">
        <v>323</v>
      </c>
      <c r="D296" s="139" t="s">
        <v>135</v>
      </c>
      <c r="E296" s="139" t="s">
        <v>48</v>
      </c>
      <c r="F296" s="139" t="s">
        <v>210</v>
      </c>
      <c r="G296" s="139" t="s">
        <v>324</v>
      </c>
      <c r="H296" s="140"/>
      <c r="I296" s="138"/>
      <c r="J296" s="141"/>
      <c r="K296" s="142"/>
      <c r="L296" s="143"/>
      <c r="M296" s="143"/>
      <c r="N296" s="139"/>
      <c r="O296" s="139"/>
      <c r="P296" s="139"/>
    </row>
    <row r="297" spans="1:18" x14ac:dyDescent="0.35">
      <c r="A297" s="138">
        <v>2</v>
      </c>
      <c r="B297" s="139" t="s">
        <v>64</v>
      </c>
      <c r="C297" s="139" t="s">
        <v>323</v>
      </c>
      <c r="D297" s="139" t="s">
        <v>135</v>
      </c>
      <c r="E297" s="139" t="s">
        <v>48</v>
      </c>
      <c r="F297" s="139" t="s">
        <v>180</v>
      </c>
      <c r="G297" s="139" t="s">
        <v>917</v>
      </c>
      <c r="H297" s="140">
        <v>3439</v>
      </c>
      <c r="I297" s="138">
        <v>3</v>
      </c>
      <c r="J297" s="141">
        <f>อุดรธานี!F110</f>
        <v>869119.21</v>
      </c>
      <c r="K297" s="142">
        <f>อุดรธานี!AN110</f>
        <v>1126553.6299999999</v>
      </c>
      <c r="L297" s="143">
        <f>อุดรธานี!AO110</f>
        <v>2901235.88</v>
      </c>
      <c r="M297" s="143">
        <f>อุดรธานี!AP110</f>
        <v>2768952.33</v>
      </c>
      <c r="N297" s="139"/>
      <c r="O297" s="139"/>
      <c r="P297" s="139"/>
      <c r="Q297" s="131">
        <f t="shared" si="27"/>
        <v>132283.54999999981</v>
      </c>
      <c r="R297" s="132">
        <f t="shared" si="28"/>
        <v>843.6277638848502</v>
      </c>
    </row>
    <row r="298" spans="1:18" x14ac:dyDescent="0.35">
      <c r="A298" s="138">
        <v>3</v>
      </c>
      <c r="B298" s="139" t="s">
        <v>64</v>
      </c>
      <c r="C298" s="139" t="s">
        <v>323</v>
      </c>
      <c r="D298" s="139" t="s">
        <v>135</v>
      </c>
      <c r="E298" s="139" t="s">
        <v>48</v>
      </c>
      <c r="F298" s="139" t="s">
        <v>180</v>
      </c>
      <c r="G298" s="139" t="s">
        <v>918</v>
      </c>
      <c r="H298" s="140">
        <v>3012</v>
      </c>
      <c r="I298" s="138">
        <v>3</v>
      </c>
      <c r="J298" s="141">
        <f>อุดรธานี!F111</f>
        <v>297104.86</v>
      </c>
      <c r="K298" s="142">
        <f>อุดรธานี!AN111</f>
        <v>224161.37</v>
      </c>
      <c r="L298" s="143">
        <f>อุดรธานี!AO111</f>
        <v>1399891.7099999997</v>
      </c>
      <c r="M298" s="143">
        <f>อุดรธานี!AP111</f>
        <v>1545788.3399999999</v>
      </c>
      <c r="N298" s="139"/>
      <c r="O298" s="139"/>
      <c r="P298" s="139"/>
      <c r="Q298" s="131">
        <f t="shared" si="27"/>
        <v>-145896.63000000012</v>
      </c>
      <c r="R298" s="132">
        <f t="shared" si="28"/>
        <v>464.77148406374494</v>
      </c>
    </row>
    <row r="299" spans="1:18" x14ac:dyDescent="0.35">
      <c r="A299" s="138">
        <v>4</v>
      </c>
      <c r="B299" s="139" t="s">
        <v>64</v>
      </c>
      <c r="C299" s="139" t="s">
        <v>323</v>
      </c>
      <c r="D299" s="139" t="s">
        <v>135</v>
      </c>
      <c r="E299" s="139" t="s">
        <v>48</v>
      </c>
      <c r="F299" s="139" t="s">
        <v>180</v>
      </c>
      <c r="G299" s="139" t="s">
        <v>919</v>
      </c>
      <c r="H299" s="140">
        <v>1981</v>
      </c>
      <c r="I299" s="138">
        <v>2</v>
      </c>
      <c r="J299" s="141">
        <f>อุดรธานี!F112</f>
        <v>436061.53</v>
      </c>
      <c r="K299" s="142">
        <f>อุดรธานี!AN112</f>
        <v>559829.62000000011</v>
      </c>
      <c r="L299" s="143">
        <f>อุดรธานี!AO112</f>
        <v>2307115.2200000002</v>
      </c>
      <c r="M299" s="143">
        <f>อุดรธานี!AP112</f>
        <v>2282532</v>
      </c>
      <c r="N299" s="139"/>
      <c r="O299" s="139"/>
      <c r="P299" s="139"/>
      <c r="Q299" s="131">
        <f t="shared" si="27"/>
        <v>24583.220000000205</v>
      </c>
      <c r="R299" s="132">
        <f t="shared" si="28"/>
        <v>1164.6215143866734</v>
      </c>
    </row>
    <row r="300" spans="1:18" x14ac:dyDescent="0.35">
      <c r="A300" s="138">
        <v>5</v>
      </c>
      <c r="B300" s="139" t="s">
        <v>64</v>
      </c>
      <c r="C300" s="139" t="s">
        <v>323</v>
      </c>
      <c r="D300" s="139" t="s">
        <v>135</v>
      </c>
      <c r="E300" s="139" t="s">
        <v>48</v>
      </c>
      <c r="F300" s="139" t="s">
        <v>180</v>
      </c>
      <c r="G300" s="139" t="s">
        <v>920</v>
      </c>
      <c r="H300" s="140">
        <v>1907</v>
      </c>
      <c r="I300" s="138">
        <v>2</v>
      </c>
      <c r="J300" s="141">
        <f>อุดรธานี!F113</f>
        <v>550801.37</v>
      </c>
      <c r="K300" s="142">
        <f>อุดรธานี!AN113</f>
        <v>789359.75</v>
      </c>
      <c r="L300" s="143">
        <f>อุดรธานี!AO113</f>
        <v>1403536.9500000002</v>
      </c>
      <c r="M300" s="143">
        <f>อุดรธานี!AP113</f>
        <v>1428599.6800000002</v>
      </c>
      <c r="N300" s="139"/>
      <c r="O300" s="139"/>
      <c r="P300" s="139"/>
      <c r="Q300" s="131">
        <f t="shared" si="27"/>
        <v>-25062.729999999981</v>
      </c>
      <c r="R300" s="132">
        <f t="shared" si="28"/>
        <v>735.992108023073</v>
      </c>
    </row>
    <row r="301" spans="1:18" x14ac:dyDescent="0.35">
      <c r="A301" s="138">
        <v>6</v>
      </c>
      <c r="B301" s="139" t="s">
        <v>64</v>
      </c>
      <c r="C301" s="139" t="s">
        <v>323</v>
      </c>
      <c r="D301" s="139" t="s">
        <v>135</v>
      </c>
      <c r="E301" s="139" t="s">
        <v>48</v>
      </c>
      <c r="F301" s="139" t="s">
        <v>180</v>
      </c>
      <c r="G301" s="139" t="s">
        <v>921</v>
      </c>
      <c r="H301" s="140">
        <v>3127</v>
      </c>
      <c r="I301" s="138">
        <v>3</v>
      </c>
      <c r="J301" s="141">
        <f>อุดรธานี!F114</f>
        <v>356960.87</v>
      </c>
      <c r="K301" s="142">
        <f>อุดรธานี!AN114</f>
        <v>219545.61999999994</v>
      </c>
      <c r="L301" s="143">
        <f>อุดรธานี!AO114</f>
        <v>2215790.7199999997</v>
      </c>
      <c r="M301" s="143">
        <f>อุดรธานี!AP114</f>
        <v>2472939.6199999996</v>
      </c>
      <c r="N301" s="139"/>
      <c r="O301" s="139"/>
      <c r="P301" s="139"/>
      <c r="Q301" s="131">
        <f t="shared" si="27"/>
        <v>-257148.89999999991</v>
      </c>
      <c r="R301" s="132">
        <f t="shared" si="28"/>
        <v>708.59952670291</v>
      </c>
    </row>
    <row r="302" spans="1:18" x14ac:dyDescent="0.35">
      <c r="A302" s="138">
        <v>7</v>
      </c>
      <c r="B302" s="139" t="s">
        <v>64</v>
      </c>
      <c r="C302" s="139" t="s">
        <v>323</v>
      </c>
      <c r="D302" s="139" t="s">
        <v>135</v>
      </c>
      <c r="E302" s="139" t="s">
        <v>48</v>
      </c>
      <c r="F302" s="139" t="s">
        <v>180</v>
      </c>
      <c r="G302" s="139" t="s">
        <v>922</v>
      </c>
      <c r="H302" s="140">
        <v>2860</v>
      </c>
      <c r="I302" s="138">
        <v>2</v>
      </c>
      <c r="J302" s="141">
        <f>อุดรธานี!F115</f>
        <v>1005631.24</v>
      </c>
      <c r="K302" s="142">
        <f>อุดรธานี!AN115</f>
        <v>1044762.3</v>
      </c>
      <c r="L302" s="143">
        <f>อุดรธานี!AO115</f>
        <v>2299821.9900000002</v>
      </c>
      <c r="M302" s="143">
        <f>อุดรธานี!AP115</f>
        <v>2475493.81</v>
      </c>
      <c r="N302" s="139"/>
      <c r="O302" s="139"/>
      <c r="P302" s="139"/>
      <c r="Q302" s="131">
        <f t="shared" si="27"/>
        <v>-175671.81999999983</v>
      </c>
      <c r="R302" s="132">
        <f t="shared" si="28"/>
        <v>804.13356293706306</v>
      </c>
    </row>
    <row r="303" spans="1:18" x14ac:dyDescent="0.35">
      <c r="A303" s="138">
        <v>8</v>
      </c>
      <c r="B303" s="139" t="s">
        <v>64</v>
      </c>
      <c r="C303" s="139" t="s">
        <v>323</v>
      </c>
      <c r="D303" s="139" t="s">
        <v>135</v>
      </c>
      <c r="E303" s="139" t="s">
        <v>48</v>
      </c>
      <c r="F303" s="139" t="s">
        <v>180</v>
      </c>
      <c r="G303" s="139" t="s">
        <v>923</v>
      </c>
      <c r="H303" s="140">
        <v>3321</v>
      </c>
      <c r="I303" s="138">
        <v>3</v>
      </c>
      <c r="J303" s="141">
        <f>อุดรธานี!F116</f>
        <v>1101459.51</v>
      </c>
      <c r="K303" s="142">
        <f>อุดรธานี!AN116</f>
        <v>1279845.3</v>
      </c>
      <c r="L303" s="143">
        <f>อุดรธานี!AO116</f>
        <v>3213537.2800000003</v>
      </c>
      <c r="M303" s="143">
        <f>อุดรธานี!AP116</f>
        <v>2245630.02</v>
      </c>
      <c r="N303" s="139"/>
      <c r="O303" s="139"/>
      <c r="P303" s="139"/>
      <c r="Q303" s="131">
        <f t="shared" si="27"/>
        <v>967907.26000000024</v>
      </c>
      <c r="R303" s="132">
        <f t="shared" si="28"/>
        <v>967.64145739235175</v>
      </c>
    </row>
    <row r="304" spans="1:18" x14ac:dyDescent="0.35">
      <c r="A304" s="138">
        <v>9</v>
      </c>
      <c r="B304" s="139" t="s">
        <v>64</v>
      </c>
      <c r="C304" s="139" t="s">
        <v>323</v>
      </c>
      <c r="D304" s="139" t="s">
        <v>135</v>
      </c>
      <c r="E304" s="139" t="s">
        <v>48</v>
      </c>
      <c r="F304" s="139" t="s">
        <v>180</v>
      </c>
      <c r="G304" s="139" t="s">
        <v>924</v>
      </c>
      <c r="H304" s="140">
        <v>3558</v>
      </c>
      <c r="I304" s="138">
        <v>3</v>
      </c>
      <c r="J304" s="141">
        <f>อุดรธานี!F117</f>
        <v>688543.51</v>
      </c>
      <c r="K304" s="142">
        <f>อุดรธานี!AN117</f>
        <v>870885.48</v>
      </c>
      <c r="L304" s="143">
        <f>อุดรธานี!AO117</f>
        <v>2719548.91</v>
      </c>
      <c r="M304" s="143">
        <f>อุดรธานี!AP117</f>
        <v>2867440.16</v>
      </c>
      <c r="N304" s="139"/>
      <c r="O304" s="139"/>
      <c r="P304" s="139"/>
      <c r="Q304" s="131">
        <f t="shared" si="27"/>
        <v>-147891.25</v>
      </c>
      <c r="R304" s="132">
        <f t="shared" si="28"/>
        <v>764.34764193367062</v>
      </c>
    </row>
    <row r="305" spans="1:18" x14ac:dyDescent="0.35">
      <c r="A305" s="138">
        <v>10</v>
      </c>
      <c r="B305" s="139" t="s">
        <v>64</v>
      </c>
      <c r="C305" s="139" t="s">
        <v>323</v>
      </c>
      <c r="D305" s="139" t="s">
        <v>135</v>
      </c>
      <c r="E305" s="139" t="s">
        <v>48</v>
      </c>
      <c r="F305" s="139" t="s">
        <v>180</v>
      </c>
      <c r="G305" s="139" t="s">
        <v>925</v>
      </c>
      <c r="H305" s="140">
        <v>1774</v>
      </c>
      <c r="I305" s="138">
        <v>2</v>
      </c>
      <c r="J305" s="141">
        <f>อุดรธานี!F118</f>
        <v>20001.07</v>
      </c>
      <c r="K305" s="142">
        <f>อุดรธานี!AN118</f>
        <v>-55493.259999999995</v>
      </c>
      <c r="L305" s="143">
        <f>อุดรธานี!AO118</f>
        <v>2721979.01</v>
      </c>
      <c r="M305" s="143">
        <f>อุดรธานี!AP118</f>
        <v>3134631.0200000005</v>
      </c>
      <c r="N305" s="139"/>
      <c r="O305" s="139"/>
      <c r="P305" s="139"/>
      <c r="Q305" s="131">
        <f t="shared" si="27"/>
        <v>-412652.01000000071</v>
      </c>
      <c r="R305" s="132">
        <f t="shared" si="28"/>
        <v>1534.373737316798</v>
      </c>
    </row>
    <row r="306" spans="1:18" x14ac:dyDescent="0.35">
      <c r="A306" s="138">
        <v>11</v>
      </c>
      <c r="B306" s="139" t="s">
        <v>64</v>
      </c>
      <c r="C306" s="139" t="s">
        <v>323</v>
      </c>
      <c r="D306" s="139" t="s">
        <v>135</v>
      </c>
      <c r="E306" s="139" t="s">
        <v>48</v>
      </c>
      <c r="F306" s="139" t="s">
        <v>180</v>
      </c>
      <c r="G306" s="139" t="s">
        <v>926</v>
      </c>
      <c r="H306" s="140">
        <v>1942</v>
      </c>
      <c r="I306" s="138">
        <v>2</v>
      </c>
      <c r="J306" s="141">
        <f>อุดรธานี!F119</f>
        <v>108244.7</v>
      </c>
      <c r="K306" s="142">
        <f>อุดรธานี!AN119</f>
        <v>49634.609999999986</v>
      </c>
      <c r="L306" s="143">
        <f>อุดรธานี!AO119</f>
        <v>1534653.0099999998</v>
      </c>
      <c r="M306" s="143">
        <f>อุดรธานี!AP119</f>
        <v>2160237.5300000003</v>
      </c>
      <c r="N306" s="139"/>
      <c r="O306" s="139"/>
      <c r="P306" s="139"/>
      <c r="Q306" s="131">
        <f t="shared" si="27"/>
        <v>-625584.52000000048</v>
      </c>
      <c r="R306" s="132">
        <f t="shared" si="28"/>
        <v>790.24356848609671</v>
      </c>
    </row>
    <row r="307" spans="1:18" x14ac:dyDescent="0.35">
      <c r="A307" s="138">
        <v>12</v>
      </c>
      <c r="B307" s="139" t="s">
        <v>64</v>
      </c>
      <c r="C307" s="139" t="s">
        <v>323</v>
      </c>
      <c r="D307" s="139" t="s">
        <v>135</v>
      </c>
      <c r="E307" s="139" t="s">
        <v>48</v>
      </c>
      <c r="F307" s="139" t="s">
        <v>180</v>
      </c>
      <c r="G307" s="139" t="s">
        <v>927</v>
      </c>
      <c r="H307" s="140">
        <v>2702</v>
      </c>
      <c r="I307" s="138">
        <v>2</v>
      </c>
      <c r="J307" s="141">
        <f>อุดรธานี!F120</f>
        <v>101920.46</v>
      </c>
      <c r="K307" s="142">
        <f>อุดรธานี!AN120</f>
        <v>89266.31</v>
      </c>
      <c r="L307" s="143">
        <f>อุดรธานี!AO120</f>
        <v>2193129.04</v>
      </c>
      <c r="M307" s="143">
        <f>อุดรธานี!AP120</f>
        <v>2617887.4000000004</v>
      </c>
      <c r="N307" s="139"/>
      <c r="O307" s="139"/>
      <c r="P307" s="139"/>
      <c r="Q307" s="131">
        <f t="shared" si="27"/>
        <v>-424758.36000000034</v>
      </c>
      <c r="R307" s="132">
        <f t="shared" si="28"/>
        <v>811.6687786824574</v>
      </c>
    </row>
    <row r="308" spans="1:18" x14ac:dyDescent="0.35">
      <c r="A308" s="138">
        <v>13</v>
      </c>
      <c r="B308" s="139" t="s">
        <v>64</v>
      </c>
      <c r="C308" s="139" t="s">
        <v>323</v>
      </c>
      <c r="D308" s="139" t="s">
        <v>135</v>
      </c>
      <c r="E308" s="139" t="s">
        <v>48</v>
      </c>
      <c r="F308" s="139" t="s">
        <v>180</v>
      </c>
      <c r="G308" s="139" t="s">
        <v>928</v>
      </c>
      <c r="H308" s="140">
        <v>2772</v>
      </c>
      <c r="I308" s="138">
        <v>2</v>
      </c>
      <c r="J308" s="141">
        <f>อุดรธานี!F121</f>
        <v>478881.72</v>
      </c>
      <c r="K308" s="142">
        <f>อุดรธานี!AN121</f>
        <v>443645.74000000005</v>
      </c>
      <c r="L308" s="143">
        <f>อุดรธานี!AO121</f>
        <v>1992782.06</v>
      </c>
      <c r="M308" s="143">
        <f>อุดรธานี!AP121</f>
        <v>2065064.56</v>
      </c>
      <c r="N308" s="139"/>
      <c r="O308" s="139"/>
      <c r="P308" s="139"/>
      <c r="Q308" s="131">
        <f t="shared" si="27"/>
        <v>-72282.5</v>
      </c>
      <c r="R308" s="132">
        <f t="shared" si="28"/>
        <v>718.89684704184708</v>
      </c>
    </row>
    <row r="309" spans="1:18" s="150" customFormat="1" x14ac:dyDescent="0.35">
      <c r="A309" s="144">
        <v>9</v>
      </c>
      <c r="B309" s="145" t="s">
        <v>64</v>
      </c>
      <c r="C309" s="145"/>
      <c r="D309" s="145"/>
      <c r="E309" s="145" t="s">
        <v>77</v>
      </c>
      <c r="F309" s="145"/>
      <c r="G309" s="145" t="s">
        <v>325</v>
      </c>
      <c r="H309" s="151">
        <f>SUM(H296:H308)</f>
        <v>32395</v>
      </c>
      <c r="I309" s="144"/>
      <c r="J309" s="147">
        <f>SUM(J296:J308)</f>
        <v>6014730.0499999998</v>
      </c>
      <c r="K309" s="147">
        <f t="shared" ref="K309:M309" si="33">SUM(K296:K308)</f>
        <v>6641996.4700000007</v>
      </c>
      <c r="L309" s="147">
        <f t="shared" si="33"/>
        <v>26903021.779999997</v>
      </c>
      <c r="M309" s="147">
        <f t="shared" si="33"/>
        <v>28065196.470000003</v>
      </c>
      <c r="N309" s="145">
        <v>12</v>
      </c>
      <c r="O309" s="145">
        <v>12</v>
      </c>
      <c r="P309" s="145">
        <f>N309-O309</f>
        <v>0</v>
      </c>
      <c r="Q309" s="148">
        <f t="shared" si="27"/>
        <v>-1162174.6900000051</v>
      </c>
      <c r="R309" s="149">
        <f>L309/H309</f>
        <v>830.46833708905683</v>
      </c>
    </row>
    <row r="310" spans="1:18" x14ac:dyDescent="0.35">
      <c r="A310" s="138">
        <v>1</v>
      </c>
      <c r="B310" s="139" t="s">
        <v>64</v>
      </c>
      <c r="C310" s="139" t="s">
        <v>39</v>
      </c>
      <c r="D310" s="139" t="s">
        <v>139</v>
      </c>
      <c r="E310" s="139" t="s">
        <v>40</v>
      </c>
      <c r="F310" s="139" t="s">
        <v>210</v>
      </c>
      <c r="G310" s="139" t="s">
        <v>326</v>
      </c>
      <c r="H310" s="140"/>
      <c r="I310" s="138"/>
      <c r="J310" s="141"/>
      <c r="K310" s="142"/>
      <c r="L310" s="143"/>
      <c r="M310" s="143"/>
      <c r="N310" s="139"/>
      <c r="O310" s="139"/>
      <c r="P310" s="139"/>
    </row>
    <row r="311" spans="1:18" x14ac:dyDescent="0.35">
      <c r="A311" s="138">
        <v>2</v>
      </c>
      <c r="B311" s="139" t="s">
        <v>64</v>
      </c>
      <c r="C311" s="139" t="s">
        <v>39</v>
      </c>
      <c r="D311" s="139" t="s">
        <v>139</v>
      </c>
      <c r="E311" s="139" t="s">
        <v>40</v>
      </c>
      <c r="F311" s="139" t="s">
        <v>180</v>
      </c>
      <c r="G311" s="139" t="s">
        <v>929</v>
      </c>
      <c r="H311" s="140">
        <v>6140</v>
      </c>
      <c r="I311" s="138">
        <v>5</v>
      </c>
      <c r="J311" s="141">
        <f>อุดรธานี!F122</f>
        <v>158795.24</v>
      </c>
      <c r="K311" s="142">
        <f>อุดรธานี!AN122</f>
        <v>329421.06</v>
      </c>
      <c r="L311" s="143">
        <f>อุดรธานี!AO122</f>
        <v>2913965.52</v>
      </c>
      <c r="M311" s="143">
        <f>อุดรธานี!AP122</f>
        <v>2954132.7600000002</v>
      </c>
      <c r="N311" s="139"/>
      <c r="O311" s="139"/>
      <c r="P311" s="139"/>
      <c r="Q311" s="131">
        <f t="shared" si="27"/>
        <v>-40167.240000000224</v>
      </c>
      <c r="R311" s="132">
        <f t="shared" si="28"/>
        <v>474.58721824104236</v>
      </c>
    </row>
    <row r="312" spans="1:18" x14ac:dyDescent="0.35">
      <c r="A312" s="138">
        <v>3</v>
      </c>
      <c r="B312" s="139" t="s">
        <v>64</v>
      </c>
      <c r="C312" s="139" t="s">
        <v>39</v>
      </c>
      <c r="D312" s="139" t="s">
        <v>139</v>
      </c>
      <c r="E312" s="139" t="s">
        <v>40</v>
      </c>
      <c r="F312" s="139" t="s">
        <v>180</v>
      </c>
      <c r="G312" s="139" t="s">
        <v>930</v>
      </c>
      <c r="H312" s="140">
        <v>5316</v>
      </c>
      <c r="I312" s="138">
        <v>4</v>
      </c>
      <c r="J312" s="141">
        <f>อุดรธานี!F123</f>
        <v>322053.25</v>
      </c>
      <c r="K312" s="142">
        <f>อุดรธานี!AN123</f>
        <v>411781.17</v>
      </c>
      <c r="L312" s="143">
        <f>อุดรธานี!AO123</f>
        <v>3417929.31</v>
      </c>
      <c r="M312" s="143">
        <f>อุดรธานี!AP123</f>
        <v>2978536.77</v>
      </c>
      <c r="N312" s="139"/>
      <c r="O312" s="139"/>
      <c r="P312" s="139"/>
      <c r="Q312" s="131">
        <f t="shared" si="27"/>
        <v>439392.54000000004</v>
      </c>
      <c r="R312" s="132">
        <f t="shared" si="28"/>
        <v>642.95133747178329</v>
      </c>
    </row>
    <row r="313" spans="1:18" x14ac:dyDescent="0.35">
      <c r="A313" s="138">
        <v>4</v>
      </c>
      <c r="B313" s="139" t="s">
        <v>64</v>
      </c>
      <c r="C313" s="139" t="s">
        <v>39</v>
      </c>
      <c r="D313" s="139" t="s">
        <v>139</v>
      </c>
      <c r="E313" s="139" t="s">
        <v>40</v>
      </c>
      <c r="F313" s="139" t="s">
        <v>180</v>
      </c>
      <c r="G313" s="139" t="s">
        <v>931</v>
      </c>
      <c r="H313" s="140">
        <v>1456</v>
      </c>
      <c r="I313" s="138">
        <v>1</v>
      </c>
      <c r="J313" s="141">
        <f>อุดรธานี!F124</f>
        <v>70842.45</v>
      </c>
      <c r="K313" s="142">
        <f>อุดรธานี!AN124</f>
        <v>44858.049999999988</v>
      </c>
      <c r="L313" s="143">
        <f>อุดรธานี!AO124</f>
        <v>1069367.1600000001</v>
      </c>
      <c r="M313" s="143">
        <f>อุดรธานี!AP124</f>
        <v>1208208.68</v>
      </c>
      <c r="N313" s="139"/>
      <c r="O313" s="139"/>
      <c r="P313" s="139"/>
      <c r="Q313" s="131">
        <f t="shared" si="27"/>
        <v>-138841.51999999979</v>
      </c>
      <c r="R313" s="132">
        <f t="shared" si="28"/>
        <v>734.45546703296714</v>
      </c>
    </row>
    <row r="314" spans="1:18" x14ac:dyDescent="0.35">
      <c r="A314" s="138">
        <v>5</v>
      </c>
      <c r="B314" s="139" t="s">
        <v>64</v>
      </c>
      <c r="C314" s="139" t="s">
        <v>39</v>
      </c>
      <c r="D314" s="139" t="s">
        <v>139</v>
      </c>
      <c r="E314" s="139" t="s">
        <v>40</v>
      </c>
      <c r="F314" s="139" t="s">
        <v>180</v>
      </c>
      <c r="G314" s="139" t="s">
        <v>932</v>
      </c>
      <c r="H314" s="140">
        <v>2839</v>
      </c>
      <c r="I314" s="138">
        <v>2</v>
      </c>
      <c r="J314" s="141">
        <f>อุดรธานี!F125</f>
        <v>264584.96999999997</v>
      </c>
      <c r="K314" s="142">
        <f>อุดรธานี!AN125</f>
        <v>253178.38999999996</v>
      </c>
      <c r="L314" s="143">
        <f>อุดรธานี!AO125</f>
        <v>1006705.38</v>
      </c>
      <c r="M314" s="143">
        <f>อุดรธานี!AP125</f>
        <v>1086432.97</v>
      </c>
      <c r="N314" s="139"/>
      <c r="O314" s="139"/>
      <c r="P314" s="139"/>
      <c r="Q314" s="131">
        <f t="shared" si="27"/>
        <v>-79727.589999999967</v>
      </c>
      <c r="R314" s="132">
        <f t="shared" si="28"/>
        <v>354.59858400845366</v>
      </c>
    </row>
    <row r="315" spans="1:18" x14ac:dyDescent="0.35">
      <c r="A315" s="138">
        <v>6</v>
      </c>
      <c r="B315" s="139" t="s">
        <v>64</v>
      </c>
      <c r="C315" s="139" t="s">
        <v>39</v>
      </c>
      <c r="D315" s="139" t="s">
        <v>139</v>
      </c>
      <c r="E315" s="139" t="s">
        <v>40</v>
      </c>
      <c r="F315" s="139" t="s">
        <v>180</v>
      </c>
      <c r="G315" s="139" t="s">
        <v>933</v>
      </c>
      <c r="H315" s="140">
        <v>4500</v>
      </c>
      <c r="I315" s="138">
        <v>3</v>
      </c>
      <c r="J315" s="141">
        <f>อุดรธานี!F126</f>
        <v>909751.53</v>
      </c>
      <c r="K315" s="142">
        <f>อุดรธานี!AN126</f>
        <v>858221.64</v>
      </c>
      <c r="L315" s="143">
        <f>อุดรธานี!AO126</f>
        <v>3002234.95</v>
      </c>
      <c r="M315" s="143">
        <f>อุดรธานี!AP126</f>
        <v>2675176.1</v>
      </c>
      <c r="N315" s="139"/>
      <c r="O315" s="139"/>
      <c r="P315" s="139"/>
      <c r="Q315" s="131">
        <f t="shared" si="27"/>
        <v>327058.85000000009</v>
      </c>
      <c r="R315" s="132">
        <f t="shared" si="28"/>
        <v>667.16332222222229</v>
      </c>
    </row>
    <row r="316" spans="1:18" x14ac:dyDescent="0.35">
      <c r="A316" s="138">
        <v>7</v>
      </c>
      <c r="B316" s="139" t="s">
        <v>64</v>
      </c>
      <c r="C316" s="139" t="s">
        <v>39</v>
      </c>
      <c r="D316" s="139" t="s">
        <v>139</v>
      </c>
      <c r="E316" s="139" t="s">
        <v>40</v>
      </c>
      <c r="F316" s="139" t="s">
        <v>180</v>
      </c>
      <c r="G316" s="139" t="s">
        <v>934</v>
      </c>
      <c r="H316" s="140">
        <v>4502</v>
      </c>
      <c r="I316" s="138">
        <v>4</v>
      </c>
      <c r="J316" s="141">
        <f>อุดรธานี!F127</f>
        <v>803450.18</v>
      </c>
      <c r="K316" s="142">
        <f>อุดรธานี!AN127</f>
        <v>726178.23</v>
      </c>
      <c r="L316" s="143">
        <f>อุดรธานี!AO127</f>
        <v>1667666.53</v>
      </c>
      <c r="M316" s="143">
        <f>อุดรธานี!AP127</f>
        <v>1652092.6300000001</v>
      </c>
      <c r="N316" s="139"/>
      <c r="O316" s="139"/>
      <c r="P316" s="139"/>
      <c r="Q316" s="131">
        <f t="shared" si="27"/>
        <v>15573.899999999907</v>
      </c>
      <c r="R316" s="132">
        <f t="shared" si="28"/>
        <v>370.42792758773879</v>
      </c>
    </row>
    <row r="317" spans="1:18" x14ac:dyDescent="0.35">
      <c r="A317" s="138">
        <v>8</v>
      </c>
      <c r="B317" s="139" t="s">
        <v>64</v>
      </c>
      <c r="C317" s="139" t="s">
        <v>39</v>
      </c>
      <c r="D317" s="139" t="s">
        <v>139</v>
      </c>
      <c r="E317" s="139" t="s">
        <v>40</v>
      </c>
      <c r="F317" s="139" t="s">
        <v>180</v>
      </c>
      <c r="G317" s="139" t="s">
        <v>935</v>
      </c>
      <c r="H317" s="140">
        <v>4191</v>
      </c>
      <c r="I317" s="138">
        <v>3</v>
      </c>
      <c r="J317" s="141">
        <f>อุดรธานี!F128</f>
        <v>58120.88</v>
      </c>
      <c r="K317" s="142">
        <f>อุดรธานี!AN128</f>
        <v>133888.00000000003</v>
      </c>
      <c r="L317" s="143">
        <f>อุดรธานี!AO128</f>
        <v>2304112.4699999997</v>
      </c>
      <c r="M317" s="143">
        <f>อุดรธานี!AP128</f>
        <v>2086339.48</v>
      </c>
      <c r="N317" s="139"/>
      <c r="O317" s="139"/>
      <c r="P317" s="139"/>
      <c r="Q317" s="131">
        <f t="shared" si="27"/>
        <v>217772.98999999976</v>
      </c>
      <c r="R317" s="132">
        <f t="shared" si="28"/>
        <v>549.77629921259836</v>
      </c>
    </row>
    <row r="318" spans="1:18" x14ac:dyDescent="0.35">
      <c r="A318" s="138">
        <v>9</v>
      </c>
      <c r="B318" s="139" t="s">
        <v>64</v>
      </c>
      <c r="C318" s="139" t="s">
        <v>39</v>
      </c>
      <c r="D318" s="139" t="s">
        <v>139</v>
      </c>
      <c r="E318" s="139" t="s">
        <v>40</v>
      </c>
      <c r="F318" s="139" t="s">
        <v>180</v>
      </c>
      <c r="G318" s="139" t="s">
        <v>936</v>
      </c>
      <c r="H318" s="140">
        <v>3088</v>
      </c>
      <c r="I318" s="138">
        <v>3</v>
      </c>
      <c r="J318" s="141">
        <f>อุดรธานี!F129</f>
        <v>661018.42000000004</v>
      </c>
      <c r="K318" s="142">
        <f>อุดรธานี!AN129</f>
        <v>529085.52</v>
      </c>
      <c r="L318" s="143">
        <f>อุดรธานี!AO129</f>
        <v>1948862.9100000001</v>
      </c>
      <c r="M318" s="143">
        <f>อุดรธานี!AP129</f>
        <v>2193528.23</v>
      </c>
      <c r="N318" s="139"/>
      <c r="O318" s="139"/>
      <c r="P318" s="139"/>
      <c r="Q318" s="131">
        <f t="shared" si="27"/>
        <v>-244665.31999999983</v>
      </c>
      <c r="R318" s="132">
        <f t="shared" si="28"/>
        <v>631.10845531088091</v>
      </c>
    </row>
    <row r="319" spans="1:18" x14ac:dyDescent="0.35">
      <c r="A319" s="138">
        <v>10</v>
      </c>
      <c r="B319" s="139" t="s">
        <v>64</v>
      </c>
      <c r="C319" s="139" t="s">
        <v>39</v>
      </c>
      <c r="D319" s="139" t="s">
        <v>139</v>
      </c>
      <c r="E319" s="139" t="s">
        <v>40</v>
      </c>
      <c r="F319" s="139" t="s">
        <v>180</v>
      </c>
      <c r="G319" s="139" t="s">
        <v>937</v>
      </c>
      <c r="H319" s="140">
        <v>2809</v>
      </c>
      <c r="I319" s="138">
        <v>2</v>
      </c>
      <c r="J319" s="141">
        <f>อุดรธานี!F130</f>
        <v>168650.35</v>
      </c>
      <c r="K319" s="142">
        <f>อุดรธานี!AN130</f>
        <v>174648.74</v>
      </c>
      <c r="L319" s="143">
        <f>อุดรธานี!AO130</f>
        <v>1877764.06</v>
      </c>
      <c r="M319" s="143">
        <f>อุดรธานี!AP130</f>
        <v>1943832.6099999999</v>
      </c>
      <c r="N319" s="139"/>
      <c r="O319" s="139"/>
      <c r="P319" s="139"/>
      <c r="Q319" s="131">
        <f t="shared" si="27"/>
        <v>-66068.549999999814</v>
      </c>
      <c r="R319" s="132">
        <f t="shared" si="28"/>
        <v>668.4813314346743</v>
      </c>
    </row>
    <row r="320" spans="1:18" x14ac:dyDescent="0.35">
      <c r="A320" s="138">
        <v>11</v>
      </c>
      <c r="B320" s="139" t="s">
        <v>64</v>
      </c>
      <c r="C320" s="139" t="s">
        <v>39</v>
      </c>
      <c r="D320" s="139" t="s">
        <v>139</v>
      </c>
      <c r="E320" s="139" t="s">
        <v>40</v>
      </c>
      <c r="F320" s="139" t="s">
        <v>180</v>
      </c>
      <c r="G320" s="139" t="s">
        <v>938</v>
      </c>
      <c r="H320" s="140">
        <v>2809</v>
      </c>
      <c r="I320" s="138">
        <v>2</v>
      </c>
      <c r="J320" s="141">
        <f>อุดรธานี!F131</f>
        <v>142439.99</v>
      </c>
      <c r="K320" s="142">
        <f>อุดรธานี!AN131</f>
        <v>-176111.28</v>
      </c>
      <c r="L320" s="143">
        <f>อุดรธานี!AO131</f>
        <v>1430286.52</v>
      </c>
      <c r="M320" s="143">
        <f>อุดรธานี!AP131</f>
        <v>1666997.9500000002</v>
      </c>
      <c r="N320" s="139"/>
      <c r="O320" s="139"/>
      <c r="P320" s="139"/>
      <c r="Q320" s="131">
        <f t="shared" si="27"/>
        <v>-236711.43000000017</v>
      </c>
      <c r="R320" s="132">
        <f t="shared" si="28"/>
        <v>509.17996440014241</v>
      </c>
    </row>
    <row r="321" spans="1:18" s="150" customFormat="1" x14ac:dyDescent="0.35">
      <c r="A321" s="144">
        <v>10</v>
      </c>
      <c r="B321" s="145" t="s">
        <v>64</v>
      </c>
      <c r="C321" s="145"/>
      <c r="D321" s="145"/>
      <c r="E321" s="145" t="s">
        <v>77</v>
      </c>
      <c r="F321" s="145"/>
      <c r="G321" s="145" t="s">
        <v>327</v>
      </c>
      <c r="H321" s="151">
        <f>SUM(H310:H320)</f>
        <v>37650</v>
      </c>
      <c r="I321" s="144"/>
      <c r="J321" s="147">
        <f>SUM(J310:J320)</f>
        <v>3559707.26</v>
      </c>
      <c r="K321" s="147">
        <f t="shared" ref="K321:M321" si="34">SUM(K310:K320)</f>
        <v>3285149.52</v>
      </c>
      <c r="L321" s="147">
        <f t="shared" si="34"/>
        <v>20638894.809999999</v>
      </c>
      <c r="M321" s="147">
        <f t="shared" si="34"/>
        <v>20445278.18</v>
      </c>
      <c r="N321" s="145">
        <v>10</v>
      </c>
      <c r="O321" s="145">
        <v>10</v>
      </c>
      <c r="P321" s="145">
        <f>N321-O321</f>
        <v>0</v>
      </c>
      <c r="Q321" s="148">
        <f t="shared" si="27"/>
        <v>193616.62999999896</v>
      </c>
      <c r="R321" s="149">
        <f>L321/H321</f>
        <v>548.17781699867191</v>
      </c>
    </row>
    <row r="322" spans="1:18" x14ac:dyDescent="0.35">
      <c r="A322" s="138">
        <v>1</v>
      </c>
      <c r="B322" s="139" t="s">
        <v>64</v>
      </c>
      <c r="C322" s="139" t="s">
        <v>328</v>
      </c>
      <c r="D322" s="139" t="s">
        <v>158</v>
      </c>
      <c r="E322" s="139" t="s">
        <v>49</v>
      </c>
      <c r="F322" s="139" t="s">
        <v>329</v>
      </c>
      <c r="G322" s="139" t="s">
        <v>330</v>
      </c>
      <c r="H322" s="140"/>
      <c r="I322" s="138"/>
      <c r="J322" s="141"/>
      <c r="K322" s="142"/>
      <c r="L322" s="143"/>
      <c r="M322" s="143"/>
      <c r="N322" s="139"/>
      <c r="O322" s="139"/>
      <c r="P322" s="139"/>
    </row>
    <row r="323" spans="1:18" x14ac:dyDescent="0.35">
      <c r="A323" s="138">
        <v>2</v>
      </c>
      <c r="B323" s="139" t="s">
        <v>64</v>
      </c>
      <c r="C323" s="139" t="s">
        <v>328</v>
      </c>
      <c r="D323" s="139" t="s">
        <v>158</v>
      </c>
      <c r="E323" s="139" t="s">
        <v>49</v>
      </c>
      <c r="F323" s="139" t="s">
        <v>180</v>
      </c>
      <c r="G323" s="139" t="s">
        <v>939</v>
      </c>
      <c r="H323" s="140">
        <v>8788</v>
      </c>
      <c r="I323" s="138">
        <v>5</v>
      </c>
      <c r="J323" s="141">
        <f>อุดรธานี!F132</f>
        <v>83857.16</v>
      </c>
      <c r="K323" s="142">
        <f>อุดรธานี!AN132</f>
        <v>259073.89</v>
      </c>
      <c r="L323" s="143">
        <f>อุดรธานี!AO132</f>
        <v>2861872.89</v>
      </c>
      <c r="M323" s="143">
        <f>อุดรธานี!AP132</f>
        <v>2862338</v>
      </c>
      <c r="N323" s="139"/>
      <c r="O323" s="139"/>
      <c r="P323" s="139"/>
      <c r="Q323" s="131">
        <f t="shared" si="27"/>
        <v>-465.10999999986961</v>
      </c>
      <c r="R323" s="132">
        <f t="shared" si="28"/>
        <v>325.656906008193</v>
      </c>
    </row>
    <row r="324" spans="1:18" x14ac:dyDescent="0.35">
      <c r="A324" s="138">
        <v>3</v>
      </c>
      <c r="B324" s="139" t="s">
        <v>64</v>
      </c>
      <c r="C324" s="139" t="s">
        <v>328</v>
      </c>
      <c r="D324" s="139" t="s">
        <v>158</v>
      </c>
      <c r="E324" s="139" t="s">
        <v>49</v>
      </c>
      <c r="F324" s="139" t="s">
        <v>180</v>
      </c>
      <c r="G324" s="139" t="s">
        <v>940</v>
      </c>
      <c r="H324" s="140">
        <v>4890</v>
      </c>
      <c r="I324" s="138">
        <v>4</v>
      </c>
      <c r="J324" s="141">
        <f>อุดรธานี!F133</f>
        <v>339997.89</v>
      </c>
      <c r="K324" s="142">
        <f>อุดรธานี!AN133</f>
        <v>525235.14</v>
      </c>
      <c r="L324" s="143">
        <f>อุดรธานี!AO133</f>
        <v>2973704.35</v>
      </c>
      <c r="M324" s="143">
        <f>อุดรธานี!AP133</f>
        <v>3186780.11</v>
      </c>
      <c r="N324" s="139"/>
      <c r="O324" s="139"/>
      <c r="P324" s="139"/>
      <c r="Q324" s="131">
        <f t="shared" si="27"/>
        <v>-213075.75999999978</v>
      </c>
      <c r="R324" s="132">
        <f t="shared" si="28"/>
        <v>608.11949897750515</v>
      </c>
    </row>
    <row r="325" spans="1:18" x14ac:dyDescent="0.35">
      <c r="A325" s="138">
        <v>4</v>
      </c>
      <c r="B325" s="139" t="s">
        <v>64</v>
      </c>
      <c r="C325" s="139" t="s">
        <v>328</v>
      </c>
      <c r="D325" s="139" t="s">
        <v>158</v>
      </c>
      <c r="E325" s="139" t="s">
        <v>49</v>
      </c>
      <c r="F325" s="139" t="s">
        <v>180</v>
      </c>
      <c r="G325" s="139" t="s">
        <v>941</v>
      </c>
      <c r="H325" s="140">
        <v>8526</v>
      </c>
      <c r="I325" s="138">
        <v>5</v>
      </c>
      <c r="J325" s="141">
        <f>อุดรธานี!F134</f>
        <v>654123.88</v>
      </c>
      <c r="K325" s="142">
        <f>อุดรธานี!AN134</f>
        <v>862530.1399999999</v>
      </c>
      <c r="L325" s="143">
        <f>อุดรธานี!AO134</f>
        <v>5443664.8200000003</v>
      </c>
      <c r="M325" s="143">
        <f>อุดรธานี!AP134</f>
        <v>3821558.91</v>
      </c>
      <c r="N325" s="139"/>
      <c r="O325" s="139"/>
      <c r="P325" s="139"/>
      <c r="Q325" s="131">
        <f t="shared" si="27"/>
        <v>1622105.9100000001</v>
      </c>
      <c r="R325" s="132">
        <f t="shared" si="28"/>
        <v>638.47816326530619</v>
      </c>
    </row>
    <row r="326" spans="1:18" x14ac:dyDescent="0.35">
      <c r="A326" s="138">
        <v>5</v>
      </c>
      <c r="B326" s="139" t="s">
        <v>64</v>
      </c>
      <c r="C326" s="139" t="s">
        <v>328</v>
      </c>
      <c r="D326" s="139" t="s">
        <v>158</v>
      </c>
      <c r="E326" s="139" t="s">
        <v>49</v>
      </c>
      <c r="F326" s="139" t="s">
        <v>180</v>
      </c>
      <c r="G326" s="139" t="s">
        <v>942</v>
      </c>
      <c r="H326" s="140">
        <v>6442</v>
      </c>
      <c r="I326" s="138">
        <v>5</v>
      </c>
      <c r="J326" s="141">
        <f>อุดรธานี!F135</f>
        <v>345687.57</v>
      </c>
      <c r="K326" s="142">
        <f>อุดรธานี!AN135</f>
        <v>512090.23</v>
      </c>
      <c r="L326" s="143">
        <f>อุดรธานี!AO135</f>
        <v>3486936.29</v>
      </c>
      <c r="M326" s="143">
        <f>อุดรธานี!AP135</f>
        <v>2504822.06</v>
      </c>
      <c r="N326" s="139"/>
      <c r="O326" s="139"/>
      <c r="P326" s="139"/>
      <c r="Q326" s="131">
        <f t="shared" ref="Q326:Q389" si="35">L326-M326</f>
        <v>982114.23</v>
      </c>
      <c r="R326" s="132">
        <f t="shared" ref="R326:R389" si="36">L326/H326</f>
        <v>541.2816345855324</v>
      </c>
    </row>
    <row r="327" spans="1:18" x14ac:dyDescent="0.35">
      <c r="A327" s="138">
        <v>6</v>
      </c>
      <c r="B327" s="139" t="s">
        <v>64</v>
      </c>
      <c r="C327" s="139" t="s">
        <v>328</v>
      </c>
      <c r="D327" s="139" t="s">
        <v>158</v>
      </c>
      <c r="E327" s="139" t="s">
        <v>49</v>
      </c>
      <c r="F327" s="139" t="s">
        <v>180</v>
      </c>
      <c r="G327" s="139" t="s">
        <v>943</v>
      </c>
      <c r="H327" s="140">
        <v>3652</v>
      </c>
      <c r="I327" s="138">
        <v>3</v>
      </c>
      <c r="J327" s="141">
        <f>อุดรธานี!F136</f>
        <v>383069.68</v>
      </c>
      <c r="K327" s="142">
        <f>อุดรธานี!AN136</f>
        <v>499111.29</v>
      </c>
      <c r="L327" s="143">
        <f>อุดรธานี!AO136</f>
        <v>1980637.9</v>
      </c>
      <c r="M327" s="143">
        <f>อุดรธานี!AP136</f>
        <v>2144961.64</v>
      </c>
      <c r="N327" s="139"/>
      <c r="O327" s="139"/>
      <c r="P327" s="139"/>
      <c r="Q327" s="131">
        <f t="shared" si="35"/>
        <v>-164323.74000000022</v>
      </c>
      <c r="R327" s="132">
        <f t="shared" si="36"/>
        <v>542.3433461117196</v>
      </c>
    </row>
    <row r="328" spans="1:18" x14ac:dyDescent="0.35">
      <c r="A328" s="138">
        <v>7</v>
      </c>
      <c r="B328" s="139" t="s">
        <v>64</v>
      </c>
      <c r="C328" s="139" t="s">
        <v>328</v>
      </c>
      <c r="D328" s="139" t="s">
        <v>158</v>
      </c>
      <c r="E328" s="139" t="s">
        <v>49</v>
      </c>
      <c r="F328" s="139" t="s">
        <v>180</v>
      </c>
      <c r="G328" s="139" t="s">
        <v>944</v>
      </c>
      <c r="H328" s="140">
        <v>7302</v>
      </c>
      <c r="I328" s="138">
        <v>5</v>
      </c>
      <c r="J328" s="141">
        <f>อุดรธานี!F137</f>
        <v>257621.95</v>
      </c>
      <c r="K328" s="142">
        <f>อุดรธานี!AN137</f>
        <v>620592.46</v>
      </c>
      <c r="L328" s="143">
        <f>อุดรธานี!AO137</f>
        <v>3207800.1500000004</v>
      </c>
      <c r="M328" s="143">
        <f>อุดรธานี!AP137</f>
        <v>3067687.2700000005</v>
      </c>
      <c r="N328" s="139"/>
      <c r="O328" s="139"/>
      <c r="P328" s="139"/>
      <c r="Q328" s="131">
        <f t="shared" si="35"/>
        <v>140112.87999999989</v>
      </c>
      <c r="R328" s="132">
        <f t="shared" si="36"/>
        <v>439.30432073404552</v>
      </c>
    </row>
    <row r="329" spans="1:18" x14ac:dyDescent="0.35">
      <c r="A329" s="138">
        <v>8</v>
      </c>
      <c r="B329" s="139" t="s">
        <v>64</v>
      </c>
      <c r="C329" s="139" t="s">
        <v>328</v>
      </c>
      <c r="D329" s="139" t="s">
        <v>158</v>
      </c>
      <c r="E329" s="139" t="s">
        <v>49</v>
      </c>
      <c r="F329" s="139" t="s">
        <v>180</v>
      </c>
      <c r="G329" s="139" t="s">
        <v>945</v>
      </c>
      <c r="H329" s="140">
        <v>3122</v>
      </c>
      <c r="I329" s="138">
        <v>3</v>
      </c>
      <c r="J329" s="141">
        <f>อุดรธานี!F138</f>
        <v>434976.47</v>
      </c>
      <c r="K329" s="142">
        <f>อุดรธานี!AN138</f>
        <v>830660.16999999993</v>
      </c>
      <c r="L329" s="143">
        <f>อุดรธานี!AO138</f>
        <v>3132843.06</v>
      </c>
      <c r="M329" s="143">
        <f>อุดรธานี!AP138</f>
        <v>2960470.77</v>
      </c>
      <c r="N329" s="139"/>
      <c r="O329" s="139"/>
      <c r="P329" s="139"/>
      <c r="Q329" s="131">
        <f t="shared" si="35"/>
        <v>172372.29000000004</v>
      </c>
      <c r="R329" s="132">
        <f t="shared" si="36"/>
        <v>1003.4731133888533</v>
      </c>
    </row>
    <row r="330" spans="1:18" x14ac:dyDescent="0.35">
      <c r="A330" s="138">
        <v>9</v>
      </c>
      <c r="B330" s="139" t="s">
        <v>64</v>
      </c>
      <c r="C330" s="139" t="s">
        <v>328</v>
      </c>
      <c r="D330" s="139" t="s">
        <v>158</v>
      </c>
      <c r="E330" s="139" t="s">
        <v>49</v>
      </c>
      <c r="F330" s="139" t="s">
        <v>180</v>
      </c>
      <c r="G330" s="139" t="s">
        <v>946</v>
      </c>
      <c r="H330" s="140">
        <v>3540</v>
      </c>
      <c r="I330" s="138">
        <v>3</v>
      </c>
      <c r="J330" s="141">
        <f>อุดรธานี!F139</f>
        <v>126790.35</v>
      </c>
      <c r="K330" s="142">
        <f>อุดรธานี!AN139</f>
        <v>341593.20999999996</v>
      </c>
      <c r="L330" s="143">
        <f>อุดรธานี!AO139</f>
        <v>3113912.34</v>
      </c>
      <c r="M330" s="143">
        <f>อุดรธานี!AP139</f>
        <v>3286672.18</v>
      </c>
      <c r="N330" s="139"/>
      <c r="O330" s="139"/>
      <c r="P330" s="139"/>
      <c r="Q330" s="131">
        <f t="shared" si="35"/>
        <v>-172759.84000000032</v>
      </c>
      <c r="R330" s="132">
        <f t="shared" si="36"/>
        <v>879.63625423728809</v>
      </c>
    </row>
    <row r="331" spans="1:18" x14ac:dyDescent="0.35">
      <c r="A331" s="138">
        <v>10</v>
      </c>
      <c r="B331" s="139" t="s">
        <v>64</v>
      </c>
      <c r="C331" s="139" t="s">
        <v>328</v>
      </c>
      <c r="D331" s="139" t="s">
        <v>158</v>
      </c>
      <c r="E331" s="139" t="s">
        <v>49</v>
      </c>
      <c r="F331" s="139" t="s">
        <v>180</v>
      </c>
      <c r="G331" s="139" t="s">
        <v>947</v>
      </c>
      <c r="H331" s="140">
        <v>8043</v>
      </c>
      <c r="I331" s="138">
        <v>5</v>
      </c>
      <c r="J331" s="141">
        <f>อุดรธานี!F140</f>
        <v>238257.04</v>
      </c>
      <c r="K331" s="142">
        <f>อุดรธานี!AN140</f>
        <v>484981.78</v>
      </c>
      <c r="L331" s="143">
        <f>อุดรธานี!AO140</f>
        <v>4079840.8600000003</v>
      </c>
      <c r="M331" s="143">
        <f>อุดรธานี!AP140</f>
        <v>3487461.71</v>
      </c>
      <c r="N331" s="139"/>
      <c r="O331" s="139"/>
      <c r="P331" s="139"/>
      <c r="Q331" s="131">
        <f t="shared" si="35"/>
        <v>592379.15000000037</v>
      </c>
      <c r="R331" s="132">
        <f t="shared" si="36"/>
        <v>507.25361929628252</v>
      </c>
    </row>
    <row r="332" spans="1:18" x14ac:dyDescent="0.35">
      <c r="A332" s="138">
        <v>11</v>
      </c>
      <c r="B332" s="139" t="s">
        <v>64</v>
      </c>
      <c r="C332" s="139" t="s">
        <v>328</v>
      </c>
      <c r="D332" s="139" t="s">
        <v>158</v>
      </c>
      <c r="E332" s="139" t="s">
        <v>49</v>
      </c>
      <c r="F332" s="139" t="s">
        <v>180</v>
      </c>
      <c r="G332" s="139" t="s">
        <v>948</v>
      </c>
      <c r="H332" s="140">
        <v>4264</v>
      </c>
      <c r="I332" s="138">
        <v>3</v>
      </c>
      <c r="J332" s="141">
        <f>อุดรธานี!F141</f>
        <v>446238.55</v>
      </c>
      <c r="K332" s="142">
        <f>อุดรธานี!AN141</f>
        <v>598546.72</v>
      </c>
      <c r="L332" s="143">
        <f>อุดรธานี!AO141</f>
        <v>3105790.13</v>
      </c>
      <c r="M332" s="143">
        <f>อุดรธานี!AP141</f>
        <v>2919851.5700000003</v>
      </c>
      <c r="N332" s="139"/>
      <c r="O332" s="139"/>
      <c r="P332" s="139"/>
      <c r="Q332" s="131">
        <f t="shared" si="35"/>
        <v>185938.55999999959</v>
      </c>
      <c r="R332" s="132">
        <f t="shared" si="36"/>
        <v>728.37479596622882</v>
      </c>
    </row>
    <row r="333" spans="1:18" x14ac:dyDescent="0.35">
      <c r="A333" s="138">
        <v>12</v>
      </c>
      <c r="B333" s="139" t="s">
        <v>64</v>
      </c>
      <c r="C333" s="139" t="s">
        <v>328</v>
      </c>
      <c r="D333" s="139" t="s">
        <v>158</v>
      </c>
      <c r="E333" s="139" t="s">
        <v>49</v>
      </c>
      <c r="F333" s="139" t="s">
        <v>180</v>
      </c>
      <c r="G333" s="139" t="s">
        <v>949</v>
      </c>
      <c r="H333" s="140">
        <v>4511</v>
      </c>
      <c r="I333" s="138">
        <v>4</v>
      </c>
      <c r="J333" s="141">
        <f>อุดรธานี!F142</f>
        <v>140989.81</v>
      </c>
      <c r="K333" s="142">
        <f>อุดรธานี!AN142</f>
        <v>239416.52000000002</v>
      </c>
      <c r="L333" s="143">
        <f>อุดรธานี!AO142</f>
        <v>3169164.47</v>
      </c>
      <c r="M333" s="143">
        <f>อุดรธานี!AP142</f>
        <v>2280101.31</v>
      </c>
      <c r="N333" s="139"/>
      <c r="O333" s="139"/>
      <c r="P333" s="139"/>
      <c r="Q333" s="131">
        <f t="shared" si="35"/>
        <v>889063.16000000015</v>
      </c>
      <c r="R333" s="132">
        <f t="shared" si="36"/>
        <v>702.5414475726003</v>
      </c>
    </row>
    <row r="334" spans="1:18" x14ac:dyDescent="0.35">
      <c r="A334" s="138">
        <v>13</v>
      </c>
      <c r="B334" s="139" t="s">
        <v>64</v>
      </c>
      <c r="C334" s="139" t="s">
        <v>328</v>
      </c>
      <c r="D334" s="139" t="s">
        <v>158</v>
      </c>
      <c r="E334" s="139" t="s">
        <v>49</v>
      </c>
      <c r="F334" s="139" t="s">
        <v>180</v>
      </c>
      <c r="G334" s="139" t="s">
        <v>950</v>
      </c>
      <c r="H334" s="140">
        <v>4153</v>
      </c>
      <c r="I334" s="138">
        <v>3</v>
      </c>
      <c r="J334" s="141">
        <f>อุดรธานี!F143</f>
        <v>315885.63</v>
      </c>
      <c r="K334" s="142">
        <f>อุดรธานี!AN143</f>
        <v>434806.66</v>
      </c>
      <c r="L334" s="143">
        <f>อุดรธานี!AO143</f>
        <v>2621777.46</v>
      </c>
      <c r="M334" s="143">
        <f>อุดรธานี!AP143</f>
        <v>2480950.81</v>
      </c>
      <c r="N334" s="139"/>
      <c r="O334" s="139"/>
      <c r="P334" s="139"/>
      <c r="Q334" s="131">
        <f t="shared" si="35"/>
        <v>140826.64999999991</v>
      </c>
      <c r="R334" s="132">
        <f t="shared" si="36"/>
        <v>631.29724536479648</v>
      </c>
    </row>
    <row r="335" spans="1:18" x14ac:dyDescent="0.35">
      <c r="A335" s="138">
        <v>14</v>
      </c>
      <c r="B335" s="139" t="s">
        <v>64</v>
      </c>
      <c r="C335" s="139" t="s">
        <v>328</v>
      </c>
      <c r="D335" s="139" t="s">
        <v>158</v>
      </c>
      <c r="E335" s="139" t="s">
        <v>49</v>
      </c>
      <c r="F335" s="139" t="s">
        <v>180</v>
      </c>
      <c r="G335" s="139" t="s">
        <v>951</v>
      </c>
      <c r="H335" s="140">
        <v>2552</v>
      </c>
      <c r="I335" s="138">
        <v>2</v>
      </c>
      <c r="J335" s="141">
        <f>อุดรธานี!F144</f>
        <v>203218.14</v>
      </c>
      <c r="K335" s="142">
        <f>อุดรธานี!AN144</f>
        <v>279168.43</v>
      </c>
      <c r="L335" s="143">
        <f>อุดรธานี!AO144</f>
        <v>2266126.02</v>
      </c>
      <c r="M335" s="143">
        <f>อุดรธานี!AP144</f>
        <v>2277715.98</v>
      </c>
      <c r="N335" s="139"/>
      <c r="O335" s="139"/>
      <c r="P335" s="139"/>
      <c r="Q335" s="131">
        <f t="shared" si="35"/>
        <v>-11589.959999999963</v>
      </c>
      <c r="R335" s="132">
        <f t="shared" si="36"/>
        <v>887.98041536050152</v>
      </c>
    </row>
    <row r="336" spans="1:18" x14ac:dyDescent="0.35">
      <c r="A336" s="138">
        <v>15</v>
      </c>
      <c r="B336" s="139" t="s">
        <v>64</v>
      </c>
      <c r="C336" s="139" t="s">
        <v>328</v>
      </c>
      <c r="D336" s="139" t="s">
        <v>158</v>
      </c>
      <c r="E336" s="139" t="s">
        <v>49</v>
      </c>
      <c r="F336" s="139" t="s">
        <v>180</v>
      </c>
      <c r="G336" s="139" t="s">
        <v>952</v>
      </c>
      <c r="H336" s="140">
        <v>5199</v>
      </c>
      <c r="I336" s="138">
        <v>4</v>
      </c>
      <c r="J336" s="141">
        <f>อุดรธานี!F145</f>
        <v>67174.78</v>
      </c>
      <c r="K336" s="142">
        <f>อุดรธานี!AN145</f>
        <v>389056.44999999995</v>
      </c>
      <c r="L336" s="143">
        <f>อุดรธานี!AO145</f>
        <v>3667927.51</v>
      </c>
      <c r="M336" s="143">
        <f>อุดรธานี!AP145</f>
        <v>3463456.16</v>
      </c>
      <c r="N336" s="139"/>
      <c r="O336" s="139"/>
      <c r="P336" s="139"/>
      <c r="Q336" s="131">
        <f t="shared" si="35"/>
        <v>204471.34999999963</v>
      </c>
      <c r="R336" s="132">
        <f t="shared" si="36"/>
        <v>705.50634929794182</v>
      </c>
    </row>
    <row r="337" spans="1:18" x14ac:dyDescent="0.35">
      <c r="A337" s="138">
        <v>16</v>
      </c>
      <c r="B337" s="139" t="s">
        <v>64</v>
      </c>
      <c r="C337" s="139" t="s">
        <v>328</v>
      </c>
      <c r="D337" s="139" t="s">
        <v>158</v>
      </c>
      <c r="E337" s="139" t="s">
        <v>49</v>
      </c>
      <c r="F337" s="139" t="s">
        <v>180</v>
      </c>
      <c r="G337" s="139" t="s">
        <v>953</v>
      </c>
      <c r="H337" s="140">
        <v>7299</v>
      </c>
      <c r="I337" s="138">
        <v>5</v>
      </c>
      <c r="J337" s="141">
        <f>อุดรธานี!F146</f>
        <v>125361.64</v>
      </c>
      <c r="K337" s="142">
        <f>อุดรธานี!AN146</f>
        <v>424550.70999999996</v>
      </c>
      <c r="L337" s="143">
        <f>อุดรธานี!AO146</f>
        <v>3848548.3299999996</v>
      </c>
      <c r="M337" s="143">
        <f>อุดรธานี!AP146</f>
        <v>2992576.4799999995</v>
      </c>
      <c r="N337" s="139"/>
      <c r="O337" s="139"/>
      <c r="P337" s="139"/>
      <c r="Q337" s="131">
        <f t="shared" si="35"/>
        <v>855971.85000000009</v>
      </c>
      <c r="R337" s="132">
        <f t="shared" si="36"/>
        <v>527.27063022331822</v>
      </c>
    </row>
    <row r="338" spans="1:18" s="150" customFormat="1" x14ac:dyDescent="0.35">
      <c r="A338" s="144">
        <v>11</v>
      </c>
      <c r="B338" s="145" t="s">
        <v>64</v>
      </c>
      <c r="C338" s="145"/>
      <c r="D338" s="145"/>
      <c r="E338" s="145" t="s">
        <v>77</v>
      </c>
      <c r="F338" s="145"/>
      <c r="G338" s="145" t="s">
        <v>331</v>
      </c>
      <c r="H338" s="151">
        <f>SUM(H322:H337)</f>
        <v>82283</v>
      </c>
      <c r="I338" s="144"/>
      <c r="J338" s="147">
        <f>SUM(J322:J337)</f>
        <v>4163250.54</v>
      </c>
      <c r="K338" s="147">
        <f t="shared" ref="K338:M338" si="37">SUM(K322:K337)</f>
        <v>7301413.7999999989</v>
      </c>
      <c r="L338" s="147">
        <f t="shared" si="37"/>
        <v>48960546.579999998</v>
      </c>
      <c r="M338" s="147">
        <f t="shared" si="37"/>
        <v>43737404.960000001</v>
      </c>
      <c r="N338" s="145">
        <v>15</v>
      </c>
      <c r="O338" s="145">
        <v>15</v>
      </c>
      <c r="P338" s="145">
        <f>N338-O338</f>
        <v>0</v>
      </c>
      <c r="Q338" s="148">
        <f t="shared" si="35"/>
        <v>5223141.6199999973</v>
      </c>
      <c r="R338" s="149">
        <f>L338/H338</f>
        <v>595.02627006793625</v>
      </c>
    </row>
    <row r="339" spans="1:18" x14ac:dyDescent="0.35">
      <c r="A339" s="138">
        <v>1</v>
      </c>
      <c r="B339" s="139" t="s">
        <v>64</v>
      </c>
      <c r="C339" s="139" t="s">
        <v>332</v>
      </c>
      <c r="D339" s="139" t="s">
        <v>143</v>
      </c>
      <c r="E339" s="139" t="s">
        <v>50</v>
      </c>
      <c r="F339" s="139" t="s">
        <v>210</v>
      </c>
      <c r="G339" s="139" t="s">
        <v>333</v>
      </c>
      <c r="H339" s="140"/>
      <c r="I339" s="138"/>
      <c r="J339" s="141"/>
      <c r="K339" s="142"/>
      <c r="L339" s="143"/>
      <c r="M339" s="143"/>
      <c r="N339" s="139"/>
      <c r="O339" s="139"/>
      <c r="P339" s="139"/>
    </row>
    <row r="340" spans="1:18" x14ac:dyDescent="0.35">
      <c r="A340" s="138">
        <v>2</v>
      </c>
      <c r="B340" s="139" t="s">
        <v>64</v>
      </c>
      <c r="C340" s="139" t="s">
        <v>332</v>
      </c>
      <c r="D340" s="139" t="s">
        <v>143</v>
      </c>
      <c r="E340" s="139" t="s">
        <v>50</v>
      </c>
      <c r="F340" s="139" t="s">
        <v>180</v>
      </c>
      <c r="G340" s="139" t="s">
        <v>954</v>
      </c>
      <c r="H340" s="140">
        <v>3325</v>
      </c>
      <c r="I340" s="138">
        <v>3</v>
      </c>
      <c r="J340" s="141">
        <f>อุดรธานี!F147</f>
        <v>189119.94</v>
      </c>
      <c r="K340" s="142">
        <f>อุดรธานี!AN147</f>
        <v>936045.3600000001</v>
      </c>
      <c r="L340" s="143">
        <f>อุดรธานี!AO147</f>
        <v>2477890.86</v>
      </c>
      <c r="M340" s="143">
        <f>อุดรธานี!AP147</f>
        <v>2336361.29</v>
      </c>
      <c r="N340" s="139"/>
      <c r="O340" s="139"/>
      <c r="P340" s="139"/>
      <c r="Q340" s="131">
        <f t="shared" si="35"/>
        <v>141529.56999999983</v>
      </c>
      <c r="R340" s="132">
        <f t="shared" si="36"/>
        <v>745.23033383458642</v>
      </c>
    </row>
    <row r="341" spans="1:18" x14ac:dyDescent="0.35">
      <c r="A341" s="138">
        <v>3</v>
      </c>
      <c r="B341" s="139" t="s">
        <v>64</v>
      </c>
      <c r="C341" s="139" t="s">
        <v>332</v>
      </c>
      <c r="D341" s="139" t="s">
        <v>143</v>
      </c>
      <c r="E341" s="139" t="s">
        <v>50</v>
      </c>
      <c r="F341" s="139" t="s">
        <v>180</v>
      </c>
      <c r="G341" s="139" t="s">
        <v>955</v>
      </c>
      <c r="H341" s="140">
        <v>5397</v>
      </c>
      <c r="I341" s="138">
        <v>4</v>
      </c>
      <c r="J341" s="141">
        <f>อุดรธานี!F148</f>
        <v>957314.86</v>
      </c>
      <c r="K341" s="142">
        <f>อุดรธานี!AN148</f>
        <v>1008044.1200000001</v>
      </c>
      <c r="L341" s="143">
        <f>อุดรธานี!AO148</f>
        <v>3090836.48</v>
      </c>
      <c r="M341" s="143">
        <f>อุดรธานี!AP148</f>
        <v>2845246.33</v>
      </c>
      <c r="N341" s="139"/>
      <c r="O341" s="139"/>
      <c r="P341" s="139"/>
      <c r="Q341" s="131">
        <f t="shared" si="35"/>
        <v>245590.14999999991</v>
      </c>
      <c r="R341" s="132">
        <f t="shared" si="36"/>
        <v>572.69528997591249</v>
      </c>
    </row>
    <row r="342" spans="1:18" x14ac:dyDescent="0.35">
      <c r="A342" s="138">
        <v>4</v>
      </c>
      <c r="B342" s="139" t="s">
        <v>64</v>
      </c>
      <c r="C342" s="139" t="s">
        <v>332</v>
      </c>
      <c r="D342" s="139" t="s">
        <v>143</v>
      </c>
      <c r="E342" s="139" t="s">
        <v>50</v>
      </c>
      <c r="F342" s="139" t="s">
        <v>180</v>
      </c>
      <c r="G342" s="139" t="s">
        <v>956</v>
      </c>
      <c r="H342" s="140">
        <v>2048</v>
      </c>
      <c r="I342" s="138">
        <v>2</v>
      </c>
      <c r="J342" s="141">
        <f>อุดรธานี!F149</f>
        <v>441076.88</v>
      </c>
      <c r="K342" s="142">
        <f>อุดรธานี!AN149</f>
        <v>513357.35</v>
      </c>
      <c r="L342" s="143">
        <f>อุดรธานี!AO149</f>
        <v>2745641.0100000002</v>
      </c>
      <c r="M342" s="143">
        <f>อุดรธานี!AP149</f>
        <v>2721947.9600000004</v>
      </c>
      <c r="N342" s="139"/>
      <c r="O342" s="139"/>
      <c r="P342" s="139"/>
      <c r="Q342" s="131">
        <f t="shared" si="35"/>
        <v>23693.049999999814</v>
      </c>
      <c r="R342" s="132">
        <f t="shared" si="36"/>
        <v>1340.6450244140626</v>
      </c>
    </row>
    <row r="343" spans="1:18" x14ac:dyDescent="0.35">
      <c r="A343" s="138">
        <v>5</v>
      </c>
      <c r="B343" s="139" t="s">
        <v>64</v>
      </c>
      <c r="C343" s="139" t="s">
        <v>332</v>
      </c>
      <c r="D343" s="139" t="s">
        <v>143</v>
      </c>
      <c r="E343" s="139" t="s">
        <v>50</v>
      </c>
      <c r="F343" s="139" t="s">
        <v>180</v>
      </c>
      <c r="G343" s="139" t="s">
        <v>957</v>
      </c>
      <c r="H343" s="140">
        <v>5559</v>
      </c>
      <c r="I343" s="138">
        <v>4</v>
      </c>
      <c r="J343" s="141">
        <f>อุดรธานี!F150</f>
        <v>514792.01</v>
      </c>
      <c r="K343" s="142">
        <f>อุดรธานี!AN150</f>
        <v>745760.74</v>
      </c>
      <c r="L343" s="143">
        <f>อุดรธานี!AO150</f>
        <v>3524676.62</v>
      </c>
      <c r="M343" s="143">
        <f>อุดรธานี!AP150</f>
        <v>3642738.66</v>
      </c>
      <c r="N343" s="139"/>
      <c r="O343" s="139"/>
      <c r="P343" s="139"/>
      <c r="Q343" s="131">
        <f t="shared" si="35"/>
        <v>-118062.04000000004</v>
      </c>
      <c r="R343" s="132">
        <f t="shared" si="36"/>
        <v>634.04868141752115</v>
      </c>
    </row>
    <row r="344" spans="1:18" x14ac:dyDescent="0.35">
      <c r="A344" s="138">
        <v>6</v>
      </c>
      <c r="B344" s="139" t="s">
        <v>64</v>
      </c>
      <c r="C344" s="139" t="s">
        <v>332</v>
      </c>
      <c r="D344" s="139" t="s">
        <v>143</v>
      </c>
      <c r="E344" s="139" t="s">
        <v>50</v>
      </c>
      <c r="F344" s="139" t="s">
        <v>180</v>
      </c>
      <c r="G344" s="139" t="s">
        <v>958</v>
      </c>
      <c r="H344" s="140">
        <v>3394</v>
      </c>
      <c r="I344" s="138">
        <v>3</v>
      </c>
      <c r="J344" s="141">
        <f>อุดรธานี!F151</f>
        <v>411015.67</v>
      </c>
      <c r="K344" s="142">
        <f>อุดรธานี!AN151</f>
        <v>684070.78</v>
      </c>
      <c r="L344" s="143">
        <f>อุดรธานี!AO151</f>
        <v>3386333.72</v>
      </c>
      <c r="M344" s="143">
        <f>อุดรธานี!AP151</f>
        <v>2739068.8600000003</v>
      </c>
      <c r="N344" s="139"/>
      <c r="O344" s="139"/>
      <c r="P344" s="139"/>
      <c r="Q344" s="131">
        <f t="shared" si="35"/>
        <v>647264.85999999987</v>
      </c>
      <c r="R344" s="132">
        <f t="shared" si="36"/>
        <v>997.74122569239842</v>
      </c>
    </row>
    <row r="345" spans="1:18" x14ac:dyDescent="0.35">
      <c r="A345" s="138">
        <v>7</v>
      </c>
      <c r="B345" s="139" t="s">
        <v>64</v>
      </c>
      <c r="C345" s="139" t="s">
        <v>332</v>
      </c>
      <c r="D345" s="139" t="s">
        <v>143</v>
      </c>
      <c r="E345" s="139" t="s">
        <v>50</v>
      </c>
      <c r="F345" s="139" t="s">
        <v>180</v>
      </c>
      <c r="G345" s="139" t="s">
        <v>959</v>
      </c>
      <c r="H345" s="140">
        <v>4182</v>
      </c>
      <c r="I345" s="138">
        <v>3</v>
      </c>
      <c r="J345" s="141">
        <f>อุดรธานี!F152</f>
        <v>320405.32</v>
      </c>
      <c r="K345" s="142">
        <f>อุดรธานี!AN152</f>
        <v>360594.8</v>
      </c>
      <c r="L345" s="143">
        <f>อุดรธานี!AO152</f>
        <v>2914756.6399999997</v>
      </c>
      <c r="M345" s="143">
        <f>อุดรธานี!AP152</f>
        <v>2592860.02</v>
      </c>
      <c r="N345" s="139"/>
      <c r="O345" s="139"/>
      <c r="P345" s="139"/>
      <c r="Q345" s="131">
        <f t="shared" si="35"/>
        <v>321896.61999999965</v>
      </c>
      <c r="R345" s="132">
        <f t="shared" si="36"/>
        <v>696.97671927307499</v>
      </c>
    </row>
    <row r="346" spans="1:18" x14ac:dyDescent="0.35">
      <c r="A346" s="138">
        <v>8</v>
      </c>
      <c r="B346" s="139" t="s">
        <v>64</v>
      </c>
      <c r="C346" s="139" t="s">
        <v>332</v>
      </c>
      <c r="D346" s="139" t="s">
        <v>143</v>
      </c>
      <c r="E346" s="139" t="s">
        <v>50</v>
      </c>
      <c r="F346" s="139" t="s">
        <v>180</v>
      </c>
      <c r="G346" s="139" t="s">
        <v>960</v>
      </c>
      <c r="H346" s="140">
        <v>4497</v>
      </c>
      <c r="I346" s="138">
        <v>3</v>
      </c>
      <c r="J346" s="141">
        <f>อุดรธานี!F153</f>
        <v>76891.62</v>
      </c>
      <c r="K346" s="142">
        <f>อุดรธานี!AN153</f>
        <v>614893.66999999993</v>
      </c>
      <c r="L346" s="143">
        <f>อุดรธานี!AO153</f>
        <v>3072578.92</v>
      </c>
      <c r="M346" s="143">
        <f>อุดรธานี!AP153</f>
        <v>3195418.68</v>
      </c>
      <c r="N346" s="139"/>
      <c r="O346" s="139"/>
      <c r="P346" s="139"/>
      <c r="Q346" s="131">
        <f t="shared" si="35"/>
        <v>-122839.76000000024</v>
      </c>
      <c r="R346" s="132">
        <f t="shared" si="36"/>
        <v>683.25081609962194</v>
      </c>
    </row>
    <row r="347" spans="1:18" x14ac:dyDescent="0.35">
      <c r="A347" s="138">
        <v>9</v>
      </c>
      <c r="B347" s="139" t="s">
        <v>64</v>
      </c>
      <c r="C347" s="139" t="s">
        <v>332</v>
      </c>
      <c r="D347" s="139" t="s">
        <v>143</v>
      </c>
      <c r="E347" s="139" t="s">
        <v>50</v>
      </c>
      <c r="F347" s="139" t="s">
        <v>180</v>
      </c>
      <c r="G347" s="139" t="s">
        <v>961</v>
      </c>
      <c r="H347" s="140">
        <v>4239</v>
      </c>
      <c r="I347" s="138">
        <v>3</v>
      </c>
      <c r="J347" s="141">
        <f>อุดรธานี!F154</f>
        <v>145379.10999999999</v>
      </c>
      <c r="K347" s="142">
        <f>อุดรธานี!AN154</f>
        <v>224515.91999999998</v>
      </c>
      <c r="L347" s="143">
        <f>อุดรธานี!AO154</f>
        <v>1720382.0599999998</v>
      </c>
      <c r="M347" s="143">
        <f>อุดรธานี!AP154</f>
        <v>1869398.8800000001</v>
      </c>
      <c r="N347" s="139"/>
      <c r="O347" s="139"/>
      <c r="P347" s="139"/>
      <c r="Q347" s="131">
        <f t="shared" si="35"/>
        <v>-149016.8200000003</v>
      </c>
      <c r="R347" s="132">
        <f t="shared" si="36"/>
        <v>405.84620429346541</v>
      </c>
    </row>
    <row r="348" spans="1:18" x14ac:dyDescent="0.35">
      <c r="A348" s="138">
        <v>10</v>
      </c>
      <c r="B348" s="139" t="s">
        <v>64</v>
      </c>
      <c r="C348" s="139" t="s">
        <v>332</v>
      </c>
      <c r="D348" s="139" t="s">
        <v>143</v>
      </c>
      <c r="E348" s="139" t="s">
        <v>50</v>
      </c>
      <c r="F348" s="139" t="s">
        <v>180</v>
      </c>
      <c r="G348" s="139" t="s">
        <v>962</v>
      </c>
      <c r="H348" s="140">
        <v>3891</v>
      </c>
      <c r="I348" s="138">
        <v>3</v>
      </c>
      <c r="J348" s="141">
        <f>อุดรธานี!F155</f>
        <v>18509.18</v>
      </c>
      <c r="K348" s="142">
        <f>อุดรธานี!AN155</f>
        <v>96529.969999999972</v>
      </c>
      <c r="L348" s="143">
        <f>อุดรธานี!AO155</f>
        <v>3027575.9699999997</v>
      </c>
      <c r="M348" s="143">
        <f>อุดรธานี!AP155</f>
        <v>3294156.01</v>
      </c>
      <c r="N348" s="139"/>
      <c r="O348" s="139"/>
      <c r="P348" s="139"/>
      <c r="Q348" s="131">
        <f t="shared" si="35"/>
        <v>-266580.04000000004</v>
      </c>
      <c r="R348" s="132">
        <f t="shared" si="36"/>
        <v>778.09713955281416</v>
      </c>
    </row>
    <row r="349" spans="1:18" x14ac:dyDescent="0.35">
      <c r="A349" s="138">
        <v>11</v>
      </c>
      <c r="B349" s="139" t="s">
        <v>64</v>
      </c>
      <c r="C349" s="139" t="s">
        <v>332</v>
      </c>
      <c r="D349" s="139" t="s">
        <v>143</v>
      </c>
      <c r="E349" s="139" t="s">
        <v>50</v>
      </c>
      <c r="F349" s="139" t="s">
        <v>180</v>
      </c>
      <c r="G349" s="139" t="s">
        <v>963</v>
      </c>
      <c r="H349" s="140">
        <v>3687</v>
      </c>
      <c r="I349" s="138">
        <v>3</v>
      </c>
      <c r="J349" s="141">
        <f>อุดรธานี!F156</f>
        <v>279103.8</v>
      </c>
      <c r="K349" s="142">
        <f>อุดรธานี!AN156</f>
        <v>399455.70999999996</v>
      </c>
      <c r="L349" s="143">
        <f>อุดรธานี!AO156</f>
        <v>1874970.48</v>
      </c>
      <c r="M349" s="143">
        <f>อุดรธานี!AP156</f>
        <v>2063412.76</v>
      </c>
      <c r="N349" s="139"/>
      <c r="O349" s="139"/>
      <c r="P349" s="139"/>
      <c r="Q349" s="131">
        <f t="shared" si="35"/>
        <v>-188442.28000000003</v>
      </c>
      <c r="R349" s="132">
        <f t="shared" si="36"/>
        <v>508.53552481692435</v>
      </c>
    </row>
    <row r="350" spans="1:18" x14ac:dyDescent="0.35">
      <c r="A350" s="138">
        <v>12</v>
      </c>
      <c r="B350" s="139" t="s">
        <v>64</v>
      </c>
      <c r="C350" s="139" t="s">
        <v>332</v>
      </c>
      <c r="D350" s="139" t="s">
        <v>143</v>
      </c>
      <c r="E350" s="139" t="s">
        <v>50</v>
      </c>
      <c r="F350" s="139" t="s">
        <v>180</v>
      </c>
      <c r="G350" s="139" t="s">
        <v>964</v>
      </c>
      <c r="H350" s="140">
        <v>7013</v>
      </c>
      <c r="I350" s="138">
        <v>5</v>
      </c>
      <c r="J350" s="141">
        <f>อุดรธานี!F157</f>
        <v>504240.85</v>
      </c>
      <c r="K350" s="142">
        <f>อุดรธานี!AN157</f>
        <v>918866.74</v>
      </c>
      <c r="L350" s="143">
        <f>อุดรธานี!AO157</f>
        <v>4592570.76</v>
      </c>
      <c r="M350" s="143">
        <f>อุดรธานี!AP157</f>
        <v>3591658.34</v>
      </c>
      <c r="N350" s="139"/>
      <c r="O350" s="139"/>
      <c r="P350" s="139"/>
      <c r="Q350" s="131">
        <f t="shared" si="35"/>
        <v>1000912.4199999999</v>
      </c>
      <c r="R350" s="132">
        <f t="shared" si="36"/>
        <v>654.86535861970617</v>
      </c>
    </row>
    <row r="351" spans="1:18" x14ac:dyDescent="0.35">
      <c r="A351" s="138">
        <v>13</v>
      </c>
      <c r="B351" s="139" t="s">
        <v>64</v>
      </c>
      <c r="C351" s="139" t="s">
        <v>332</v>
      </c>
      <c r="D351" s="139" t="s">
        <v>143</v>
      </c>
      <c r="E351" s="139" t="s">
        <v>50</v>
      </c>
      <c r="F351" s="139" t="s">
        <v>180</v>
      </c>
      <c r="G351" s="139" t="s">
        <v>965</v>
      </c>
      <c r="H351" s="140">
        <v>4588</v>
      </c>
      <c r="I351" s="138">
        <v>4</v>
      </c>
      <c r="J351" s="141">
        <f>อุดรธานี!F158</f>
        <v>343113.14</v>
      </c>
      <c r="K351" s="142">
        <f>อุดรธานี!AN158</f>
        <v>450406.13</v>
      </c>
      <c r="L351" s="143">
        <f>อุดรธานี!AO158</f>
        <v>2932413.31</v>
      </c>
      <c r="M351" s="143">
        <f>อุดรธานี!AP158</f>
        <v>2894713.0500000003</v>
      </c>
      <c r="N351" s="139"/>
      <c r="O351" s="139"/>
      <c r="P351" s="139"/>
      <c r="Q351" s="131">
        <f t="shared" si="35"/>
        <v>37700.259999999776</v>
      </c>
      <c r="R351" s="132">
        <f t="shared" si="36"/>
        <v>639.14849825632086</v>
      </c>
    </row>
    <row r="352" spans="1:18" x14ac:dyDescent="0.35">
      <c r="A352" s="138">
        <v>14</v>
      </c>
      <c r="B352" s="139" t="s">
        <v>64</v>
      </c>
      <c r="C352" s="139" t="s">
        <v>332</v>
      </c>
      <c r="D352" s="139" t="s">
        <v>143</v>
      </c>
      <c r="E352" s="139" t="s">
        <v>50</v>
      </c>
      <c r="F352" s="139" t="s">
        <v>180</v>
      </c>
      <c r="G352" s="139" t="s">
        <v>966</v>
      </c>
      <c r="H352" s="140">
        <v>2353</v>
      </c>
      <c r="I352" s="138">
        <v>2</v>
      </c>
      <c r="J352" s="141">
        <f>อุดรธานี!F159</f>
        <v>407567</v>
      </c>
      <c r="K352" s="142">
        <f>อุดรธานี!AN159</f>
        <v>787597.5</v>
      </c>
      <c r="L352" s="143">
        <f>อุดรธานี!AO159</f>
        <v>2452076.17</v>
      </c>
      <c r="M352" s="143">
        <f>อุดรธานี!AP159</f>
        <v>2118991.64</v>
      </c>
      <c r="N352" s="139"/>
      <c r="O352" s="139"/>
      <c r="P352" s="139"/>
      <c r="Q352" s="131">
        <f t="shared" si="35"/>
        <v>333084.5299999998</v>
      </c>
      <c r="R352" s="132">
        <f t="shared" si="36"/>
        <v>1042.1063195920101</v>
      </c>
    </row>
    <row r="353" spans="1:18" x14ac:dyDescent="0.35">
      <c r="A353" s="138">
        <v>15</v>
      </c>
      <c r="B353" s="139" t="s">
        <v>64</v>
      </c>
      <c r="C353" s="139" t="s">
        <v>332</v>
      </c>
      <c r="D353" s="139" t="s">
        <v>143</v>
      </c>
      <c r="E353" s="139" t="s">
        <v>50</v>
      </c>
      <c r="F353" s="139" t="s">
        <v>180</v>
      </c>
      <c r="G353" s="139" t="s">
        <v>967</v>
      </c>
      <c r="H353" s="140">
        <v>3206</v>
      </c>
      <c r="I353" s="138">
        <v>3</v>
      </c>
      <c r="J353" s="141">
        <f>อุดรธานี!F160</f>
        <v>351911.33</v>
      </c>
      <c r="K353" s="142">
        <f>อุดรธานี!AN160</f>
        <v>551851.48</v>
      </c>
      <c r="L353" s="143">
        <f>อุดรธานี!AO160</f>
        <v>2217341.14</v>
      </c>
      <c r="M353" s="143">
        <f>อุดรธานี!AP160</f>
        <v>2058365.84</v>
      </c>
      <c r="N353" s="139"/>
      <c r="O353" s="139"/>
      <c r="P353" s="139"/>
      <c r="Q353" s="131">
        <f t="shared" si="35"/>
        <v>158975.30000000005</v>
      </c>
      <c r="R353" s="132">
        <f t="shared" si="36"/>
        <v>691.62231441048039</v>
      </c>
    </row>
    <row r="354" spans="1:18" x14ac:dyDescent="0.35">
      <c r="A354" s="138">
        <v>16</v>
      </c>
      <c r="B354" s="139" t="s">
        <v>64</v>
      </c>
      <c r="C354" s="139" t="s">
        <v>332</v>
      </c>
      <c r="D354" s="139" t="s">
        <v>143</v>
      </c>
      <c r="E354" s="139" t="s">
        <v>50</v>
      </c>
      <c r="F354" s="139" t="s">
        <v>180</v>
      </c>
      <c r="G354" s="139" t="s">
        <v>968</v>
      </c>
      <c r="H354" s="140">
        <v>2498</v>
      </c>
      <c r="I354" s="138">
        <v>2</v>
      </c>
      <c r="J354" s="141">
        <f>อุดรธานี!F161</f>
        <v>555577.65</v>
      </c>
      <c r="K354" s="142">
        <f>อุดรธานี!AN161</f>
        <v>503396.82</v>
      </c>
      <c r="L354" s="143">
        <f>อุดรธานี!AO161</f>
        <v>2380463.11</v>
      </c>
      <c r="M354" s="143">
        <f>อุดรธานี!AP161</f>
        <v>2565977.37</v>
      </c>
      <c r="N354" s="139"/>
      <c r="O354" s="139"/>
      <c r="P354" s="139"/>
      <c r="Q354" s="131">
        <f t="shared" si="35"/>
        <v>-185514.26000000024</v>
      </c>
      <c r="R354" s="132">
        <f t="shared" si="36"/>
        <v>952.94760208166531</v>
      </c>
    </row>
    <row r="355" spans="1:18" x14ac:dyDescent="0.35">
      <c r="A355" s="138">
        <v>17</v>
      </c>
      <c r="B355" s="139" t="s">
        <v>64</v>
      </c>
      <c r="C355" s="139" t="s">
        <v>332</v>
      </c>
      <c r="D355" s="139" t="s">
        <v>143</v>
      </c>
      <c r="E355" s="139" t="s">
        <v>50</v>
      </c>
      <c r="F355" s="139" t="s">
        <v>180</v>
      </c>
      <c r="G355" s="139" t="s">
        <v>969</v>
      </c>
      <c r="H355" s="140">
        <v>4052</v>
      </c>
      <c r="I355" s="138">
        <v>3</v>
      </c>
      <c r="J355" s="141">
        <f>อุดรธานี!F162</f>
        <v>295637.03000000003</v>
      </c>
      <c r="K355" s="142">
        <f>อุดรธานี!AN162</f>
        <v>343368.61000000004</v>
      </c>
      <c r="L355" s="143">
        <f>อุดรธานี!AO162</f>
        <v>2583030.02</v>
      </c>
      <c r="M355" s="143">
        <f>อุดรธานี!AP162</f>
        <v>2522516.0099999998</v>
      </c>
      <c r="N355" s="139"/>
      <c r="O355" s="139"/>
      <c r="P355" s="139"/>
      <c r="Q355" s="131">
        <f t="shared" si="35"/>
        <v>60514.010000000242</v>
      </c>
      <c r="R355" s="132">
        <f t="shared" si="36"/>
        <v>637.47038993089836</v>
      </c>
    </row>
    <row r="356" spans="1:18" x14ac:dyDescent="0.35">
      <c r="A356" s="138">
        <v>18</v>
      </c>
      <c r="B356" s="139" t="s">
        <v>64</v>
      </c>
      <c r="C356" s="139" t="s">
        <v>332</v>
      </c>
      <c r="D356" s="139" t="s">
        <v>143</v>
      </c>
      <c r="E356" s="139" t="s">
        <v>50</v>
      </c>
      <c r="F356" s="139" t="s">
        <v>180</v>
      </c>
      <c r="G356" s="139" t="s">
        <v>970</v>
      </c>
      <c r="H356" s="140">
        <v>2478</v>
      </c>
      <c r="I356" s="138">
        <v>2</v>
      </c>
      <c r="J356" s="141">
        <f>อุดรธานี!F163</f>
        <v>151990.92000000001</v>
      </c>
      <c r="K356" s="142">
        <f>อุดรธานี!AN163</f>
        <v>155641.98000000001</v>
      </c>
      <c r="L356" s="143">
        <f>อุดรธานี!AO163</f>
        <v>2152091.2000000002</v>
      </c>
      <c r="M356" s="143">
        <f>อุดรธานี!AP163</f>
        <v>2253029.85</v>
      </c>
      <c r="N356" s="139"/>
      <c r="O356" s="139"/>
      <c r="P356" s="139"/>
      <c r="Q356" s="131">
        <f t="shared" si="35"/>
        <v>-100938.64999999991</v>
      </c>
      <c r="R356" s="132">
        <f t="shared" si="36"/>
        <v>868.47909604519782</v>
      </c>
    </row>
    <row r="357" spans="1:18" x14ac:dyDescent="0.35">
      <c r="A357" s="138">
        <v>19</v>
      </c>
      <c r="B357" s="139" t="s">
        <v>64</v>
      </c>
      <c r="C357" s="139" t="s">
        <v>334</v>
      </c>
      <c r="D357" s="139" t="s">
        <v>143</v>
      </c>
      <c r="E357" s="139" t="s">
        <v>50</v>
      </c>
      <c r="F357" s="139" t="s">
        <v>180</v>
      </c>
      <c r="G357" s="139" t="s">
        <v>971</v>
      </c>
      <c r="H357" s="140">
        <v>2353</v>
      </c>
      <c r="I357" s="138">
        <v>2</v>
      </c>
      <c r="J357" s="141">
        <f>อุดรธานี!F164</f>
        <v>480633.45</v>
      </c>
      <c r="K357" s="142">
        <f>อุดรธานี!AN164</f>
        <v>541446.87</v>
      </c>
      <c r="L357" s="143">
        <f>อุดรธานี!AO164</f>
        <v>2316837.6399999997</v>
      </c>
      <c r="M357" s="143">
        <f>อุดรธานี!AP164</f>
        <v>2623375.23</v>
      </c>
      <c r="N357" s="139"/>
      <c r="O357" s="139"/>
      <c r="P357" s="139"/>
      <c r="Q357" s="131">
        <f t="shared" si="35"/>
        <v>-306537.59000000032</v>
      </c>
      <c r="R357" s="132">
        <f t="shared" si="36"/>
        <v>984.63138121546945</v>
      </c>
    </row>
    <row r="358" spans="1:18" x14ac:dyDescent="0.35">
      <c r="A358" s="138">
        <v>20</v>
      </c>
      <c r="B358" s="139" t="s">
        <v>64</v>
      </c>
      <c r="C358" s="139" t="s">
        <v>335</v>
      </c>
      <c r="D358" s="139" t="s">
        <v>143</v>
      </c>
      <c r="E358" s="139" t="s">
        <v>50</v>
      </c>
      <c r="F358" s="139" t="s">
        <v>180</v>
      </c>
      <c r="G358" s="139" t="s">
        <v>972</v>
      </c>
      <c r="H358" s="140">
        <v>5363</v>
      </c>
      <c r="I358" s="138">
        <v>4</v>
      </c>
      <c r="J358" s="141">
        <f>อุดรธานี!F165</f>
        <v>820872.9</v>
      </c>
      <c r="K358" s="142">
        <f>อุดรธานี!AN165</f>
        <v>678512.74</v>
      </c>
      <c r="L358" s="143">
        <f>อุดรธานี!AO165</f>
        <v>3378710.61</v>
      </c>
      <c r="M358" s="143">
        <f>อุดรธานี!AP165</f>
        <v>3165031.7700000005</v>
      </c>
      <c r="N358" s="139"/>
      <c r="O358" s="139"/>
      <c r="P358" s="139"/>
      <c r="Q358" s="131">
        <f t="shared" si="35"/>
        <v>213678.83999999939</v>
      </c>
      <c r="R358" s="132">
        <f t="shared" si="36"/>
        <v>630.00384299832183</v>
      </c>
    </row>
    <row r="359" spans="1:18" x14ac:dyDescent="0.35">
      <c r="A359" s="138">
        <v>21</v>
      </c>
      <c r="B359" s="139" t="s">
        <v>64</v>
      </c>
      <c r="C359" s="139" t="s">
        <v>336</v>
      </c>
      <c r="D359" s="139" t="s">
        <v>143</v>
      </c>
      <c r="E359" s="139" t="s">
        <v>50</v>
      </c>
      <c r="F359" s="139" t="s">
        <v>180</v>
      </c>
      <c r="G359" s="139" t="s">
        <v>973</v>
      </c>
      <c r="H359" s="140">
        <v>2121</v>
      </c>
      <c r="I359" s="138">
        <v>2</v>
      </c>
      <c r="J359" s="141">
        <f>อุดรธานี!F166</f>
        <v>432608.29</v>
      </c>
      <c r="K359" s="142">
        <f>อุดรธานี!AN166</f>
        <v>736573.61999999988</v>
      </c>
      <c r="L359" s="143">
        <f>อุดรธานี!AO166</f>
        <v>2176821.8199999998</v>
      </c>
      <c r="M359" s="143">
        <f>อุดรธานี!AP166</f>
        <v>1737298.59</v>
      </c>
      <c r="N359" s="139"/>
      <c r="O359" s="139"/>
      <c r="P359" s="139"/>
      <c r="Q359" s="131">
        <f t="shared" si="35"/>
        <v>439523.22999999975</v>
      </c>
      <c r="R359" s="132">
        <f t="shared" si="36"/>
        <v>1026.3186327204148</v>
      </c>
    </row>
    <row r="360" spans="1:18" s="150" customFormat="1" x14ac:dyDescent="0.35">
      <c r="A360" s="144">
        <v>12</v>
      </c>
      <c r="B360" s="145" t="s">
        <v>64</v>
      </c>
      <c r="C360" s="145"/>
      <c r="D360" s="145"/>
      <c r="E360" s="145" t="s">
        <v>77</v>
      </c>
      <c r="F360" s="145"/>
      <c r="G360" s="145" t="s">
        <v>337</v>
      </c>
      <c r="H360" s="151">
        <f>SUM(H339:H359)</f>
        <v>76244</v>
      </c>
      <c r="I360" s="144"/>
      <c r="J360" s="147">
        <f>SUM(J339:J359)</f>
        <v>7697760.9500000011</v>
      </c>
      <c r="K360" s="147">
        <f t="shared" ref="K360:M360" si="38">SUM(K339:K359)</f>
        <v>11250930.909999998</v>
      </c>
      <c r="L360" s="147">
        <f t="shared" si="38"/>
        <v>55017998.540000007</v>
      </c>
      <c r="M360" s="147">
        <f t="shared" si="38"/>
        <v>52831567.140000001</v>
      </c>
      <c r="N360" s="145">
        <v>20</v>
      </c>
      <c r="O360" s="145">
        <v>20</v>
      </c>
      <c r="P360" s="145">
        <f>N360-O360</f>
        <v>0</v>
      </c>
      <c r="Q360" s="148">
        <f t="shared" si="35"/>
        <v>2186431.400000006</v>
      </c>
      <c r="R360" s="149">
        <f>L360/H360</f>
        <v>721.6043038140707</v>
      </c>
    </row>
    <row r="361" spans="1:18" x14ac:dyDescent="0.35">
      <c r="A361" s="138">
        <v>1</v>
      </c>
      <c r="B361" s="139" t="s">
        <v>64</v>
      </c>
      <c r="C361" s="139" t="s">
        <v>334</v>
      </c>
      <c r="D361" s="139" t="s">
        <v>146</v>
      </c>
      <c r="E361" s="139" t="s">
        <v>51</v>
      </c>
      <c r="F361" s="139" t="s">
        <v>210</v>
      </c>
      <c r="G361" s="139" t="s">
        <v>338</v>
      </c>
      <c r="H361" s="140"/>
      <c r="I361" s="138"/>
      <c r="J361" s="141"/>
      <c r="K361" s="142"/>
      <c r="L361" s="143"/>
      <c r="M361" s="143"/>
      <c r="N361" s="139"/>
      <c r="O361" s="139"/>
      <c r="P361" s="139"/>
    </row>
    <row r="362" spans="1:18" x14ac:dyDescent="0.35">
      <c r="A362" s="138">
        <v>2</v>
      </c>
      <c r="B362" s="139" t="s">
        <v>64</v>
      </c>
      <c r="C362" s="139" t="s">
        <v>334</v>
      </c>
      <c r="D362" s="139" t="s">
        <v>146</v>
      </c>
      <c r="E362" s="139" t="s">
        <v>51</v>
      </c>
      <c r="F362" s="139" t="s">
        <v>180</v>
      </c>
      <c r="G362" s="139" t="s">
        <v>974</v>
      </c>
      <c r="H362" s="140">
        <v>5006</v>
      </c>
      <c r="I362" s="138">
        <v>4</v>
      </c>
      <c r="J362" s="141">
        <f>อุดรธานี!F167</f>
        <v>734682.99</v>
      </c>
      <c r="K362" s="142">
        <f>อุดรธานี!AN167</f>
        <v>1166811.29</v>
      </c>
      <c r="L362" s="143">
        <f>อุดรธานี!AO167</f>
        <v>2973862.95</v>
      </c>
      <c r="M362" s="143">
        <f>อุดรธานี!AP167</f>
        <v>2593772.9400000004</v>
      </c>
      <c r="N362" s="139"/>
      <c r="O362" s="139"/>
      <c r="P362" s="139"/>
      <c r="Q362" s="131">
        <f t="shared" si="35"/>
        <v>380090.00999999978</v>
      </c>
      <c r="R362" s="132">
        <f t="shared" si="36"/>
        <v>594.05971833799447</v>
      </c>
    </row>
    <row r="363" spans="1:18" x14ac:dyDescent="0.35">
      <c r="A363" s="138">
        <v>3</v>
      </c>
      <c r="B363" s="139" t="s">
        <v>64</v>
      </c>
      <c r="C363" s="139" t="s">
        <v>334</v>
      </c>
      <c r="D363" s="139" t="s">
        <v>146</v>
      </c>
      <c r="E363" s="139" t="s">
        <v>51</v>
      </c>
      <c r="F363" s="139" t="s">
        <v>180</v>
      </c>
      <c r="G363" s="139" t="s">
        <v>975</v>
      </c>
      <c r="H363" s="140">
        <v>2343</v>
      </c>
      <c r="I363" s="138">
        <v>2</v>
      </c>
      <c r="J363" s="141">
        <f>อุดรธานี!F168</f>
        <v>305185.64</v>
      </c>
      <c r="K363" s="142">
        <f>อุดรธานี!AN168</f>
        <v>340252.42000000004</v>
      </c>
      <c r="L363" s="143">
        <f>อุดรธานี!AO168</f>
        <v>2524824.6800000002</v>
      </c>
      <c r="M363" s="143">
        <f>อุดรธานี!AP168</f>
        <v>2582597.92</v>
      </c>
      <c r="N363" s="139"/>
      <c r="O363" s="139"/>
      <c r="P363" s="139"/>
      <c r="Q363" s="131">
        <f t="shared" si="35"/>
        <v>-57773.239999999758</v>
      </c>
      <c r="R363" s="132">
        <f t="shared" si="36"/>
        <v>1077.6033632095605</v>
      </c>
    </row>
    <row r="364" spans="1:18" x14ac:dyDescent="0.35">
      <c r="A364" s="138">
        <v>4</v>
      </c>
      <c r="B364" s="139" t="s">
        <v>64</v>
      </c>
      <c r="C364" s="139" t="s">
        <v>334</v>
      </c>
      <c r="D364" s="139" t="s">
        <v>146</v>
      </c>
      <c r="E364" s="139" t="s">
        <v>51</v>
      </c>
      <c r="F364" s="139" t="s">
        <v>180</v>
      </c>
      <c r="G364" s="139" t="s">
        <v>976</v>
      </c>
      <c r="H364" s="140">
        <v>2524</v>
      </c>
      <c r="I364" s="138">
        <v>2</v>
      </c>
      <c r="J364" s="141">
        <f>อุดรธานี!F169</f>
        <v>217881.23</v>
      </c>
      <c r="K364" s="142">
        <f>อุดรธานี!AN169</f>
        <v>425960.57999999996</v>
      </c>
      <c r="L364" s="143">
        <f>อุดรธานี!AO169</f>
        <v>2281444.4500000002</v>
      </c>
      <c r="M364" s="143">
        <f>อุดรธานี!AP169</f>
        <v>2331221.71</v>
      </c>
      <c r="N364" s="139"/>
      <c r="O364" s="139"/>
      <c r="P364" s="139"/>
      <c r="Q364" s="131">
        <f t="shared" si="35"/>
        <v>-49777.259999999776</v>
      </c>
      <c r="R364" s="132">
        <f t="shared" si="36"/>
        <v>903.90033676703649</v>
      </c>
    </row>
    <row r="365" spans="1:18" x14ac:dyDescent="0.35">
      <c r="A365" s="138">
        <v>5</v>
      </c>
      <c r="B365" s="139" t="s">
        <v>64</v>
      </c>
      <c r="C365" s="139" t="s">
        <v>334</v>
      </c>
      <c r="D365" s="139" t="s">
        <v>146</v>
      </c>
      <c r="E365" s="139" t="s">
        <v>51</v>
      </c>
      <c r="F365" s="139" t="s">
        <v>180</v>
      </c>
      <c r="G365" s="139" t="s">
        <v>977</v>
      </c>
      <c r="H365" s="140">
        <v>6272</v>
      </c>
      <c r="I365" s="138">
        <v>5</v>
      </c>
      <c r="J365" s="141">
        <f>อุดรธานี!F170</f>
        <v>1374659.56</v>
      </c>
      <c r="K365" s="142">
        <f>อุดรธานี!AN170</f>
        <v>1590716.42</v>
      </c>
      <c r="L365" s="143">
        <f>อุดรธานี!AO170</f>
        <v>3735092.8499999996</v>
      </c>
      <c r="M365" s="143">
        <f>อุดรธานี!AP170</f>
        <v>3027461.6</v>
      </c>
      <c r="N365" s="139"/>
      <c r="O365" s="139"/>
      <c r="P365" s="139"/>
      <c r="Q365" s="131">
        <f t="shared" si="35"/>
        <v>707631.24999999953</v>
      </c>
      <c r="R365" s="132">
        <f t="shared" si="36"/>
        <v>595.51863042091827</v>
      </c>
    </row>
    <row r="366" spans="1:18" x14ac:dyDescent="0.35">
      <c r="A366" s="138">
        <v>6</v>
      </c>
      <c r="B366" s="139" t="s">
        <v>64</v>
      </c>
      <c r="C366" s="139" t="s">
        <v>334</v>
      </c>
      <c r="D366" s="139" t="s">
        <v>146</v>
      </c>
      <c r="E366" s="139" t="s">
        <v>51</v>
      </c>
      <c r="F366" s="139" t="s">
        <v>180</v>
      </c>
      <c r="G366" s="139" t="s">
        <v>978</v>
      </c>
      <c r="H366" s="140">
        <v>5818</v>
      </c>
      <c r="I366" s="138">
        <v>4</v>
      </c>
      <c r="J366" s="141">
        <f>อุดรธานี!F171</f>
        <v>1927614.04</v>
      </c>
      <c r="K366" s="142">
        <f>อุดรธานี!AN171</f>
        <v>3041796.8400000003</v>
      </c>
      <c r="L366" s="143">
        <f>อุดรธานี!AO171</f>
        <v>4594866.3099999996</v>
      </c>
      <c r="M366" s="143">
        <f>อุดรธานี!AP171</f>
        <v>3278490.9</v>
      </c>
      <c r="N366" s="139"/>
      <c r="O366" s="139"/>
      <c r="P366" s="139"/>
      <c r="Q366" s="131">
        <f t="shared" si="35"/>
        <v>1316375.4099999997</v>
      </c>
      <c r="R366" s="132">
        <f t="shared" si="36"/>
        <v>789.76732726022681</v>
      </c>
    </row>
    <row r="367" spans="1:18" x14ac:dyDescent="0.35">
      <c r="A367" s="138">
        <v>7</v>
      </c>
      <c r="B367" s="139" t="s">
        <v>64</v>
      </c>
      <c r="C367" s="139" t="s">
        <v>334</v>
      </c>
      <c r="D367" s="139" t="s">
        <v>146</v>
      </c>
      <c r="E367" s="139" t="s">
        <v>51</v>
      </c>
      <c r="F367" s="139" t="s">
        <v>180</v>
      </c>
      <c r="G367" s="139" t="s">
        <v>979</v>
      </c>
      <c r="H367" s="140">
        <v>3371</v>
      </c>
      <c r="I367" s="138">
        <v>3</v>
      </c>
      <c r="J367" s="141">
        <f>อุดรธานี!F172</f>
        <v>409393.95</v>
      </c>
      <c r="K367" s="142">
        <f>อุดรธานี!AN172</f>
        <v>620219.68999999994</v>
      </c>
      <c r="L367" s="143">
        <f>อุดรธานี!AO172</f>
        <v>2113757.2599999998</v>
      </c>
      <c r="M367" s="143">
        <f>อุดรธานี!AP172</f>
        <v>2120188.96</v>
      </c>
      <c r="N367" s="139"/>
      <c r="O367" s="139"/>
      <c r="P367" s="139"/>
      <c r="Q367" s="131">
        <f t="shared" si="35"/>
        <v>-6431.7000000001863</v>
      </c>
      <c r="R367" s="132">
        <f t="shared" si="36"/>
        <v>627.04160783150394</v>
      </c>
    </row>
    <row r="368" spans="1:18" x14ac:dyDescent="0.35">
      <c r="A368" s="138">
        <v>8</v>
      </c>
      <c r="B368" s="139" t="s">
        <v>64</v>
      </c>
      <c r="C368" s="139" t="s">
        <v>334</v>
      </c>
      <c r="D368" s="139" t="s">
        <v>146</v>
      </c>
      <c r="E368" s="139" t="s">
        <v>51</v>
      </c>
      <c r="F368" s="139" t="s">
        <v>180</v>
      </c>
      <c r="G368" s="139" t="s">
        <v>980</v>
      </c>
      <c r="H368" s="140">
        <v>4503</v>
      </c>
      <c r="I368" s="138">
        <v>4</v>
      </c>
      <c r="J368" s="141">
        <f>อุดรธานี!F173</f>
        <v>632194.01</v>
      </c>
      <c r="K368" s="142">
        <f>อุดรธานี!AN173</f>
        <v>1156669.03</v>
      </c>
      <c r="L368" s="143">
        <f>อุดรธานี!AO173</f>
        <v>2633772.59</v>
      </c>
      <c r="M368" s="143">
        <f>อุดรธานี!AP173</f>
        <v>2282314.7600000002</v>
      </c>
      <c r="N368" s="139"/>
      <c r="O368" s="139"/>
      <c r="P368" s="139"/>
      <c r="Q368" s="131">
        <f t="shared" si="35"/>
        <v>351457.82999999961</v>
      </c>
      <c r="R368" s="132">
        <f t="shared" si="36"/>
        <v>584.89286919831216</v>
      </c>
    </row>
    <row r="369" spans="1:18" x14ac:dyDescent="0.35">
      <c r="A369" s="138">
        <v>9</v>
      </c>
      <c r="B369" s="139" t="s">
        <v>64</v>
      </c>
      <c r="C369" s="139" t="s">
        <v>334</v>
      </c>
      <c r="D369" s="139" t="s">
        <v>146</v>
      </c>
      <c r="E369" s="139" t="s">
        <v>51</v>
      </c>
      <c r="F369" s="139" t="s">
        <v>180</v>
      </c>
      <c r="G369" s="139" t="s">
        <v>981</v>
      </c>
      <c r="H369" s="140">
        <v>2325</v>
      </c>
      <c r="I369" s="138">
        <v>2</v>
      </c>
      <c r="J369" s="141">
        <f>อุดรธานี!F174</f>
        <v>378380.77</v>
      </c>
      <c r="K369" s="142">
        <f>อุดรธานี!AN174</f>
        <v>523938.67000000004</v>
      </c>
      <c r="L369" s="143">
        <f>อุดรธานี!AO174</f>
        <v>1516693.98</v>
      </c>
      <c r="M369" s="143">
        <f>อุดรธานี!AP174</f>
        <v>1386321.6800000002</v>
      </c>
      <c r="N369" s="139"/>
      <c r="O369" s="139"/>
      <c r="P369" s="139"/>
      <c r="Q369" s="131">
        <f t="shared" si="35"/>
        <v>130372.29999999981</v>
      </c>
      <c r="R369" s="132">
        <f t="shared" si="36"/>
        <v>652.3414967741935</v>
      </c>
    </row>
    <row r="370" spans="1:18" x14ac:dyDescent="0.35">
      <c r="A370" s="138">
        <v>10</v>
      </c>
      <c r="B370" s="139" t="s">
        <v>64</v>
      </c>
      <c r="C370" s="139" t="s">
        <v>334</v>
      </c>
      <c r="D370" s="139" t="s">
        <v>146</v>
      </c>
      <c r="E370" s="139" t="s">
        <v>51</v>
      </c>
      <c r="F370" s="139" t="s">
        <v>180</v>
      </c>
      <c r="G370" s="139" t="s">
        <v>982</v>
      </c>
      <c r="H370" s="140">
        <v>1480</v>
      </c>
      <c r="I370" s="138">
        <v>1</v>
      </c>
      <c r="J370" s="141">
        <f>อุดรธานี!F175</f>
        <v>271238.28999999998</v>
      </c>
      <c r="K370" s="142">
        <f>อุดรธานี!AN175</f>
        <v>334443.96000000002</v>
      </c>
      <c r="L370" s="143">
        <f>อุดรธานี!AO175</f>
        <v>1415458.44</v>
      </c>
      <c r="M370" s="143">
        <f>อุดรธานี!AP175</f>
        <v>1394654.25</v>
      </c>
      <c r="N370" s="139"/>
      <c r="O370" s="139"/>
      <c r="P370" s="139"/>
      <c r="Q370" s="131">
        <f t="shared" si="35"/>
        <v>20804.189999999944</v>
      </c>
      <c r="R370" s="132">
        <f t="shared" si="36"/>
        <v>956.39083783783781</v>
      </c>
    </row>
    <row r="371" spans="1:18" s="150" customFormat="1" x14ac:dyDescent="0.35">
      <c r="A371" s="144">
        <v>13</v>
      </c>
      <c r="B371" s="145" t="s">
        <v>64</v>
      </c>
      <c r="C371" s="145"/>
      <c r="D371" s="145"/>
      <c r="E371" s="145" t="s">
        <v>77</v>
      </c>
      <c r="F371" s="145"/>
      <c r="G371" s="145" t="s">
        <v>339</v>
      </c>
      <c r="H371" s="151">
        <f>SUM(H361:H370)</f>
        <v>33642</v>
      </c>
      <c r="I371" s="144"/>
      <c r="J371" s="147">
        <f>SUM(J361:J370)</f>
        <v>6251230.4799999995</v>
      </c>
      <c r="K371" s="147">
        <f t="shared" ref="K371:M371" si="39">SUM(K361:K370)</f>
        <v>9200808.9000000022</v>
      </c>
      <c r="L371" s="147">
        <f t="shared" si="39"/>
        <v>23789773.510000002</v>
      </c>
      <c r="M371" s="147">
        <f t="shared" si="39"/>
        <v>20997024.720000003</v>
      </c>
      <c r="N371" s="145">
        <v>9</v>
      </c>
      <c r="O371" s="145">
        <v>9</v>
      </c>
      <c r="P371" s="145">
        <f>N371-O371</f>
        <v>0</v>
      </c>
      <c r="Q371" s="148">
        <f t="shared" si="35"/>
        <v>2792748.7899999991</v>
      </c>
      <c r="R371" s="149">
        <f>L371/H371</f>
        <v>707.14504220914341</v>
      </c>
    </row>
    <row r="372" spans="1:18" x14ac:dyDescent="0.35">
      <c r="A372" s="138">
        <v>1</v>
      </c>
      <c r="B372" s="139" t="s">
        <v>64</v>
      </c>
      <c r="C372" s="139" t="s">
        <v>335</v>
      </c>
      <c r="D372" s="139" t="s">
        <v>149</v>
      </c>
      <c r="E372" s="139" t="s">
        <v>52</v>
      </c>
      <c r="F372" s="139" t="s">
        <v>210</v>
      </c>
      <c r="G372" s="139" t="s">
        <v>340</v>
      </c>
      <c r="H372" s="140"/>
      <c r="I372" s="138"/>
      <c r="J372" s="141"/>
      <c r="K372" s="142"/>
      <c r="L372" s="143"/>
      <c r="M372" s="143"/>
      <c r="N372" s="139"/>
      <c r="O372" s="139"/>
      <c r="P372" s="139"/>
    </row>
    <row r="373" spans="1:18" x14ac:dyDescent="0.35">
      <c r="A373" s="138">
        <v>2</v>
      </c>
      <c r="B373" s="139" t="s">
        <v>64</v>
      </c>
      <c r="C373" s="139" t="s">
        <v>335</v>
      </c>
      <c r="D373" s="139" t="s">
        <v>149</v>
      </c>
      <c r="E373" s="139" t="s">
        <v>52</v>
      </c>
      <c r="F373" s="139" t="s">
        <v>180</v>
      </c>
      <c r="G373" s="139" t="s">
        <v>983</v>
      </c>
      <c r="H373" s="140">
        <v>8344</v>
      </c>
      <c r="I373" s="138">
        <v>5</v>
      </c>
      <c r="J373" s="141">
        <f>อุดรธานี!F176</f>
        <v>1186377.5</v>
      </c>
      <c r="K373" s="142">
        <f>อุดรธานี!AN176</f>
        <v>1277054.44</v>
      </c>
      <c r="L373" s="143">
        <f>อุดรธานี!AO176</f>
        <v>4137307.5</v>
      </c>
      <c r="M373" s="143">
        <f>อุดรธานี!AP176</f>
        <v>4087115.99</v>
      </c>
      <c r="N373" s="139"/>
      <c r="O373" s="139"/>
      <c r="P373" s="139"/>
      <c r="Q373" s="131">
        <f t="shared" si="35"/>
        <v>50191.509999999776</v>
      </c>
      <c r="R373" s="132">
        <f t="shared" si="36"/>
        <v>495.84222195589643</v>
      </c>
    </row>
    <row r="374" spans="1:18" x14ac:dyDescent="0.35">
      <c r="A374" s="138">
        <v>3</v>
      </c>
      <c r="B374" s="139" t="s">
        <v>64</v>
      </c>
      <c r="C374" s="139" t="s">
        <v>335</v>
      </c>
      <c r="D374" s="139" t="s">
        <v>149</v>
      </c>
      <c r="E374" s="139" t="s">
        <v>52</v>
      </c>
      <c r="F374" s="139" t="s">
        <v>180</v>
      </c>
      <c r="G374" s="139" t="s">
        <v>984</v>
      </c>
      <c r="H374" s="140">
        <v>3901</v>
      </c>
      <c r="I374" s="138">
        <v>3</v>
      </c>
      <c r="J374" s="141">
        <f>อุดรธานี!F177</f>
        <v>665479.91</v>
      </c>
      <c r="K374" s="142">
        <f>อุดรธานี!AN177</f>
        <v>1023901.3400000002</v>
      </c>
      <c r="L374" s="143">
        <f>อุดรธานี!AO177</f>
        <v>3301207.15</v>
      </c>
      <c r="M374" s="143">
        <f>อุดรธานี!AP177</f>
        <v>2767928.6399999997</v>
      </c>
      <c r="N374" s="139"/>
      <c r="O374" s="139"/>
      <c r="P374" s="139"/>
      <c r="Q374" s="131">
        <f t="shared" si="35"/>
        <v>533278.51000000024</v>
      </c>
      <c r="R374" s="132">
        <f t="shared" si="36"/>
        <v>846.2463855421687</v>
      </c>
    </row>
    <row r="375" spans="1:18" s="208" customFormat="1" x14ac:dyDescent="0.35">
      <c r="A375" s="201">
        <v>4</v>
      </c>
      <c r="B375" s="202" t="s">
        <v>64</v>
      </c>
      <c r="C375" s="202" t="s">
        <v>335</v>
      </c>
      <c r="D375" s="202" t="s">
        <v>149</v>
      </c>
      <c r="E375" s="202" t="s">
        <v>52</v>
      </c>
      <c r="F375" s="202" t="s">
        <v>180</v>
      </c>
      <c r="G375" s="202" t="s">
        <v>986</v>
      </c>
      <c r="H375" s="203">
        <v>4479</v>
      </c>
      <c r="I375" s="201">
        <v>3</v>
      </c>
      <c r="J375" s="204">
        <f>อุดรธานี!F179</f>
        <v>164974.75</v>
      </c>
      <c r="K375" s="205">
        <f>อุดรธานี!AN179</f>
        <v>128208.75</v>
      </c>
      <c r="L375" s="204">
        <f>อุดรธานี!AO179</f>
        <v>2822470.06</v>
      </c>
      <c r="M375" s="204">
        <f>อุดรธานี!AP179</f>
        <v>2580951.81</v>
      </c>
      <c r="N375" s="202"/>
      <c r="O375" s="202"/>
      <c r="P375" s="202"/>
      <c r="Q375" s="206">
        <f t="shared" si="35"/>
        <v>241518.25</v>
      </c>
      <c r="R375" s="207">
        <f t="shared" si="36"/>
        <v>630.15629828086628</v>
      </c>
    </row>
    <row r="376" spans="1:18" x14ac:dyDescent="0.35">
      <c r="A376" s="138">
        <v>5</v>
      </c>
      <c r="B376" s="139" t="s">
        <v>64</v>
      </c>
      <c r="C376" s="139" t="s">
        <v>335</v>
      </c>
      <c r="D376" s="139" t="s">
        <v>149</v>
      </c>
      <c r="E376" s="139" t="s">
        <v>52</v>
      </c>
      <c r="F376" s="139" t="s">
        <v>180</v>
      </c>
      <c r="G376" s="139" t="s">
        <v>987</v>
      </c>
      <c r="H376" s="140">
        <v>5054</v>
      </c>
      <c r="I376" s="138">
        <v>4</v>
      </c>
      <c r="J376" s="141">
        <f>อุดรธานี!F180</f>
        <v>391369.89</v>
      </c>
      <c r="K376" s="155">
        <f>อุดรธานี!AN180</f>
        <v>490187.90000000008</v>
      </c>
      <c r="L376" s="143">
        <f>อุดรธานี!AO180</f>
        <v>3100958.09</v>
      </c>
      <c r="M376" s="143">
        <f>อุดรธานี!AP180</f>
        <v>2911128.6799999997</v>
      </c>
      <c r="N376" s="139"/>
      <c r="O376" s="139"/>
      <c r="P376" s="139"/>
      <c r="Q376" s="131">
        <f t="shared" si="35"/>
        <v>189829.41000000015</v>
      </c>
      <c r="R376" s="132">
        <f t="shared" si="36"/>
        <v>613.56511476058563</v>
      </c>
    </row>
    <row r="377" spans="1:18" x14ac:dyDescent="0.35">
      <c r="A377" s="152">
        <v>6</v>
      </c>
      <c r="B377" s="139" t="s">
        <v>64</v>
      </c>
      <c r="C377" s="139" t="s">
        <v>335</v>
      </c>
      <c r="D377" s="139" t="s">
        <v>149</v>
      </c>
      <c r="E377" s="139" t="s">
        <v>52</v>
      </c>
      <c r="F377" s="139" t="s">
        <v>180</v>
      </c>
      <c r="G377" s="139" t="s">
        <v>988</v>
      </c>
      <c r="H377" s="140">
        <v>5698</v>
      </c>
      <c r="I377" s="138">
        <v>4</v>
      </c>
      <c r="J377" s="141">
        <f>อุดรธานี!F181</f>
        <v>358492.28</v>
      </c>
      <c r="K377" s="155">
        <f>อุดรธานี!AN181</f>
        <v>258759.53000000003</v>
      </c>
      <c r="L377" s="143">
        <f>อุดรธานี!AO181</f>
        <v>3804687.44</v>
      </c>
      <c r="M377" s="143">
        <f>อุดรธานี!AP181</f>
        <v>3800409.92</v>
      </c>
      <c r="N377" s="139"/>
      <c r="O377" s="139"/>
      <c r="P377" s="139"/>
      <c r="Q377" s="131">
        <f t="shared" si="35"/>
        <v>4277.5200000000186</v>
      </c>
      <c r="R377" s="132">
        <f t="shared" si="36"/>
        <v>667.72331344331349</v>
      </c>
    </row>
    <row r="378" spans="1:18" x14ac:dyDescent="0.35">
      <c r="A378" s="152">
        <v>7</v>
      </c>
      <c r="B378" s="139" t="s">
        <v>64</v>
      </c>
      <c r="C378" s="139" t="s">
        <v>335</v>
      </c>
      <c r="D378" s="139" t="s">
        <v>149</v>
      </c>
      <c r="E378" s="139" t="s">
        <v>52</v>
      </c>
      <c r="F378" s="139" t="s">
        <v>180</v>
      </c>
      <c r="G378" s="139" t="s">
        <v>989</v>
      </c>
      <c r="H378" s="140">
        <v>5218</v>
      </c>
      <c r="I378" s="138">
        <v>4</v>
      </c>
      <c r="J378" s="141">
        <f>อุดรธานี!F182</f>
        <v>489348.45</v>
      </c>
      <c r="K378" s="155">
        <f>อุดรธานี!AN182</f>
        <v>482873.37999999995</v>
      </c>
      <c r="L378" s="143">
        <f>อุดรธานี!AO182</f>
        <v>3470603.34</v>
      </c>
      <c r="M378" s="143">
        <f>อุดรธานี!AP182</f>
        <v>3541121.14</v>
      </c>
      <c r="N378" s="139"/>
      <c r="O378" s="139"/>
      <c r="P378" s="139"/>
      <c r="Q378" s="131">
        <f t="shared" si="35"/>
        <v>-70517.800000000279</v>
      </c>
      <c r="R378" s="132">
        <f t="shared" si="36"/>
        <v>665.12137600613255</v>
      </c>
    </row>
    <row r="379" spans="1:18" x14ac:dyDescent="0.35">
      <c r="A379" s="152">
        <v>8</v>
      </c>
      <c r="B379" s="139" t="s">
        <v>64</v>
      </c>
      <c r="C379" s="139" t="s">
        <v>335</v>
      </c>
      <c r="D379" s="139" t="s">
        <v>149</v>
      </c>
      <c r="E379" s="139" t="s">
        <v>52</v>
      </c>
      <c r="F379" s="139" t="s">
        <v>180</v>
      </c>
      <c r="G379" s="139" t="s">
        <v>990</v>
      </c>
      <c r="H379" s="140">
        <v>6468</v>
      </c>
      <c r="I379" s="138">
        <v>5</v>
      </c>
      <c r="J379" s="141">
        <f>อุดรธานี!F183</f>
        <v>956699.52</v>
      </c>
      <c r="K379" s="155">
        <f>อุดรธานี!AN183</f>
        <v>761838.28000000014</v>
      </c>
      <c r="L379" s="143">
        <f>อุดรธานี!AO183</f>
        <v>3513219.19</v>
      </c>
      <c r="M379" s="143">
        <f>อุดรธานี!AP183</f>
        <v>3503730.1199999996</v>
      </c>
      <c r="N379" s="139"/>
      <c r="O379" s="139"/>
      <c r="P379" s="139"/>
      <c r="Q379" s="131">
        <f t="shared" si="35"/>
        <v>9489.070000000298</v>
      </c>
      <c r="R379" s="132">
        <f t="shared" si="36"/>
        <v>543.16932436611012</v>
      </c>
    </row>
    <row r="380" spans="1:18" x14ac:dyDescent="0.35">
      <c r="A380" s="152">
        <v>9</v>
      </c>
      <c r="B380" s="139" t="s">
        <v>64</v>
      </c>
      <c r="C380" s="139" t="s">
        <v>335</v>
      </c>
      <c r="D380" s="139" t="s">
        <v>149</v>
      </c>
      <c r="E380" s="139" t="s">
        <v>52</v>
      </c>
      <c r="F380" s="139" t="s">
        <v>180</v>
      </c>
      <c r="G380" s="139" t="s">
        <v>991</v>
      </c>
      <c r="H380" s="140">
        <v>8206</v>
      </c>
      <c r="I380" s="138">
        <v>5</v>
      </c>
      <c r="J380" s="141">
        <f>อุดรธานี!F184</f>
        <v>983262</v>
      </c>
      <c r="K380" s="155">
        <f>อุดรธานี!AN184</f>
        <v>948271.67000000016</v>
      </c>
      <c r="L380" s="143">
        <f>อุดรธานี!AO184</f>
        <v>4898138.9400000004</v>
      </c>
      <c r="M380" s="143">
        <f>อุดรธานี!AP184</f>
        <v>3587479</v>
      </c>
      <c r="N380" s="139"/>
      <c r="O380" s="139"/>
      <c r="P380" s="139"/>
      <c r="Q380" s="131">
        <f t="shared" si="35"/>
        <v>1310659.9400000004</v>
      </c>
      <c r="R380" s="132">
        <f t="shared" si="36"/>
        <v>596.89726297830862</v>
      </c>
    </row>
    <row r="381" spans="1:18" x14ac:dyDescent="0.35">
      <c r="A381" s="152">
        <v>10</v>
      </c>
      <c r="B381" s="139" t="s">
        <v>64</v>
      </c>
      <c r="C381" s="139" t="s">
        <v>335</v>
      </c>
      <c r="D381" s="139" t="s">
        <v>149</v>
      </c>
      <c r="E381" s="139" t="s">
        <v>52</v>
      </c>
      <c r="F381" s="139" t="s">
        <v>180</v>
      </c>
      <c r="G381" s="139" t="s">
        <v>992</v>
      </c>
      <c r="H381" s="140">
        <v>4682</v>
      </c>
      <c r="I381" s="138">
        <v>4</v>
      </c>
      <c r="J381" s="141">
        <f>อุดรธานี!F185</f>
        <v>249308.66</v>
      </c>
      <c r="K381" s="155">
        <f>อุดรธานี!AN185</f>
        <v>379349.9</v>
      </c>
      <c r="L381" s="143">
        <f>อุดรธานี!AO185</f>
        <v>2550372.16</v>
      </c>
      <c r="M381" s="143">
        <f>อุดรธานี!AP185</f>
        <v>2812118.5500000003</v>
      </c>
      <c r="N381" s="139"/>
      <c r="O381" s="139"/>
      <c r="P381" s="139"/>
      <c r="Q381" s="131">
        <f t="shared" si="35"/>
        <v>-261746.39000000013</v>
      </c>
      <c r="R381" s="132">
        <f t="shared" si="36"/>
        <v>544.71853054250323</v>
      </c>
    </row>
    <row r="382" spans="1:18" x14ac:dyDescent="0.35">
      <c r="A382" s="152">
        <v>11</v>
      </c>
      <c r="B382" s="139" t="s">
        <v>64</v>
      </c>
      <c r="C382" s="139" t="s">
        <v>335</v>
      </c>
      <c r="D382" s="139" t="s">
        <v>149</v>
      </c>
      <c r="E382" s="139" t="s">
        <v>52</v>
      </c>
      <c r="F382" s="139" t="s">
        <v>180</v>
      </c>
      <c r="G382" s="139" t="s">
        <v>993</v>
      </c>
      <c r="H382" s="140">
        <v>5558</v>
      </c>
      <c r="I382" s="138">
        <v>4</v>
      </c>
      <c r="J382" s="141">
        <f>อุดรธานี!F186</f>
        <v>417874.81</v>
      </c>
      <c r="K382" s="155">
        <f>อุดรธานี!AN186</f>
        <v>536628.72</v>
      </c>
      <c r="L382" s="143">
        <f>อุดรธานี!AO186</f>
        <v>4043649.2699999996</v>
      </c>
      <c r="M382" s="143">
        <f>อุดรธานี!AP186</f>
        <v>3730930.0300000003</v>
      </c>
      <c r="N382" s="139"/>
      <c r="O382" s="139"/>
      <c r="P382" s="139"/>
      <c r="Q382" s="131">
        <f t="shared" si="35"/>
        <v>312719.23999999929</v>
      </c>
      <c r="R382" s="132">
        <f t="shared" si="36"/>
        <v>727.53675242893121</v>
      </c>
    </row>
    <row r="383" spans="1:18" x14ac:dyDescent="0.35">
      <c r="A383" s="152">
        <v>12</v>
      </c>
      <c r="B383" s="139" t="s">
        <v>64</v>
      </c>
      <c r="C383" s="139" t="s">
        <v>335</v>
      </c>
      <c r="D383" s="139" t="s">
        <v>149</v>
      </c>
      <c r="E383" s="139" t="s">
        <v>52</v>
      </c>
      <c r="F383" s="139" t="s">
        <v>180</v>
      </c>
      <c r="G383" s="139" t="s">
        <v>994</v>
      </c>
      <c r="H383" s="140">
        <v>4731</v>
      </c>
      <c r="I383" s="138">
        <v>4</v>
      </c>
      <c r="J383" s="141">
        <f>อุดรธานี!F187</f>
        <v>395155.34</v>
      </c>
      <c r="K383" s="155">
        <f>อุดรธานี!AN187</f>
        <v>348806.49</v>
      </c>
      <c r="L383" s="143">
        <f>อุดรธานี!AO187</f>
        <v>3311546.4699999997</v>
      </c>
      <c r="M383" s="143">
        <f>อุดรธานี!AP187</f>
        <v>3260332.5100000002</v>
      </c>
      <c r="N383" s="139"/>
      <c r="O383" s="139"/>
      <c r="P383" s="139"/>
      <c r="Q383" s="131">
        <f t="shared" si="35"/>
        <v>51213.959999999497</v>
      </c>
      <c r="R383" s="132">
        <f t="shared" si="36"/>
        <v>699.96754808708511</v>
      </c>
    </row>
    <row r="384" spans="1:18" x14ac:dyDescent="0.35">
      <c r="A384" s="152">
        <v>13</v>
      </c>
      <c r="B384" s="139" t="s">
        <v>64</v>
      </c>
      <c r="C384" s="139" t="s">
        <v>336</v>
      </c>
      <c r="D384" s="139" t="s">
        <v>149</v>
      </c>
      <c r="E384" s="139" t="s">
        <v>52</v>
      </c>
      <c r="F384" s="139" t="s">
        <v>180</v>
      </c>
      <c r="G384" s="141" t="s">
        <v>995</v>
      </c>
      <c r="H384" s="209">
        <v>3338</v>
      </c>
      <c r="I384" s="138">
        <v>3</v>
      </c>
      <c r="J384" s="141">
        <f>อุดรธานี!F188</f>
        <v>189671.77</v>
      </c>
      <c r="K384" s="155">
        <f>อุดรธานี!AN188</f>
        <v>217727.33999999997</v>
      </c>
      <c r="L384" s="143">
        <f>อุดรธานี!AO188</f>
        <v>2796752.08</v>
      </c>
      <c r="M384" s="143">
        <f>อุดรธานี!AP188</f>
        <v>2591605.84</v>
      </c>
      <c r="N384" s="139"/>
      <c r="O384" s="139"/>
      <c r="P384" s="139"/>
      <c r="Q384" s="131">
        <f t="shared" si="35"/>
        <v>205146.24000000022</v>
      </c>
      <c r="R384" s="132">
        <f t="shared" si="36"/>
        <v>837.85263031755539</v>
      </c>
    </row>
    <row r="385" spans="1:18" x14ac:dyDescent="0.35">
      <c r="A385" s="152">
        <v>14</v>
      </c>
      <c r="B385" s="139" t="s">
        <v>64</v>
      </c>
      <c r="C385" s="139" t="s">
        <v>335</v>
      </c>
      <c r="D385" s="139" t="s">
        <v>149</v>
      </c>
      <c r="E385" s="139" t="s">
        <v>52</v>
      </c>
      <c r="F385" s="139" t="s">
        <v>180</v>
      </c>
      <c r="G385" s="139" t="s">
        <v>996</v>
      </c>
      <c r="H385" s="140">
        <v>6544</v>
      </c>
      <c r="I385" s="138">
        <v>5</v>
      </c>
      <c r="J385" s="141">
        <f>อุดรธานี!F189</f>
        <v>243270.42</v>
      </c>
      <c r="K385" s="155">
        <f>อุดรธานี!AN189</f>
        <v>632853.98</v>
      </c>
      <c r="L385" s="143">
        <f>อุดรธานี!AO189</f>
        <v>2800520.37</v>
      </c>
      <c r="M385" s="143">
        <f>อุดรธานี!AP189</f>
        <v>3234018.36</v>
      </c>
      <c r="N385" s="139"/>
      <c r="O385" s="139"/>
      <c r="P385" s="139"/>
      <c r="Q385" s="131">
        <f t="shared" si="35"/>
        <v>-433497.98999999976</v>
      </c>
      <c r="R385" s="132">
        <f t="shared" si="36"/>
        <v>427.95237927872864</v>
      </c>
    </row>
    <row r="386" spans="1:18" s="150" customFormat="1" x14ac:dyDescent="0.35">
      <c r="A386" s="210">
        <v>15</v>
      </c>
      <c r="B386" s="145" t="s">
        <v>64</v>
      </c>
      <c r="C386" s="145"/>
      <c r="D386" s="145"/>
      <c r="E386" s="145" t="s">
        <v>77</v>
      </c>
      <c r="F386" s="145"/>
      <c r="G386" s="145" t="s">
        <v>341</v>
      </c>
      <c r="H386" s="151">
        <f>SUM(H372:H385)</f>
        <v>72221</v>
      </c>
      <c r="I386" s="144"/>
      <c r="J386" s="147">
        <f>SUM(J372:J385)</f>
        <v>6691285.2999999998</v>
      </c>
      <c r="K386" s="147">
        <f t="shared" ref="K386:M386" si="40">SUM(K372:K385)</f>
        <v>7486461.7200000007</v>
      </c>
      <c r="L386" s="147">
        <f t="shared" si="40"/>
        <v>44551432.059999995</v>
      </c>
      <c r="M386" s="147">
        <f t="shared" si="40"/>
        <v>42408870.590000004</v>
      </c>
      <c r="N386" s="145">
        <v>13</v>
      </c>
      <c r="O386" s="145">
        <v>13</v>
      </c>
      <c r="P386" s="145">
        <f>N386-O386</f>
        <v>0</v>
      </c>
      <c r="Q386" s="148">
        <f t="shared" si="35"/>
        <v>2142561.4699999914</v>
      </c>
      <c r="R386" s="149">
        <f>L386/H386</f>
        <v>616.87642181636909</v>
      </c>
    </row>
    <row r="387" spans="1:18" x14ac:dyDescent="0.35">
      <c r="A387" s="138">
        <v>1</v>
      </c>
      <c r="B387" s="139" t="s">
        <v>64</v>
      </c>
      <c r="C387" s="139" t="s">
        <v>336</v>
      </c>
      <c r="D387" s="139" t="s">
        <v>151</v>
      </c>
      <c r="E387" s="139" t="s">
        <v>53</v>
      </c>
      <c r="F387" s="139" t="s">
        <v>210</v>
      </c>
      <c r="G387" s="139" t="s">
        <v>342</v>
      </c>
      <c r="H387" s="140"/>
      <c r="I387" s="138"/>
      <c r="J387" s="141"/>
      <c r="K387" s="142"/>
      <c r="L387" s="143"/>
      <c r="M387" s="143"/>
      <c r="N387" s="139"/>
      <c r="O387" s="139"/>
      <c r="P387" s="139"/>
    </row>
    <row r="388" spans="1:18" x14ac:dyDescent="0.35">
      <c r="A388" s="138">
        <v>2</v>
      </c>
      <c r="B388" s="139" t="s">
        <v>64</v>
      </c>
      <c r="C388" s="139" t="s">
        <v>336</v>
      </c>
      <c r="D388" s="139" t="s">
        <v>151</v>
      </c>
      <c r="E388" s="139" t="s">
        <v>53</v>
      </c>
      <c r="F388" s="139" t="s">
        <v>180</v>
      </c>
      <c r="G388" s="139" t="s">
        <v>997</v>
      </c>
      <c r="H388" s="140">
        <v>2511</v>
      </c>
      <c r="I388" s="138">
        <v>2</v>
      </c>
      <c r="J388" s="143">
        <f>อุดรธานี!F190</f>
        <v>335997.59</v>
      </c>
      <c r="K388" s="142">
        <f>อุดรธานี!AN190</f>
        <v>397591.44000000006</v>
      </c>
      <c r="L388" s="143">
        <f>อุดรธานี!AO190</f>
        <v>2696688.7600000002</v>
      </c>
      <c r="M388" s="143">
        <f>อุดรธานี!AP190</f>
        <v>2405100.11</v>
      </c>
      <c r="N388" s="139"/>
      <c r="O388" s="139"/>
      <c r="P388" s="139"/>
      <c r="Q388" s="131">
        <f t="shared" si="35"/>
        <v>291588.65000000037</v>
      </c>
      <c r="R388" s="132">
        <f t="shared" si="36"/>
        <v>1073.9501234567902</v>
      </c>
    </row>
    <row r="389" spans="1:18" x14ac:dyDescent="0.35">
      <c r="A389" s="138">
        <v>3</v>
      </c>
      <c r="B389" s="139" t="s">
        <v>64</v>
      </c>
      <c r="C389" s="139" t="s">
        <v>336</v>
      </c>
      <c r="D389" s="139" t="s">
        <v>151</v>
      </c>
      <c r="E389" s="139" t="s">
        <v>53</v>
      </c>
      <c r="F389" s="139" t="s">
        <v>180</v>
      </c>
      <c r="G389" s="139" t="s">
        <v>998</v>
      </c>
      <c r="H389" s="140">
        <v>3129</v>
      </c>
      <c r="I389" s="138">
        <v>3</v>
      </c>
      <c r="J389" s="143">
        <f>อุดรธานี!F191</f>
        <v>52754.81</v>
      </c>
      <c r="K389" s="142">
        <f>อุดรธานี!AN191</f>
        <v>186331.68</v>
      </c>
      <c r="L389" s="143">
        <f>อุดรธานี!AO191</f>
        <v>2481317.4500000002</v>
      </c>
      <c r="M389" s="143">
        <f>อุดรธานี!AP191</f>
        <v>2491873.7999999998</v>
      </c>
      <c r="N389" s="139"/>
      <c r="O389" s="139"/>
      <c r="P389" s="139"/>
      <c r="Q389" s="131">
        <f t="shared" si="35"/>
        <v>-10556.349999999627</v>
      </c>
      <c r="R389" s="132">
        <f t="shared" si="36"/>
        <v>793.006535634388</v>
      </c>
    </row>
    <row r="390" spans="1:18" x14ac:dyDescent="0.35">
      <c r="A390" s="138">
        <v>4</v>
      </c>
      <c r="B390" s="139" t="s">
        <v>64</v>
      </c>
      <c r="C390" s="139" t="s">
        <v>336</v>
      </c>
      <c r="D390" s="139" t="s">
        <v>151</v>
      </c>
      <c r="E390" s="139" t="s">
        <v>53</v>
      </c>
      <c r="F390" s="139" t="s">
        <v>180</v>
      </c>
      <c r="G390" s="139" t="s">
        <v>999</v>
      </c>
      <c r="H390" s="140">
        <v>5633</v>
      </c>
      <c r="I390" s="138">
        <v>4</v>
      </c>
      <c r="J390" s="143">
        <f>อุดรธานี!F192</f>
        <v>653392.27</v>
      </c>
      <c r="K390" s="142">
        <f>อุดรธานี!AN192</f>
        <v>661915.9</v>
      </c>
      <c r="L390" s="143">
        <f>อุดรธานี!AO192</f>
        <v>3804567.3</v>
      </c>
      <c r="M390" s="143">
        <f>อุดรธานี!AP192</f>
        <v>3570322.76</v>
      </c>
      <c r="N390" s="139"/>
      <c r="O390" s="139"/>
      <c r="P390" s="139"/>
      <c r="Q390" s="131">
        <f t="shared" ref="Q390:Q454" si="41">L390-M390</f>
        <v>234244.54000000004</v>
      </c>
      <c r="R390" s="132">
        <f t="shared" ref="R390:R454" si="42">L390/H390</f>
        <v>675.40694123912658</v>
      </c>
    </row>
    <row r="391" spans="1:18" x14ac:dyDescent="0.35">
      <c r="A391" s="138">
        <v>5</v>
      </c>
      <c r="B391" s="139" t="s">
        <v>64</v>
      </c>
      <c r="C391" s="139" t="s">
        <v>336</v>
      </c>
      <c r="D391" s="139" t="s">
        <v>151</v>
      </c>
      <c r="E391" s="139" t="s">
        <v>53</v>
      </c>
      <c r="F391" s="139" t="s">
        <v>180</v>
      </c>
      <c r="G391" s="139" t="s">
        <v>1000</v>
      </c>
      <c r="H391" s="140">
        <v>1850</v>
      </c>
      <c r="I391" s="138">
        <v>2</v>
      </c>
      <c r="J391" s="143">
        <f>อุดรธานี!F193</f>
        <v>456182.74</v>
      </c>
      <c r="K391" s="142">
        <f>อุดรธานี!AN193</f>
        <v>507709.68</v>
      </c>
      <c r="L391" s="143">
        <f>อุดรธานี!AO193</f>
        <v>1973354.8599999999</v>
      </c>
      <c r="M391" s="143">
        <f>อุดรธานี!AP193</f>
        <v>1788910.46</v>
      </c>
      <c r="N391" s="139"/>
      <c r="O391" s="139"/>
      <c r="P391" s="139"/>
      <c r="Q391" s="131">
        <f t="shared" si="41"/>
        <v>184444.39999999991</v>
      </c>
      <c r="R391" s="132">
        <f t="shared" si="42"/>
        <v>1066.6783027027027</v>
      </c>
    </row>
    <row r="392" spans="1:18" x14ac:dyDescent="0.35">
      <c r="A392" s="138">
        <v>6</v>
      </c>
      <c r="B392" s="139" t="s">
        <v>64</v>
      </c>
      <c r="C392" s="139" t="s">
        <v>336</v>
      </c>
      <c r="D392" s="139" t="s">
        <v>151</v>
      </c>
      <c r="E392" s="139" t="s">
        <v>53</v>
      </c>
      <c r="F392" s="139" t="s">
        <v>180</v>
      </c>
      <c r="G392" s="139" t="s">
        <v>1001</v>
      </c>
      <c r="H392" s="140">
        <v>3330</v>
      </c>
      <c r="I392" s="138">
        <v>3</v>
      </c>
      <c r="J392" s="143">
        <f>อุดรธานี!F194</f>
        <v>606729.97</v>
      </c>
      <c r="K392" s="142">
        <f>อุดรธานี!AN194</f>
        <v>639269.27</v>
      </c>
      <c r="L392" s="143">
        <f>อุดรธานี!AO194</f>
        <v>1598460.1199999999</v>
      </c>
      <c r="M392" s="143">
        <f>อุดรธานี!AP194</f>
        <v>1556372.88</v>
      </c>
      <c r="N392" s="139"/>
      <c r="O392" s="139"/>
      <c r="P392" s="139"/>
      <c r="Q392" s="131">
        <f t="shared" si="41"/>
        <v>42087.239999999991</v>
      </c>
      <c r="R392" s="132">
        <f t="shared" si="42"/>
        <v>480.01805405405401</v>
      </c>
    </row>
    <row r="393" spans="1:18" s="150" customFormat="1" x14ac:dyDescent="0.35">
      <c r="A393" s="144">
        <v>15</v>
      </c>
      <c r="B393" s="145" t="s">
        <v>64</v>
      </c>
      <c r="C393" s="145"/>
      <c r="D393" s="145"/>
      <c r="E393" s="145" t="s">
        <v>77</v>
      </c>
      <c r="F393" s="145"/>
      <c r="G393" s="145" t="s">
        <v>343</v>
      </c>
      <c r="H393" s="151">
        <f>SUM(H387:H392)</f>
        <v>16453</v>
      </c>
      <c r="I393" s="144"/>
      <c r="J393" s="147">
        <f>SUM(J387:J392)</f>
        <v>2105057.38</v>
      </c>
      <c r="K393" s="147">
        <f t="shared" ref="K393:M393" si="43">SUM(K387:K392)</f>
        <v>2392817.9699999997</v>
      </c>
      <c r="L393" s="147">
        <f t="shared" si="43"/>
        <v>12554388.49</v>
      </c>
      <c r="M393" s="147">
        <f t="shared" si="43"/>
        <v>11812580.009999998</v>
      </c>
      <c r="N393" s="145">
        <v>5</v>
      </c>
      <c r="O393" s="145">
        <v>5</v>
      </c>
      <c r="P393" s="145">
        <f>N393-O393</f>
        <v>0</v>
      </c>
      <c r="Q393" s="148">
        <f t="shared" si="41"/>
        <v>741808.48000000231</v>
      </c>
      <c r="R393" s="149">
        <f>L393/H393</f>
        <v>763.0455533945177</v>
      </c>
    </row>
    <row r="394" spans="1:18" x14ac:dyDescent="0.35">
      <c r="A394" s="138">
        <v>1</v>
      </c>
      <c r="B394" s="139" t="s">
        <v>64</v>
      </c>
      <c r="C394" s="139" t="s">
        <v>344</v>
      </c>
      <c r="D394" s="139" t="s">
        <v>153</v>
      </c>
      <c r="E394" s="139" t="s">
        <v>54</v>
      </c>
      <c r="F394" s="139" t="s">
        <v>210</v>
      </c>
      <c r="G394" s="139" t="s">
        <v>345</v>
      </c>
      <c r="H394" s="140"/>
      <c r="I394" s="138"/>
      <c r="J394" s="141"/>
      <c r="K394" s="142"/>
      <c r="L394" s="143"/>
      <c r="M394" s="143"/>
      <c r="N394" s="139"/>
      <c r="O394" s="139"/>
      <c r="P394" s="139"/>
    </row>
    <row r="395" spans="1:18" x14ac:dyDescent="0.35">
      <c r="A395" s="138">
        <v>2</v>
      </c>
      <c r="B395" s="139" t="s">
        <v>64</v>
      </c>
      <c r="C395" s="139" t="s">
        <v>344</v>
      </c>
      <c r="D395" s="139" t="s">
        <v>153</v>
      </c>
      <c r="E395" s="139" t="s">
        <v>54</v>
      </c>
      <c r="F395" s="139" t="s">
        <v>180</v>
      </c>
      <c r="G395" s="139" t="s">
        <v>1002</v>
      </c>
      <c r="H395" s="140">
        <v>3397</v>
      </c>
      <c r="I395" s="138">
        <v>3</v>
      </c>
      <c r="J395" s="143">
        <f>อุดรธานี!F195</f>
        <v>759190.69</v>
      </c>
      <c r="K395" s="142">
        <f>อุดรธานี!AN195</f>
        <v>783340.01</v>
      </c>
      <c r="L395" s="143">
        <f>อุดรธานี!AO195</f>
        <v>1792715.71</v>
      </c>
      <c r="M395" s="143">
        <f>อุดรธานี!AP195</f>
        <v>2161003.92</v>
      </c>
      <c r="N395" s="139"/>
      <c r="O395" s="139"/>
      <c r="P395" s="139"/>
      <c r="Q395" s="131">
        <f t="shared" si="41"/>
        <v>-368288.20999999996</v>
      </c>
      <c r="R395" s="132">
        <f t="shared" si="42"/>
        <v>527.73497497792164</v>
      </c>
    </row>
    <row r="396" spans="1:18" x14ac:dyDescent="0.35">
      <c r="A396" s="138">
        <v>3</v>
      </c>
      <c r="B396" s="139" t="s">
        <v>64</v>
      </c>
      <c r="C396" s="139" t="s">
        <v>344</v>
      </c>
      <c r="D396" s="139" t="s">
        <v>153</v>
      </c>
      <c r="E396" s="139" t="s">
        <v>54</v>
      </c>
      <c r="F396" s="139" t="s">
        <v>180</v>
      </c>
      <c r="G396" s="139" t="s">
        <v>1003</v>
      </c>
      <c r="H396" s="140">
        <v>2599</v>
      </c>
      <c r="I396" s="138">
        <v>2</v>
      </c>
      <c r="J396" s="143">
        <f>อุดรธานี!F196</f>
        <v>809476.08</v>
      </c>
      <c r="K396" s="142">
        <f>อุดรธานี!AN196</f>
        <v>994397.39</v>
      </c>
      <c r="L396" s="143">
        <f>อุดรธานี!AO196</f>
        <v>2197226.56</v>
      </c>
      <c r="M396" s="143">
        <f>อุดรธานี!AP196</f>
        <v>2170176.42</v>
      </c>
      <c r="N396" s="139"/>
      <c r="O396" s="139"/>
      <c r="P396" s="139"/>
      <c r="Q396" s="131">
        <f t="shared" si="41"/>
        <v>27050.14000000013</v>
      </c>
      <c r="R396" s="132">
        <f t="shared" si="42"/>
        <v>845.41229703732211</v>
      </c>
    </row>
    <row r="397" spans="1:18" x14ac:dyDescent="0.35">
      <c r="A397" s="138">
        <v>4</v>
      </c>
      <c r="B397" s="139" t="s">
        <v>64</v>
      </c>
      <c r="C397" s="139" t="s">
        <v>344</v>
      </c>
      <c r="D397" s="139" t="s">
        <v>153</v>
      </c>
      <c r="E397" s="139" t="s">
        <v>54</v>
      </c>
      <c r="F397" s="139" t="s">
        <v>180</v>
      </c>
      <c r="G397" s="139" t="s">
        <v>1004</v>
      </c>
      <c r="H397" s="140">
        <v>3184</v>
      </c>
      <c r="I397" s="138">
        <v>3</v>
      </c>
      <c r="J397" s="143">
        <f>อุดรธานี!F197</f>
        <v>574899.59</v>
      </c>
      <c r="K397" s="142">
        <f>อุดรธานี!AN197</f>
        <v>661447.23</v>
      </c>
      <c r="L397" s="143">
        <f>อุดรธานี!AO197</f>
        <v>2158302.3600000003</v>
      </c>
      <c r="M397" s="143">
        <f>อุดรธานี!AP197</f>
        <v>2423340.3699999996</v>
      </c>
      <c r="N397" s="139"/>
      <c r="O397" s="139"/>
      <c r="P397" s="139"/>
      <c r="Q397" s="131">
        <f t="shared" si="41"/>
        <v>-265038.00999999931</v>
      </c>
      <c r="R397" s="132">
        <f t="shared" si="42"/>
        <v>677.85878140703528</v>
      </c>
    </row>
    <row r="398" spans="1:18" x14ac:dyDescent="0.35">
      <c r="A398" s="138">
        <v>5</v>
      </c>
      <c r="B398" s="139" t="s">
        <v>64</v>
      </c>
      <c r="C398" s="139" t="s">
        <v>344</v>
      </c>
      <c r="D398" s="139" t="s">
        <v>153</v>
      </c>
      <c r="E398" s="139" t="s">
        <v>54</v>
      </c>
      <c r="F398" s="139" t="s">
        <v>180</v>
      </c>
      <c r="G398" s="139" t="s">
        <v>1005</v>
      </c>
      <c r="H398" s="140">
        <v>4760</v>
      </c>
      <c r="I398" s="138">
        <v>4</v>
      </c>
      <c r="J398" s="143">
        <f>อุดรธานี!F198</f>
        <v>705190.07</v>
      </c>
      <c r="K398" s="142">
        <f>อุดรธานี!AN198</f>
        <v>864460.16999999993</v>
      </c>
      <c r="L398" s="143">
        <f>อุดรธานี!AO198</f>
        <v>2821420.84</v>
      </c>
      <c r="M398" s="143">
        <f>อุดรธานี!AP198</f>
        <v>2915270.7600000002</v>
      </c>
      <c r="N398" s="139"/>
      <c r="O398" s="139"/>
      <c r="P398" s="139"/>
      <c r="Q398" s="131">
        <f t="shared" si="41"/>
        <v>-93849.920000000391</v>
      </c>
      <c r="R398" s="132">
        <f t="shared" si="42"/>
        <v>592.73547058823522</v>
      </c>
    </row>
    <row r="399" spans="1:18" s="150" customFormat="1" x14ac:dyDescent="0.35">
      <c r="A399" s="144">
        <v>16</v>
      </c>
      <c r="B399" s="145" t="s">
        <v>64</v>
      </c>
      <c r="C399" s="145"/>
      <c r="D399" s="145"/>
      <c r="E399" s="145" t="s">
        <v>77</v>
      </c>
      <c r="F399" s="145"/>
      <c r="G399" s="145" t="s">
        <v>346</v>
      </c>
      <c r="H399" s="151">
        <f>SUM(H394:H398)</f>
        <v>13940</v>
      </c>
      <c r="I399" s="144"/>
      <c r="J399" s="147">
        <f>SUM(J394:J398)</f>
        <v>2848756.4299999997</v>
      </c>
      <c r="K399" s="147">
        <f t="shared" ref="K399:M399" si="44">SUM(K394:K398)</f>
        <v>3303644.8</v>
      </c>
      <c r="L399" s="147">
        <f t="shared" si="44"/>
        <v>8969665.4700000007</v>
      </c>
      <c r="M399" s="147">
        <f t="shared" si="44"/>
        <v>9669791.4699999988</v>
      </c>
      <c r="N399" s="145">
        <v>4</v>
      </c>
      <c r="O399" s="145">
        <v>4</v>
      </c>
      <c r="P399" s="145">
        <f>N399-O399</f>
        <v>0</v>
      </c>
      <c r="Q399" s="148">
        <f t="shared" si="41"/>
        <v>-700125.99999999814</v>
      </c>
      <c r="R399" s="149">
        <f>L399/H399</f>
        <v>643.44802510760405</v>
      </c>
    </row>
    <row r="400" spans="1:18" x14ac:dyDescent="0.35">
      <c r="A400" s="138">
        <v>1</v>
      </c>
      <c r="B400" s="139" t="s">
        <v>64</v>
      </c>
      <c r="C400" s="139" t="s">
        <v>347</v>
      </c>
      <c r="D400" s="139" t="s">
        <v>155</v>
      </c>
      <c r="E400" s="139" t="s">
        <v>55</v>
      </c>
      <c r="F400" s="139" t="s">
        <v>210</v>
      </c>
      <c r="G400" s="139" t="s">
        <v>348</v>
      </c>
      <c r="H400" s="140"/>
      <c r="I400" s="138"/>
      <c r="J400" s="141"/>
      <c r="K400" s="142"/>
      <c r="L400" s="143"/>
      <c r="M400" s="143"/>
      <c r="N400" s="139"/>
      <c r="O400" s="139"/>
      <c r="P400" s="139"/>
    </row>
    <row r="401" spans="1:18" x14ac:dyDescent="0.35">
      <c r="A401" s="138">
        <v>2</v>
      </c>
      <c r="B401" s="139" t="s">
        <v>64</v>
      </c>
      <c r="C401" s="139" t="s">
        <v>347</v>
      </c>
      <c r="D401" s="139" t="s">
        <v>155</v>
      </c>
      <c r="E401" s="139" t="s">
        <v>55</v>
      </c>
      <c r="F401" s="139" t="s">
        <v>180</v>
      </c>
      <c r="G401" s="139" t="s">
        <v>1006</v>
      </c>
      <c r="H401" s="140">
        <v>3288</v>
      </c>
      <c r="I401" s="138">
        <v>3</v>
      </c>
      <c r="J401" s="143">
        <f>อุดรธานี!F199</f>
        <v>1051336.48</v>
      </c>
      <c r="K401" s="142">
        <f>อุดรธานี!AN199</f>
        <v>1092150.8600000001</v>
      </c>
      <c r="L401" s="143">
        <f>อุดรธานี!AO199</f>
        <v>1302193.92</v>
      </c>
      <c r="M401" s="143">
        <f>อุดรธานี!AP199</f>
        <v>982392.26</v>
      </c>
      <c r="N401" s="139"/>
      <c r="O401" s="139"/>
      <c r="P401" s="139"/>
      <c r="Q401" s="131">
        <f t="shared" si="41"/>
        <v>319801.65999999992</v>
      </c>
      <c r="R401" s="132">
        <f t="shared" si="42"/>
        <v>396.04437956204379</v>
      </c>
    </row>
    <row r="402" spans="1:18" x14ac:dyDescent="0.35">
      <c r="A402" s="138">
        <v>3</v>
      </c>
      <c r="B402" s="139" t="s">
        <v>64</v>
      </c>
      <c r="C402" s="139" t="s">
        <v>347</v>
      </c>
      <c r="D402" s="139" t="s">
        <v>155</v>
      </c>
      <c r="E402" s="139" t="s">
        <v>55</v>
      </c>
      <c r="F402" s="139" t="s">
        <v>180</v>
      </c>
      <c r="G402" s="139" t="s">
        <v>1007</v>
      </c>
      <c r="H402" s="140">
        <v>2561</v>
      </c>
      <c r="I402" s="138">
        <v>2</v>
      </c>
      <c r="J402" s="143">
        <f>อุดรธานี!F200</f>
        <v>663456.77</v>
      </c>
      <c r="K402" s="142">
        <f>อุดรธานี!AN200</f>
        <v>664635.79</v>
      </c>
      <c r="L402" s="143">
        <f>อุดรธานี!AO200</f>
        <v>2172420.0499999998</v>
      </c>
      <c r="M402" s="143">
        <f>อุดรธานี!AP200</f>
        <v>1903339.3199999998</v>
      </c>
      <c r="N402" s="139"/>
      <c r="O402" s="139"/>
      <c r="P402" s="139"/>
      <c r="Q402" s="131">
        <f t="shared" si="41"/>
        <v>269080.73</v>
      </c>
      <c r="R402" s="132">
        <f t="shared" si="42"/>
        <v>848.27022647403351</v>
      </c>
    </row>
    <row r="403" spans="1:18" x14ac:dyDescent="0.35">
      <c r="A403" s="138">
        <v>4</v>
      </c>
      <c r="B403" s="139" t="s">
        <v>64</v>
      </c>
      <c r="C403" s="139" t="s">
        <v>347</v>
      </c>
      <c r="D403" s="139" t="s">
        <v>155</v>
      </c>
      <c r="E403" s="139" t="s">
        <v>55</v>
      </c>
      <c r="F403" s="139" t="s">
        <v>180</v>
      </c>
      <c r="G403" s="139" t="s">
        <v>1008</v>
      </c>
      <c r="H403" s="140">
        <v>3118</v>
      </c>
      <c r="I403" s="138">
        <v>3</v>
      </c>
      <c r="J403" s="143">
        <f>อุดรธานี!F201</f>
        <v>372320.11</v>
      </c>
      <c r="K403" s="142">
        <f>อุดรธานี!AN201</f>
        <v>556589.55000000005</v>
      </c>
      <c r="L403" s="143">
        <f>อุดรธานี!AO201</f>
        <v>2467220.1</v>
      </c>
      <c r="M403" s="143">
        <f>อุดรธานี!AP201</f>
        <v>2448886.04</v>
      </c>
      <c r="N403" s="139"/>
      <c r="O403" s="139"/>
      <c r="P403" s="139"/>
      <c r="Q403" s="131">
        <f t="shared" si="41"/>
        <v>18334.060000000056</v>
      </c>
      <c r="R403" s="132">
        <f t="shared" si="42"/>
        <v>791.28290570878767</v>
      </c>
    </row>
    <row r="404" spans="1:18" x14ac:dyDescent="0.35">
      <c r="A404" s="138">
        <v>5</v>
      </c>
      <c r="B404" s="139" t="s">
        <v>64</v>
      </c>
      <c r="C404" s="139" t="s">
        <v>347</v>
      </c>
      <c r="D404" s="139" t="s">
        <v>155</v>
      </c>
      <c r="E404" s="139" t="s">
        <v>55</v>
      </c>
      <c r="F404" s="139" t="s">
        <v>180</v>
      </c>
      <c r="G404" s="139" t="s">
        <v>1009</v>
      </c>
      <c r="H404" s="140">
        <v>1408</v>
      </c>
      <c r="I404" s="138">
        <v>1</v>
      </c>
      <c r="J404" s="143">
        <f>อุดรธานี!F202</f>
        <v>398427.28</v>
      </c>
      <c r="K404" s="142">
        <f>อุดรธานี!AN202</f>
        <v>410540.34</v>
      </c>
      <c r="L404" s="143">
        <f>อุดรธานี!AO202</f>
        <v>1920475.3599999999</v>
      </c>
      <c r="M404" s="143">
        <f>อุดรธานี!AP202</f>
        <v>1750436.38</v>
      </c>
      <c r="N404" s="139"/>
      <c r="O404" s="139"/>
      <c r="P404" s="139"/>
      <c r="Q404" s="131">
        <f t="shared" si="41"/>
        <v>170038.97999999998</v>
      </c>
      <c r="R404" s="132">
        <f t="shared" si="42"/>
        <v>1363.9739772727271</v>
      </c>
    </row>
    <row r="405" spans="1:18" x14ac:dyDescent="0.35">
      <c r="A405" s="138">
        <v>6</v>
      </c>
      <c r="B405" s="139" t="s">
        <v>64</v>
      </c>
      <c r="C405" s="139" t="s">
        <v>347</v>
      </c>
      <c r="D405" s="139" t="s">
        <v>155</v>
      </c>
      <c r="E405" s="139" t="s">
        <v>55</v>
      </c>
      <c r="F405" s="139" t="s">
        <v>180</v>
      </c>
      <c r="G405" s="139" t="s">
        <v>1010</v>
      </c>
      <c r="H405" s="140">
        <v>1888</v>
      </c>
      <c r="I405" s="138">
        <v>2</v>
      </c>
      <c r="J405" s="143">
        <f>อุดรธานี!F203</f>
        <v>543733.56000000006</v>
      </c>
      <c r="K405" s="142">
        <f>อุดรธานี!AN203</f>
        <v>580654.83000000007</v>
      </c>
      <c r="L405" s="143">
        <f>อุดรธานี!AO203</f>
        <v>2235716.6799999997</v>
      </c>
      <c r="M405" s="143">
        <f>อุดรธานี!AP203</f>
        <v>2421315.2800000003</v>
      </c>
      <c r="N405" s="139"/>
      <c r="O405" s="139"/>
      <c r="P405" s="139"/>
      <c r="Q405" s="131">
        <f t="shared" si="41"/>
        <v>-185598.60000000056</v>
      </c>
      <c r="R405" s="132">
        <f t="shared" si="42"/>
        <v>1184.1719703389829</v>
      </c>
    </row>
    <row r="406" spans="1:18" x14ac:dyDescent="0.35">
      <c r="A406" s="138">
        <v>7</v>
      </c>
      <c r="B406" s="139" t="s">
        <v>64</v>
      </c>
      <c r="C406" s="139" t="s">
        <v>347</v>
      </c>
      <c r="D406" s="139" t="s">
        <v>155</v>
      </c>
      <c r="E406" s="139" t="s">
        <v>55</v>
      </c>
      <c r="F406" s="139" t="s">
        <v>180</v>
      </c>
      <c r="G406" s="139" t="s">
        <v>1011</v>
      </c>
      <c r="H406" s="140">
        <v>1058</v>
      </c>
      <c r="I406" s="138">
        <v>1</v>
      </c>
      <c r="J406" s="143">
        <f>อุดรธานี!F204</f>
        <v>518205.03</v>
      </c>
      <c r="K406" s="142">
        <f>อุดรธานี!AN204</f>
        <v>486751.88</v>
      </c>
      <c r="L406" s="143">
        <f>อุดรธานี!AO204</f>
        <v>1791186.92</v>
      </c>
      <c r="M406" s="143">
        <f>อุดรธานี!AP204</f>
        <v>1517608.33</v>
      </c>
      <c r="N406" s="139"/>
      <c r="O406" s="139"/>
      <c r="P406" s="139"/>
      <c r="Q406" s="131">
        <f t="shared" si="41"/>
        <v>273578.58999999985</v>
      </c>
      <c r="R406" s="132">
        <f t="shared" si="42"/>
        <v>1692.9933081285444</v>
      </c>
    </row>
    <row r="407" spans="1:18" x14ac:dyDescent="0.35">
      <c r="A407" s="138">
        <v>8</v>
      </c>
      <c r="B407" s="139" t="s">
        <v>64</v>
      </c>
      <c r="C407" s="139" t="s">
        <v>347</v>
      </c>
      <c r="D407" s="139" t="s">
        <v>155</v>
      </c>
      <c r="E407" s="139" t="s">
        <v>55</v>
      </c>
      <c r="F407" s="139" t="s">
        <v>180</v>
      </c>
      <c r="G407" s="139" t="s">
        <v>1012</v>
      </c>
      <c r="H407" s="140">
        <v>3487</v>
      </c>
      <c r="I407" s="138">
        <v>3</v>
      </c>
      <c r="J407" s="143">
        <f>อุดรธานี!F205</f>
        <v>912286.7</v>
      </c>
      <c r="K407" s="142">
        <f>อุดรธานี!AN205</f>
        <v>1061242.8799999999</v>
      </c>
      <c r="L407" s="143">
        <f>อุดรธานี!AO205</f>
        <v>2695399.55</v>
      </c>
      <c r="M407" s="143">
        <f>อุดรธานี!AP205</f>
        <v>2599052.69</v>
      </c>
      <c r="N407" s="139"/>
      <c r="O407" s="139"/>
      <c r="P407" s="139"/>
      <c r="Q407" s="131">
        <f t="shared" si="41"/>
        <v>96346.85999999987</v>
      </c>
      <c r="R407" s="132">
        <f t="shared" si="42"/>
        <v>772.98524519644388</v>
      </c>
    </row>
    <row r="408" spans="1:18" x14ac:dyDescent="0.35">
      <c r="A408" s="138">
        <v>9</v>
      </c>
      <c r="B408" s="139" t="s">
        <v>64</v>
      </c>
      <c r="C408" s="139" t="s">
        <v>347</v>
      </c>
      <c r="D408" s="139" t="s">
        <v>155</v>
      </c>
      <c r="E408" s="139" t="s">
        <v>55</v>
      </c>
      <c r="F408" s="139" t="s">
        <v>180</v>
      </c>
      <c r="G408" s="139" t="s">
        <v>1013</v>
      </c>
      <c r="H408" s="140">
        <v>2685</v>
      </c>
      <c r="I408" s="138">
        <v>2</v>
      </c>
      <c r="J408" s="143">
        <f>อุดรธานี!F206</f>
        <v>933509.67</v>
      </c>
      <c r="K408" s="142">
        <f>อุดรธานี!AN206</f>
        <v>1034635.8100000002</v>
      </c>
      <c r="L408" s="143">
        <f>อุดรธานี!AO206</f>
        <v>2411353.7599999998</v>
      </c>
      <c r="M408" s="143">
        <f>อุดรธานี!AP206</f>
        <v>2116662.3200000003</v>
      </c>
      <c r="N408" s="139"/>
      <c r="O408" s="139"/>
      <c r="P408" s="139"/>
      <c r="Q408" s="131">
        <f t="shared" si="41"/>
        <v>294691.43999999948</v>
      </c>
      <c r="R408" s="132">
        <f t="shared" si="42"/>
        <v>898.08333705772804</v>
      </c>
    </row>
    <row r="409" spans="1:18" s="215" customFormat="1" x14ac:dyDescent="0.35">
      <c r="A409" s="211">
        <v>10</v>
      </c>
      <c r="B409" s="212" t="s">
        <v>64</v>
      </c>
      <c r="C409" s="212" t="s">
        <v>347</v>
      </c>
      <c r="D409" s="212" t="s">
        <v>155</v>
      </c>
      <c r="E409" s="212" t="s">
        <v>55</v>
      </c>
      <c r="F409" s="212" t="s">
        <v>180</v>
      </c>
      <c r="G409" s="212" t="s">
        <v>1014</v>
      </c>
      <c r="H409" s="213">
        <v>996</v>
      </c>
      <c r="I409" s="211">
        <v>1</v>
      </c>
      <c r="J409" s="187">
        <f>อุดรธานี!F207</f>
        <v>230866.54</v>
      </c>
      <c r="K409" s="187">
        <f>อุดรธานี!AN207</f>
        <v>259514.38</v>
      </c>
      <c r="L409" s="187">
        <f>อุดรธานี!AO207</f>
        <v>614906.87</v>
      </c>
      <c r="M409" s="187">
        <f>อุดรธานี!AP207</f>
        <v>704154.15000000014</v>
      </c>
      <c r="N409" s="212"/>
      <c r="O409" s="212"/>
      <c r="P409" s="212"/>
      <c r="Q409" s="214">
        <f t="shared" si="41"/>
        <v>-89247.280000000144</v>
      </c>
      <c r="R409" s="214">
        <f t="shared" si="42"/>
        <v>617.37637550200805</v>
      </c>
    </row>
    <row r="410" spans="1:18" s="150" customFormat="1" x14ac:dyDescent="0.35">
      <c r="A410" s="144">
        <v>17</v>
      </c>
      <c r="B410" s="145" t="s">
        <v>64</v>
      </c>
      <c r="C410" s="145"/>
      <c r="D410" s="145"/>
      <c r="E410" s="145" t="s">
        <v>77</v>
      </c>
      <c r="F410" s="145"/>
      <c r="G410" s="145" t="s">
        <v>349</v>
      </c>
      <c r="H410" s="151">
        <f>SUM(H400:H409)</f>
        <v>20489</v>
      </c>
      <c r="I410" s="144"/>
      <c r="J410" s="147">
        <f>SUM(J400:J409)</f>
        <v>5624142.1399999997</v>
      </c>
      <c r="K410" s="147">
        <f t="shared" ref="K410:M410" si="45">SUM(K400:K409)</f>
        <v>6146716.3200000003</v>
      </c>
      <c r="L410" s="147">
        <f t="shared" si="45"/>
        <v>17610873.209999997</v>
      </c>
      <c r="M410" s="147">
        <f t="shared" si="45"/>
        <v>16443846.770000001</v>
      </c>
      <c r="N410" s="145">
        <v>9</v>
      </c>
      <c r="O410" s="145">
        <v>9</v>
      </c>
      <c r="P410" s="145">
        <v>0</v>
      </c>
      <c r="Q410" s="148">
        <f t="shared" si="41"/>
        <v>1167026.4399999958</v>
      </c>
      <c r="R410" s="149">
        <f>L410/H410</f>
        <v>859.52819610522704</v>
      </c>
    </row>
    <row r="411" spans="1:18" x14ac:dyDescent="0.35">
      <c r="A411" s="138">
        <v>1</v>
      </c>
      <c r="B411" s="139" t="s">
        <v>64</v>
      </c>
      <c r="C411" s="139" t="s">
        <v>41</v>
      </c>
      <c r="D411" s="139" t="s">
        <v>157</v>
      </c>
      <c r="E411" s="139" t="s">
        <v>42</v>
      </c>
      <c r="F411" s="139" t="s">
        <v>210</v>
      </c>
      <c r="G411" s="139" t="s">
        <v>350</v>
      </c>
      <c r="H411" s="140"/>
      <c r="I411" s="138"/>
      <c r="J411" s="141"/>
      <c r="K411" s="142"/>
      <c r="L411" s="143"/>
      <c r="M411" s="143"/>
      <c r="N411" s="139"/>
      <c r="O411" s="139"/>
      <c r="P411" s="139"/>
    </row>
    <row r="412" spans="1:18" x14ac:dyDescent="0.35">
      <c r="A412" s="138">
        <v>2</v>
      </c>
      <c r="B412" s="139" t="s">
        <v>64</v>
      </c>
      <c r="C412" s="139" t="s">
        <v>41</v>
      </c>
      <c r="D412" s="139" t="s">
        <v>157</v>
      </c>
      <c r="E412" s="139" t="s">
        <v>42</v>
      </c>
      <c r="F412" s="139" t="s">
        <v>180</v>
      </c>
      <c r="G412" s="139" t="s">
        <v>1015</v>
      </c>
      <c r="H412" s="140">
        <v>3443</v>
      </c>
      <c r="I412" s="138">
        <v>3</v>
      </c>
      <c r="J412" s="143">
        <f>อุดรธานี!F208</f>
        <v>591334.15</v>
      </c>
      <c r="K412" s="142">
        <f>อุดรธานี!AN208</f>
        <v>520180.38</v>
      </c>
      <c r="L412" s="143">
        <f>อุดรธานี!AO208</f>
        <v>3050519.8200000003</v>
      </c>
      <c r="M412" s="143">
        <f>อุดรธานี!AP208</f>
        <v>3024317.02</v>
      </c>
      <c r="N412" s="139"/>
      <c r="O412" s="139"/>
      <c r="P412" s="139"/>
      <c r="Q412" s="131">
        <f t="shared" si="41"/>
        <v>26202.800000000279</v>
      </c>
      <c r="R412" s="132">
        <f t="shared" si="42"/>
        <v>886.0063374963695</v>
      </c>
    </row>
    <row r="413" spans="1:18" x14ac:dyDescent="0.35">
      <c r="A413" s="138">
        <v>3</v>
      </c>
      <c r="B413" s="139" t="s">
        <v>64</v>
      </c>
      <c r="C413" s="139" t="s">
        <v>41</v>
      </c>
      <c r="D413" s="139" t="s">
        <v>157</v>
      </c>
      <c r="E413" s="139" t="s">
        <v>42</v>
      </c>
      <c r="F413" s="139" t="s">
        <v>180</v>
      </c>
      <c r="G413" s="139" t="s">
        <v>1016</v>
      </c>
      <c r="H413" s="140">
        <v>3110</v>
      </c>
      <c r="I413" s="138">
        <v>3</v>
      </c>
      <c r="J413" s="143">
        <f>อุดรธานี!F209</f>
        <v>111443.15</v>
      </c>
      <c r="K413" s="142">
        <f>อุดรธานี!AN209</f>
        <v>210816.95</v>
      </c>
      <c r="L413" s="143">
        <f>อุดรธานี!AO209</f>
        <v>1088821.76</v>
      </c>
      <c r="M413" s="143">
        <f>อุดรธานี!AP209</f>
        <v>1139656</v>
      </c>
      <c r="N413" s="139"/>
      <c r="O413" s="139"/>
      <c r="P413" s="139"/>
      <c r="Q413" s="131">
        <f t="shared" si="41"/>
        <v>-50834.239999999991</v>
      </c>
      <c r="R413" s="132">
        <f t="shared" si="42"/>
        <v>350.10345980707393</v>
      </c>
    </row>
    <row r="414" spans="1:18" x14ac:dyDescent="0.35">
      <c r="A414" s="138">
        <v>4</v>
      </c>
      <c r="B414" s="139" t="s">
        <v>64</v>
      </c>
      <c r="C414" s="139" t="s">
        <v>41</v>
      </c>
      <c r="D414" s="139" t="s">
        <v>157</v>
      </c>
      <c r="E414" s="139" t="s">
        <v>42</v>
      </c>
      <c r="F414" s="139" t="s">
        <v>180</v>
      </c>
      <c r="G414" s="139" t="s">
        <v>1017</v>
      </c>
      <c r="H414" s="140">
        <v>5426</v>
      </c>
      <c r="I414" s="138">
        <v>4</v>
      </c>
      <c r="J414" s="143">
        <f>อุดรธานี!F210</f>
        <v>905009.3</v>
      </c>
      <c r="K414" s="142">
        <f>อุดรธานี!AN210</f>
        <v>897349.22</v>
      </c>
      <c r="L414" s="143">
        <f>อุดรธานี!AO210</f>
        <v>3314171.92</v>
      </c>
      <c r="M414" s="143">
        <f>อุดรธานี!AP210</f>
        <v>3240986.56</v>
      </c>
      <c r="N414" s="139"/>
      <c r="O414" s="139"/>
      <c r="P414" s="139"/>
      <c r="Q414" s="131">
        <f t="shared" si="41"/>
        <v>73185.35999999987</v>
      </c>
      <c r="R414" s="132">
        <f t="shared" si="42"/>
        <v>610.79467747880574</v>
      </c>
    </row>
    <row r="415" spans="1:18" x14ac:dyDescent="0.35">
      <c r="A415" s="138">
        <v>5</v>
      </c>
      <c r="B415" s="139" t="s">
        <v>64</v>
      </c>
      <c r="C415" s="139" t="s">
        <v>41</v>
      </c>
      <c r="D415" s="139" t="s">
        <v>157</v>
      </c>
      <c r="E415" s="139" t="s">
        <v>42</v>
      </c>
      <c r="F415" s="139" t="s">
        <v>180</v>
      </c>
      <c r="G415" s="139" t="s">
        <v>1018</v>
      </c>
      <c r="H415" s="140">
        <v>3183</v>
      </c>
      <c r="I415" s="138">
        <v>3</v>
      </c>
      <c r="J415" s="143">
        <f>อุดรธานี!F211</f>
        <v>361405.94</v>
      </c>
      <c r="K415" s="142">
        <f>อุดรธานี!AN211</f>
        <v>254651.72</v>
      </c>
      <c r="L415" s="143">
        <f>อุดรธานี!AO211</f>
        <v>1487039</v>
      </c>
      <c r="M415" s="143">
        <f>อุดรธานี!AP211</f>
        <v>1765145.99</v>
      </c>
      <c r="N415" s="139"/>
      <c r="O415" s="139"/>
      <c r="P415" s="139"/>
      <c r="Q415" s="131">
        <f>L415-M415</f>
        <v>-278106.99</v>
      </c>
      <c r="R415" s="132">
        <f t="shared" si="42"/>
        <v>467.18158969525604</v>
      </c>
    </row>
    <row r="416" spans="1:18" s="150" customFormat="1" x14ac:dyDescent="0.35">
      <c r="A416" s="144">
        <v>18</v>
      </c>
      <c r="B416" s="145" t="s">
        <v>64</v>
      </c>
      <c r="C416" s="145"/>
      <c r="D416" s="145"/>
      <c r="E416" s="145" t="s">
        <v>77</v>
      </c>
      <c r="F416" s="145"/>
      <c r="G416" s="145" t="s">
        <v>351</v>
      </c>
      <c r="H416" s="151">
        <f>SUM(H411:H415)</f>
        <v>15162</v>
      </c>
      <c r="I416" s="144"/>
      <c r="J416" s="147">
        <f>SUM(J411:J415)</f>
        <v>1969192.54</v>
      </c>
      <c r="K416" s="147">
        <f t="shared" ref="K416:M416" si="46">SUM(K411:K415)</f>
        <v>1882998.27</v>
      </c>
      <c r="L416" s="147">
        <f t="shared" si="46"/>
        <v>8940552.5</v>
      </c>
      <c r="M416" s="147">
        <f t="shared" si="46"/>
        <v>9170105.5700000003</v>
      </c>
      <c r="N416" s="145">
        <v>4</v>
      </c>
      <c r="O416" s="145">
        <v>4</v>
      </c>
      <c r="P416" s="145">
        <f>N416-O416</f>
        <v>0</v>
      </c>
      <c r="Q416" s="148">
        <f t="shared" si="41"/>
        <v>-229553.0700000003</v>
      </c>
      <c r="R416" s="149">
        <f>L416/H416</f>
        <v>589.66841445719558</v>
      </c>
    </row>
    <row r="417" spans="1:18" x14ac:dyDescent="0.35">
      <c r="A417" s="138">
        <v>1</v>
      </c>
      <c r="B417" s="139" t="s">
        <v>64</v>
      </c>
      <c r="C417" s="139" t="s">
        <v>352</v>
      </c>
      <c r="D417" s="139" t="s">
        <v>106</v>
      </c>
      <c r="E417" s="139" t="s">
        <v>353</v>
      </c>
      <c r="F417" s="139" t="s">
        <v>210</v>
      </c>
      <c r="G417" s="139" t="s">
        <v>354</v>
      </c>
      <c r="H417" s="140"/>
      <c r="I417" s="138"/>
      <c r="J417" s="141"/>
      <c r="K417" s="142"/>
      <c r="L417" s="143"/>
      <c r="M417" s="143"/>
      <c r="N417" s="139"/>
      <c r="O417" s="139"/>
      <c r="P417" s="139"/>
    </row>
    <row r="418" spans="1:18" x14ac:dyDescent="0.35">
      <c r="A418" s="138">
        <v>2</v>
      </c>
      <c r="B418" s="139" t="s">
        <v>64</v>
      </c>
      <c r="C418" s="139" t="s">
        <v>33</v>
      </c>
      <c r="D418" s="139" t="s">
        <v>99</v>
      </c>
      <c r="E418" s="139" t="s">
        <v>353</v>
      </c>
      <c r="F418" s="139" t="s">
        <v>180</v>
      </c>
      <c r="G418" s="139" t="s">
        <v>873</v>
      </c>
      <c r="H418" s="140">
        <v>1949</v>
      </c>
      <c r="I418" s="138">
        <v>2</v>
      </c>
      <c r="J418" s="141">
        <f>อุดรธานี!F66</f>
        <v>715162.28</v>
      </c>
      <c r="K418" s="142">
        <f>อุดรธานี!AN66</f>
        <v>1015792.8600000001</v>
      </c>
      <c r="L418" s="143">
        <f>อุดรธานี!AO66</f>
        <v>3041891.6399999997</v>
      </c>
      <c r="M418" s="143">
        <f>อุดรธานี!AP66</f>
        <v>2575558</v>
      </c>
      <c r="N418" s="139"/>
      <c r="O418" s="139"/>
      <c r="P418" s="139"/>
      <c r="Q418" s="148">
        <f>L418-M418</f>
        <v>466333.63999999966</v>
      </c>
      <c r="R418" s="149">
        <f>L418/H418</f>
        <v>1560.7448127244738</v>
      </c>
    </row>
    <row r="419" spans="1:18" s="150" customFormat="1" x14ac:dyDescent="0.35">
      <c r="A419" s="144">
        <v>19</v>
      </c>
      <c r="B419" s="145" t="s">
        <v>64</v>
      </c>
      <c r="C419" s="145"/>
      <c r="D419" s="145"/>
      <c r="E419" s="145" t="s">
        <v>77</v>
      </c>
      <c r="F419" s="145"/>
      <c r="G419" s="145" t="s">
        <v>355</v>
      </c>
      <c r="H419" s="151">
        <f>SUM(H417:H418)</f>
        <v>1949</v>
      </c>
      <c r="I419" s="144"/>
      <c r="J419" s="147">
        <f>SUM(J417:J418)</f>
        <v>715162.28</v>
      </c>
      <c r="K419" s="147">
        <f t="shared" ref="K419:M419" si="47">SUM(K417:K418)</f>
        <v>1015792.8600000001</v>
      </c>
      <c r="L419" s="147">
        <f t="shared" si="47"/>
        <v>3041891.6399999997</v>
      </c>
      <c r="M419" s="147">
        <f t="shared" si="47"/>
        <v>2575558</v>
      </c>
      <c r="N419" s="145">
        <v>1</v>
      </c>
      <c r="O419" s="145">
        <v>1</v>
      </c>
      <c r="P419" s="145">
        <f>N419-O419</f>
        <v>0</v>
      </c>
      <c r="Q419" s="148"/>
      <c r="R419" s="149"/>
    </row>
    <row r="420" spans="1:18" x14ac:dyDescent="0.35">
      <c r="A420" s="138">
        <v>1</v>
      </c>
      <c r="B420" s="139" t="s">
        <v>64</v>
      </c>
      <c r="C420" s="139" t="s">
        <v>356</v>
      </c>
      <c r="D420" s="139" t="s">
        <v>159</v>
      </c>
      <c r="E420" s="139" t="s">
        <v>56</v>
      </c>
      <c r="F420" s="139" t="s">
        <v>210</v>
      </c>
      <c r="G420" s="139" t="s">
        <v>357</v>
      </c>
      <c r="H420" s="140"/>
      <c r="I420" s="138"/>
      <c r="J420" s="141"/>
      <c r="K420" s="142"/>
      <c r="L420" s="143"/>
      <c r="M420" s="143"/>
      <c r="N420" s="139"/>
      <c r="O420" s="139"/>
      <c r="P420" s="139"/>
    </row>
    <row r="421" spans="1:18" x14ac:dyDescent="0.35">
      <c r="A421" s="138">
        <v>2</v>
      </c>
      <c r="B421" s="139" t="s">
        <v>64</v>
      </c>
      <c r="C421" s="139" t="s">
        <v>356</v>
      </c>
      <c r="D421" s="139" t="s">
        <v>159</v>
      </c>
      <c r="E421" s="139" t="s">
        <v>56</v>
      </c>
      <c r="F421" s="139" t="s">
        <v>180</v>
      </c>
      <c r="G421" s="139" t="s">
        <v>1019</v>
      </c>
      <c r="H421" s="140">
        <v>3850</v>
      </c>
      <c r="I421" s="138">
        <v>3</v>
      </c>
      <c r="J421" s="143">
        <f>อุดรธานี!F212</f>
        <v>1300274.77</v>
      </c>
      <c r="K421" s="142">
        <f>อุดรธานี!AN212</f>
        <v>1413346.01</v>
      </c>
      <c r="L421" s="143">
        <f>อุดรธานี!AO212</f>
        <v>2766663.5</v>
      </c>
      <c r="M421" s="143">
        <f>อุดรธานี!AP212</f>
        <v>2707005.11</v>
      </c>
      <c r="N421" s="139"/>
      <c r="O421" s="139"/>
      <c r="P421" s="139"/>
      <c r="Q421" s="131">
        <f t="shared" si="41"/>
        <v>59658.39000000013</v>
      </c>
      <c r="R421" s="132">
        <f t="shared" si="42"/>
        <v>718.61389610389608</v>
      </c>
    </row>
    <row r="422" spans="1:18" x14ac:dyDescent="0.35">
      <c r="A422" s="138">
        <v>3</v>
      </c>
      <c r="B422" s="139" t="s">
        <v>64</v>
      </c>
      <c r="C422" s="139" t="s">
        <v>356</v>
      </c>
      <c r="D422" s="139" t="s">
        <v>159</v>
      </c>
      <c r="E422" s="139" t="s">
        <v>56</v>
      </c>
      <c r="F422" s="139" t="s">
        <v>180</v>
      </c>
      <c r="G422" s="139" t="s">
        <v>1020</v>
      </c>
      <c r="H422" s="140">
        <v>3381</v>
      </c>
      <c r="I422" s="138">
        <v>3</v>
      </c>
      <c r="J422" s="143">
        <f>อุดรธานี!F213</f>
        <v>653154.86</v>
      </c>
      <c r="K422" s="142">
        <f>อุดรธานี!AN213</f>
        <v>757734.56</v>
      </c>
      <c r="L422" s="143">
        <f>อุดรธานี!AO213</f>
        <v>2209854.4</v>
      </c>
      <c r="M422" s="143">
        <f>อุดรธานี!AP213</f>
        <v>1998152.9600000002</v>
      </c>
      <c r="N422" s="139"/>
      <c r="O422" s="139"/>
      <c r="P422" s="139"/>
      <c r="Q422" s="131">
        <f t="shared" si="41"/>
        <v>211701.43999999971</v>
      </c>
      <c r="R422" s="132">
        <f t="shared" si="42"/>
        <v>653.60970127181304</v>
      </c>
    </row>
    <row r="423" spans="1:18" x14ac:dyDescent="0.35">
      <c r="A423" s="138">
        <v>4</v>
      </c>
      <c r="B423" s="139" t="s">
        <v>64</v>
      </c>
      <c r="C423" s="139" t="s">
        <v>356</v>
      </c>
      <c r="D423" s="139" t="s">
        <v>159</v>
      </c>
      <c r="E423" s="139" t="s">
        <v>56</v>
      </c>
      <c r="F423" s="139" t="s">
        <v>180</v>
      </c>
      <c r="G423" s="139" t="s">
        <v>1021</v>
      </c>
      <c r="H423" s="140">
        <v>2640</v>
      </c>
      <c r="I423" s="138">
        <v>2</v>
      </c>
      <c r="J423" s="143">
        <f>อุดรธานี!F214</f>
        <v>813631.9</v>
      </c>
      <c r="K423" s="142">
        <f>อุดรธานี!AN214</f>
        <v>839412.47</v>
      </c>
      <c r="L423" s="143">
        <f>อุดรธานี!AO214</f>
        <v>2066373.6900000002</v>
      </c>
      <c r="M423" s="143">
        <f>อุดรธานี!AP214</f>
        <v>1989823.47</v>
      </c>
      <c r="N423" s="139"/>
      <c r="O423" s="139"/>
      <c r="P423" s="139"/>
      <c r="Q423" s="131">
        <f t="shared" si="41"/>
        <v>76550.220000000205</v>
      </c>
      <c r="R423" s="132">
        <f t="shared" si="42"/>
        <v>782.7173068181819</v>
      </c>
    </row>
    <row r="424" spans="1:18" x14ac:dyDescent="0.35">
      <c r="A424" s="138">
        <v>5</v>
      </c>
      <c r="B424" s="139" t="s">
        <v>64</v>
      </c>
      <c r="C424" s="139" t="s">
        <v>356</v>
      </c>
      <c r="D424" s="139" t="s">
        <v>159</v>
      </c>
      <c r="E424" s="139" t="s">
        <v>56</v>
      </c>
      <c r="F424" s="139" t="s">
        <v>180</v>
      </c>
      <c r="G424" s="139" t="s">
        <v>1022</v>
      </c>
      <c r="H424" s="140">
        <v>5792</v>
      </c>
      <c r="I424" s="138">
        <v>4</v>
      </c>
      <c r="J424" s="143">
        <f>อุดรธานี!F215</f>
        <v>1499742.14</v>
      </c>
      <c r="K424" s="142">
        <f>อุดรธานี!AN215</f>
        <v>1621337.44</v>
      </c>
      <c r="L424" s="143">
        <f>อุดรธานี!AO215</f>
        <v>4207555.26</v>
      </c>
      <c r="M424" s="143">
        <f>อุดรธานี!AP215</f>
        <v>4206437.24</v>
      </c>
      <c r="N424" s="139"/>
      <c r="O424" s="139"/>
      <c r="P424" s="139"/>
      <c r="Q424" s="131">
        <f t="shared" si="41"/>
        <v>1118.019999999553</v>
      </c>
      <c r="R424" s="132">
        <f t="shared" si="42"/>
        <v>726.44255179558002</v>
      </c>
    </row>
    <row r="425" spans="1:18" x14ac:dyDescent="0.35">
      <c r="A425" s="138">
        <v>6</v>
      </c>
      <c r="B425" s="139" t="s">
        <v>64</v>
      </c>
      <c r="C425" s="139" t="s">
        <v>356</v>
      </c>
      <c r="D425" s="139" t="s">
        <v>159</v>
      </c>
      <c r="E425" s="139" t="s">
        <v>56</v>
      </c>
      <c r="F425" s="139" t="s">
        <v>180</v>
      </c>
      <c r="G425" s="139" t="s">
        <v>1023</v>
      </c>
      <c r="H425" s="140">
        <v>1533</v>
      </c>
      <c r="I425" s="138">
        <v>2</v>
      </c>
      <c r="J425" s="143">
        <f>อุดรธานี!F216</f>
        <v>641917.67000000004</v>
      </c>
      <c r="K425" s="142">
        <f>อุดรธานี!AN216</f>
        <v>728951.42</v>
      </c>
      <c r="L425" s="143">
        <f>อุดรธานี!AO216</f>
        <v>1898988.62</v>
      </c>
      <c r="M425" s="143">
        <f>อุดรธานี!AP216</f>
        <v>1814654.85</v>
      </c>
      <c r="N425" s="139"/>
      <c r="O425" s="139"/>
      <c r="P425" s="139"/>
      <c r="Q425" s="131">
        <f t="shared" si="41"/>
        <v>84333.770000000019</v>
      </c>
      <c r="R425" s="132">
        <f t="shared" si="42"/>
        <v>1238.7401304631442</v>
      </c>
    </row>
    <row r="426" spans="1:18" s="150" customFormat="1" x14ac:dyDescent="0.35">
      <c r="A426" s="144">
        <v>20</v>
      </c>
      <c r="B426" s="145" t="s">
        <v>64</v>
      </c>
      <c r="C426" s="145"/>
      <c r="D426" s="145"/>
      <c r="E426" s="145" t="s">
        <v>77</v>
      </c>
      <c r="F426" s="145"/>
      <c r="G426" s="145" t="s">
        <v>358</v>
      </c>
      <c r="H426" s="151">
        <f>SUM(H420:H425)</f>
        <v>17196</v>
      </c>
      <c r="I426" s="144"/>
      <c r="J426" s="147">
        <f>SUM(J420:J425)</f>
        <v>4908721.34</v>
      </c>
      <c r="K426" s="182">
        <f>SUM(K420:K425)</f>
        <v>5360781.9000000004</v>
      </c>
      <c r="L426" s="147">
        <f t="shared" ref="L426:M426" si="48">SUM(L420:L425)</f>
        <v>13149435.470000003</v>
      </c>
      <c r="M426" s="147">
        <f t="shared" si="48"/>
        <v>12716073.630000001</v>
      </c>
      <c r="N426" s="145">
        <v>5</v>
      </c>
      <c r="O426" s="145">
        <v>5</v>
      </c>
      <c r="P426" s="145">
        <f>N426-O426</f>
        <v>0</v>
      </c>
      <c r="Q426" s="148">
        <f t="shared" si="41"/>
        <v>433361.84000000171</v>
      </c>
      <c r="R426" s="149">
        <f>L426/H426</f>
        <v>764.6798947429636</v>
      </c>
    </row>
    <row r="427" spans="1:18" x14ac:dyDescent="0.35">
      <c r="A427" s="138">
        <v>1</v>
      </c>
      <c r="B427" s="139" t="s">
        <v>64</v>
      </c>
      <c r="C427" s="139" t="s">
        <v>359</v>
      </c>
      <c r="D427" s="139" t="s">
        <v>360</v>
      </c>
      <c r="E427" s="139" t="s">
        <v>45</v>
      </c>
      <c r="F427" s="139" t="s">
        <v>210</v>
      </c>
      <c r="G427" s="139" t="s">
        <v>361</v>
      </c>
      <c r="H427" s="140"/>
      <c r="I427" s="138"/>
      <c r="J427" s="141"/>
      <c r="K427" s="142"/>
      <c r="L427" s="143"/>
      <c r="M427" s="143"/>
      <c r="N427" s="139"/>
      <c r="O427" s="139"/>
      <c r="P427" s="139"/>
    </row>
    <row r="428" spans="1:18" x14ac:dyDescent="0.35">
      <c r="A428" s="138">
        <v>2</v>
      </c>
      <c r="B428" s="139" t="s">
        <v>64</v>
      </c>
      <c r="C428" s="139" t="s">
        <v>359</v>
      </c>
      <c r="D428" s="139" t="s">
        <v>360</v>
      </c>
      <c r="E428" s="139" t="s">
        <v>45</v>
      </c>
      <c r="F428" s="139" t="s">
        <v>180</v>
      </c>
      <c r="G428" s="139" t="s">
        <v>1024</v>
      </c>
      <c r="H428" s="140">
        <v>6000</v>
      </c>
      <c r="I428" s="138">
        <v>4</v>
      </c>
      <c r="J428" s="143">
        <f>อุดรธานี!F217</f>
        <v>160888.62</v>
      </c>
      <c r="K428" s="142">
        <f>อุดรธานี!AN217</f>
        <v>176229.72999999998</v>
      </c>
      <c r="L428" s="143">
        <f>อุดรธานี!AO217</f>
        <v>2825031.1399999997</v>
      </c>
      <c r="M428" s="143">
        <f>อุดรธานี!AP217</f>
        <v>3040836.9200000004</v>
      </c>
      <c r="N428" s="139"/>
      <c r="O428" s="139"/>
      <c r="P428" s="139"/>
      <c r="Q428" s="131">
        <f t="shared" si="41"/>
        <v>-215805.78000000073</v>
      </c>
      <c r="R428" s="132">
        <f t="shared" si="42"/>
        <v>470.83852333333328</v>
      </c>
    </row>
    <row r="429" spans="1:18" x14ac:dyDescent="0.35">
      <c r="A429" s="138">
        <v>3</v>
      </c>
      <c r="B429" s="139" t="s">
        <v>64</v>
      </c>
      <c r="C429" s="139" t="s">
        <v>359</v>
      </c>
      <c r="D429" s="139" t="s">
        <v>360</v>
      </c>
      <c r="E429" s="139" t="s">
        <v>45</v>
      </c>
      <c r="F429" s="139" t="s">
        <v>180</v>
      </c>
      <c r="G429" s="139" t="s">
        <v>1025</v>
      </c>
      <c r="H429" s="140">
        <v>2330</v>
      </c>
      <c r="I429" s="138">
        <v>2</v>
      </c>
      <c r="J429" s="143">
        <f>อุดรธานี!F218</f>
        <v>214579.61</v>
      </c>
      <c r="K429" s="142">
        <f>อุดรธานี!AN218</f>
        <v>270425.65000000002</v>
      </c>
      <c r="L429" s="143">
        <f>อุดรธานี!AO218</f>
        <v>2101813.7599999998</v>
      </c>
      <c r="M429" s="143">
        <f>อุดรธานี!AP218</f>
        <v>1963306.7299999997</v>
      </c>
      <c r="N429" s="139"/>
      <c r="O429" s="139"/>
      <c r="P429" s="139"/>
      <c r="Q429" s="131">
        <f t="shared" si="41"/>
        <v>138507.03000000003</v>
      </c>
      <c r="R429" s="132">
        <f t="shared" si="42"/>
        <v>902.06599141630886</v>
      </c>
    </row>
    <row r="430" spans="1:18" x14ac:dyDescent="0.35">
      <c r="A430" s="138">
        <v>4</v>
      </c>
      <c r="B430" s="139" t="s">
        <v>64</v>
      </c>
      <c r="C430" s="139" t="s">
        <v>359</v>
      </c>
      <c r="D430" s="139" t="s">
        <v>360</v>
      </c>
      <c r="E430" s="139" t="s">
        <v>45</v>
      </c>
      <c r="F430" s="139" t="s">
        <v>180</v>
      </c>
      <c r="G430" s="139" t="s">
        <v>1026</v>
      </c>
      <c r="H430" s="140">
        <v>2684</v>
      </c>
      <c r="I430" s="138">
        <v>2</v>
      </c>
      <c r="J430" s="143">
        <f>อุดรธานี!F219</f>
        <v>264806.46000000002</v>
      </c>
      <c r="K430" s="142">
        <f>อุดรธานี!AN219</f>
        <v>275874.60000000003</v>
      </c>
      <c r="L430" s="143">
        <f>อุดรธานี!AO219</f>
        <v>2395559.2000000002</v>
      </c>
      <c r="M430" s="143">
        <f>อุดรธานี!AP219</f>
        <v>2252448.1999999997</v>
      </c>
      <c r="N430" s="139"/>
      <c r="O430" s="139"/>
      <c r="P430" s="139"/>
      <c r="Q430" s="131">
        <f t="shared" si="41"/>
        <v>143111.00000000047</v>
      </c>
      <c r="R430" s="132">
        <f t="shared" si="42"/>
        <v>892.53323397913573</v>
      </c>
    </row>
    <row r="431" spans="1:18" x14ac:dyDescent="0.35">
      <c r="A431" s="138">
        <v>5</v>
      </c>
      <c r="B431" s="139" t="s">
        <v>64</v>
      </c>
      <c r="C431" s="139" t="s">
        <v>359</v>
      </c>
      <c r="D431" s="139" t="s">
        <v>360</v>
      </c>
      <c r="E431" s="139" t="s">
        <v>45</v>
      </c>
      <c r="F431" s="139" t="s">
        <v>180</v>
      </c>
      <c r="G431" s="139" t="s">
        <v>1027</v>
      </c>
      <c r="H431" s="140">
        <v>7170</v>
      </c>
      <c r="I431" s="138">
        <v>5</v>
      </c>
      <c r="J431" s="143">
        <f>อุดรธานี!F220</f>
        <v>390256.07</v>
      </c>
      <c r="K431" s="142">
        <f>อุดรธานี!AN220</f>
        <v>647883.02</v>
      </c>
      <c r="L431" s="143">
        <f>อุดรธานี!AO220</f>
        <v>4905452.05</v>
      </c>
      <c r="M431" s="143">
        <f>อุดรธานี!AP220</f>
        <v>4791981.91</v>
      </c>
      <c r="N431" s="139"/>
      <c r="O431" s="139"/>
      <c r="P431" s="139"/>
      <c r="Q431" s="131">
        <f t="shared" si="41"/>
        <v>113470.13999999966</v>
      </c>
      <c r="R431" s="132">
        <f t="shared" si="42"/>
        <v>684.16346582984659</v>
      </c>
    </row>
    <row r="432" spans="1:18" s="150" customFormat="1" x14ac:dyDescent="0.35">
      <c r="A432" s="144">
        <v>21</v>
      </c>
      <c r="B432" s="145" t="s">
        <v>64</v>
      </c>
      <c r="C432" s="145"/>
      <c r="D432" s="145"/>
      <c r="E432" s="145" t="s">
        <v>77</v>
      </c>
      <c r="F432" s="145"/>
      <c r="G432" s="145" t="s">
        <v>362</v>
      </c>
      <c r="H432" s="151">
        <f>SUM(H427:H431)</f>
        <v>18184</v>
      </c>
      <c r="I432" s="144"/>
      <c r="J432" s="147">
        <f>SUM(J427:J431)</f>
        <v>1030530.76</v>
      </c>
      <c r="K432" s="147">
        <f t="shared" ref="K432:M432" si="49">SUM(K427:K431)</f>
        <v>1370413</v>
      </c>
      <c r="L432" s="147">
        <f t="shared" si="49"/>
        <v>12227856.149999999</v>
      </c>
      <c r="M432" s="147">
        <f t="shared" si="49"/>
        <v>12048573.76</v>
      </c>
      <c r="N432" s="145">
        <v>4</v>
      </c>
      <c r="O432" s="145">
        <v>4</v>
      </c>
      <c r="P432" s="145">
        <f>N432-O432</f>
        <v>0</v>
      </c>
      <c r="Q432" s="148">
        <f t="shared" si="41"/>
        <v>179282.38999999873</v>
      </c>
      <c r="R432" s="149">
        <f t="shared" si="42"/>
        <v>672.45139408270995</v>
      </c>
    </row>
    <row r="433" spans="1:18" s="150" customFormat="1" ht="24" customHeight="1" thickBot="1" x14ac:dyDescent="0.4">
      <c r="A433" s="159"/>
      <c r="B433" s="160" t="s">
        <v>64</v>
      </c>
      <c r="C433" s="160" t="s">
        <v>64</v>
      </c>
      <c r="D433" s="160" t="s">
        <v>64</v>
      </c>
      <c r="E433" s="160" t="s">
        <v>64</v>
      </c>
      <c r="F433" s="160"/>
      <c r="G433" s="160" t="s">
        <v>363</v>
      </c>
      <c r="H433" s="161">
        <f>H210+H223+H236+H254+H265+H281+H289+H295+H309+H321+H338+H360+H371+H386+H393+H399+H410+H416+H419+H426+H432</f>
        <v>1025314</v>
      </c>
      <c r="I433" s="159"/>
      <c r="J433" s="162">
        <f t="shared" ref="J433:O433" si="50">J210+J223+J236+J254+J265+J281+J289+J295+J309+J321+J338+J360+J371+J386+J393+J399+J410+J416+J419+J426+J432</f>
        <v>111230535.51000001</v>
      </c>
      <c r="K433" s="163">
        <f t="shared" si="50"/>
        <v>137179665.11999997</v>
      </c>
      <c r="L433" s="162">
        <f t="shared" si="50"/>
        <v>608212303.25999999</v>
      </c>
      <c r="M433" s="162">
        <f t="shared" si="50"/>
        <v>602268747.36000013</v>
      </c>
      <c r="N433" s="160">
        <f t="shared" si="50"/>
        <v>210</v>
      </c>
      <c r="O433" s="160">
        <f t="shared" si="50"/>
        <v>210</v>
      </c>
      <c r="P433" s="160">
        <f>N433-O433</f>
        <v>0</v>
      </c>
      <c r="Q433" s="148">
        <f t="shared" si="41"/>
        <v>5943555.8999998569</v>
      </c>
      <c r="R433" s="149">
        <f t="shared" si="42"/>
        <v>593.19613626654859</v>
      </c>
    </row>
    <row r="434" spans="1:18" ht="24" customHeight="1" thickTop="1" thickBot="1" x14ac:dyDescent="0.4">
      <c r="A434" s="164"/>
      <c r="B434" s="165"/>
      <c r="C434" s="165"/>
      <c r="D434" s="165"/>
      <c r="E434" s="330" t="s">
        <v>364</v>
      </c>
      <c r="F434" s="331"/>
      <c r="G434" s="332"/>
      <c r="H434" s="166"/>
      <c r="I434" s="164"/>
      <c r="J434" s="167">
        <f>J433/O433</f>
        <v>529669.21671428578</v>
      </c>
      <c r="K434" s="168">
        <f>K433/O433</f>
        <v>653236.50057142845</v>
      </c>
      <c r="L434" s="167">
        <f>L433/O433</f>
        <v>2896249.063142857</v>
      </c>
      <c r="M434" s="167">
        <f>M433/O433</f>
        <v>2867946.4160000007</v>
      </c>
      <c r="N434" s="216"/>
      <c r="O434" s="216"/>
      <c r="P434" s="216"/>
      <c r="Q434" s="131">
        <f t="shared" si="41"/>
        <v>28302.647142856382</v>
      </c>
    </row>
    <row r="435" spans="1:18" ht="21.75" thickTop="1" x14ac:dyDescent="0.35">
      <c r="A435" s="169">
        <v>1</v>
      </c>
      <c r="B435" s="170" t="s">
        <v>60</v>
      </c>
      <c r="C435" s="170" t="s">
        <v>365</v>
      </c>
      <c r="D435" s="170" t="s">
        <v>366</v>
      </c>
      <c r="E435" s="170" t="s">
        <v>367</v>
      </c>
      <c r="F435" s="170" t="s">
        <v>177</v>
      </c>
      <c r="G435" s="170" t="s">
        <v>368</v>
      </c>
      <c r="H435" s="171"/>
      <c r="I435" s="169"/>
      <c r="J435" s="172"/>
      <c r="K435" s="173"/>
      <c r="L435" s="174"/>
      <c r="M435" s="174"/>
      <c r="N435" s="170"/>
      <c r="O435" s="170"/>
      <c r="P435" s="170"/>
    </row>
    <row r="436" spans="1:18" x14ac:dyDescent="0.35">
      <c r="A436" s="138">
        <v>2</v>
      </c>
      <c r="B436" s="139" t="s">
        <v>60</v>
      </c>
      <c r="C436" s="139" t="s">
        <v>365</v>
      </c>
      <c r="D436" s="139" t="s">
        <v>366</v>
      </c>
      <c r="E436" s="139" t="s">
        <v>367</v>
      </c>
      <c r="F436" s="139" t="s">
        <v>180</v>
      </c>
      <c r="G436" s="139" t="s">
        <v>689</v>
      </c>
      <c r="H436" s="140">
        <v>6411</v>
      </c>
      <c r="I436" s="138">
        <v>5</v>
      </c>
      <c r="J436" s="141">
        <f>SUM('เลย '!F4)</f>
        <v>999484.21</v>
      </c>
      <c r="K436" s="142">
        <f>SUM('เลย '!AI4)</f>
        <v>1142695.31</v>
      </c>
      <c r="L436" s="143">
        <f>'เลย '!AJ4</f>
        <v>3638582.14</v>
      </c>
      <c r="M436" s="143">
        <f>'เลย '!AK4</f>
        <v>3207305.2700000005</v>
      </c>
      <c r="N436" s="139"/>
      <c r="O436" s="139"/>
      <c r="P436" s="139"/>
      <c r="Q436" s="131">
        <f t="shared" si="41"/>
        <v>431276.86999999965</v>
      </c>
      <c r="R436" s="132">
        <f t="shared" si="42"/>
        <v>567.55297769458741</v>
      </c>
    </row>
    <row r="437" spans="1:18" x14ac:dyDescent="0.35">
      <c r="A437" s="138">
        <v>3</v>
      </c>
      <c r="B437" s="139" t="s">
        <v>60</v>
      </c>
      <c r="C437" s="139" t="s">
        <v>365</v>
      </c>
      <c r="D437" s="139" t="s">
        <v>366</v>
      </c>
      <c r="E437" s="139" t="s">
        <v>367</v>
      </c>
      <c r="F437" s="139" t="s">
        <v>180</v>
      </c>
      <c r="G437" s="139" t="s">
        <v>690</v>
      </c>
      <c r="H437" s="140">
        <v>2059</v>
      </c>
      <c r="I437" s="138">
        <v>2</v>
      </c>
      <c r="J437" s="141">
        <f>SUM('เลย '!F5)</f>
        <v>390028.66</v>
      </c>
      <c r="K437" s="142">
        <f>SUM('เลย '!AI5)</f>
        <v>359380.79</v>
      </c>
      <c r="L437" s="143">
        <f>'เลย '!AJ5</f>
        <v>1749029.98</v>
      </c>
      <c r="M437" s="143">
        <f>'เลย '!AK5</f>
        <v>1892273.1800000002</v>
      </c>
      <c r="N437" s="139"/>
      <c r="O437" s="139"/>
      <c r="P437" s="139"/>
      <c r="Q437" s="131">
        <f t="shared" si="41"/>
        <v>-143243.20000000019</v>
      </c>
      <c r="R437" s="132">
        <f t="shared" si="42"/>
        <v>849.45603691112194</v>
      </c>
    </row>
    <row r="438" spans="1:18" x14ac:dyDescent="0.35">
      <c r="A438" s="138">
        <v>4</v>
      </c>
      <c r="B438" s="139" t="s">
        <v>60</v>
      </c>
      <c r="C438" s="139" t="s">
        <v>365</v>
      </c>
      <c r="D438" s="139" t="s">
        <v>366</v>
      </c>
      <c r="E438" s="139" t="s">
        <v>367</v>
      </c>
      <c r="F438" s="139" t="s">
        <v>180</v>
      </c>
      <c r="G438" s="139" t="s">
        <v>691</v>
      </c>
      <c r="H438" s="140">
        <v>6691</v>
      </c>
      <c r="I438" s="138">
        <v>5</v>
      </c>
      <c r="J438" s="141">
        <f>SUM('เลย '!F6)</f>
        <v>767781.41</v>
      </c>
      <c r="K438" s="142">
        <f>SUM('เลย '!AI6)</f>
        <v>808330.90000000014</v>
      </c>
      <c r="L438" s="143">
        <f>'เลย '!AJ6</f>
        <v>4445580.67</v>
      </c>
      <c r="M438" s="143">
        <f>'เลย '!AK6</f>
        <v>4374507</v>
      </c>
      <c r="N438" s="139"/>
      <c r="O438" s="139"/>
      <c r="P438" s="139"/>
      <c r="Q438" s="131">
        <f t="shared" si="41"/>
        <v>71073.669999999925</v>
      </c>
      <c r="R438" s="132">
        <f t="shared" si="42"/>
        <v>664.41199671200116</v>
      </c>
    </row>
    <row r="439" spans="1:18" x14ac:dyDescent="0.35">
      <c r="A439" s="138">
        <v>5</v>
      </c>
      <c r="B439" s="139" t="s">
        <v>60</v>
      </c>
      <c r="C439" s="139" t="s">
        <v>365</v>
      </c>
      <c r="D439" s="139" t="s">
        <v>366</v>
      </c>
      <c r="E439" s="139" t="s">
        <v>367</v>
      </c>
      <c r="F439" s="139" t="s">
        <v>180</v>
      </c>
      <c r="G439" s="139" t="s">
        <v>692</v>
      </c>
      <c r="H439" s="140">
        <v>3434</v>
      </c>
      <c r="I439" s="138">
        <v>3</v>
      </c>
      <c r="J439" s="141">
        <f>SUM('เลย '!F7)</f>
        <v>760767.28</v>
      </c>
      <c r="K439" s="142">
        <f>SUM('เลย '!AI7)</f>
        <v>873168.84000000008</v>
      </c>
      <c r="L439" s="143">
        <f>'เลย '!AJ7</f>
        <v>2452297.87</v>
      </c>
      <c r="M439" s="143">
        <f>'เลย '!AK7</f>
        <v>2191544.1800000002</v>
      </c>
      <c r="N439" s="139"/>
      <c r="O439" s="139"/>
      <c r="P439" s="139"/>
      <c r="Q439" s="131">
        <f t="shared" si="41"/>
        <v>260753.68999999994</v>
      </c>
      <c r="R439" s="132">
        <f t="shared" si="42"/>
        <v>714.12285090273735</v>
      </c>
    </row>
    <row r="440" spans="1:18" x14ac:dyDescent="0.35">
      <c r="A440" s="138">
        <v>6</v>
      </c>
      <c r="B440" s="139" t="s">
        <v>60</v>
      </c>
      <c r="C440" s="139" t="s">
        <v>365</v>
      </c>
      <c r="D440" s="139" t="s">
        <v>366</v>
      </c>
      <c r="E440" s="139" t="s">
        <v>367</v>
      </c>
      <c r="F440" s="139" t="s">
        <v>180</v>
      </c>
      <c r="G440" s="139" t="s">
        <v>693</v>
      </c>
      <c r="H440" s="140">
        <v>3172</v>
      </c>
      <c r="I440" s="138">
        <v>3</v>
      </c>
      <c r="J440" s="141">
        <f>SUM('เลย '!F8)</f>
        <v>612028.93999999994</v>
      </c>
      <c r="K440" s="142">
        <f>SUM('เลย '!AI8)</f>
        <v>578801.6</v>
      </c>
      <c r="L440" s="143">
        <f>'เลย '!AJ8</f>
        <v>1732951.52</v>
      </c>
      <c r="M440" s="143">
        <f>'เลย '!AK8</f>
        <v>1658196.4</v>
      </c>
      <c r="N440" s="139"/>
      <c r="O440" s="139"/>
      <c r="P440" s="139"/>
      <c r="Q440" s="131">
        <f t="shared" si="41"/>
        <v>74755.120000000112</v>
      </c>
      <c r="R440" s="132">
        <f t="shared" si="42"/>
        <v>546.32771752837323</v>
      </c>
    </row>
    <row r="441" spans="1:18" x14ac:dyDescent="0.35">
      <c r="A441" s="138">
        <v>7</v>
      </c>
      <c r="B441" s="139" t="s">
        <v>60</v>
      </c>
      <c r="C441" s="139" t="s">
        <v>365</v>
      </c>
      <c r="D441" s="139" t="s">
        <v>366</v>
      </c>
      <c r="E441" s="139" t="s">
        <v>367</v>
      </c>
      <c r="F441" s="139" t="s">
        <v>180</v>
      </c>
      <c r="G441" s="139" t="s">
        <v>694</v>
      </c>
      <c r="H441" s="140">
        <v>3172</v>
      </c>
      <c r="I441" s="138">
        <v>3</v>
      </c>
      <c r="J441" s="141">
        <f>SUM('เลย '!F9)</f>
        <v>738772.39</v>
      </c>
      <c r="K441" s="142">
        <f>SUM('เลย '!AI9)</f>
        <v>682325.45</v>
      </c>
      <c r="L441" s="143">
        <f>'เลย '!AJ9</f>
        <v>1950338.85</v>
      </c>
      <c r="M441" s="143">
        <f>'เลย '!AK9</f>
        <v>1814549.06</v>
      </c>
      <c r="N441" s="139"/>
      <c r="O441" s="139"/>
      <c r="P441" s="139"/>
      <c r="Q441" s="131">
        <f t="shared" si="41"/>
        <v>135789.79000000004</v>
      </c>
      <c r="R441" s="132">
        <f t="shared" si="42"/>
        <v>614.86092370744018</v>
      </c>
    </row>
    <row r="442" spans="1:18" x14ac:dyDescent="0.35">
      <c r="A442" s="138">
        <v>8</v>
      </c>
      <c r="B442" s="139" t="s">
        <v>60</v>
      </c>
      <c r="C442" s="139" t="s">
        <v>365</v>
      </c>
      <c r="D442" s="139" t="s">
        <v>366</v>
      </c>
      <c r="E442" s="139" t="s">
        <v>367</v>
      </c>
      <c r="F442" s="139" t="s">
        <v>180</v>
      </c>
      <c r="G442" s="139" t="s">
        <v>695</v>
      </c>
      <c r="H442" s="140">
        <v>1819</v>
      </c>
      <c r="I442" s="138">
        <v>2</v>
      </c>
      <c r="J442" s="141">
        <f>SUM('เลย '!F10)</f>
        <v>331034.34000000003</v>
      </c>
      <c r="K442" s="142">
        <f>SUM('เลย '!AI10)</f>
        <v>399070.95</v>
      </c>
      <c r="L442" s="143">
        <f>'เลย '!AJ10</f>
        <v>1742535.6800000002</v>
      </c>
      <c r="M442" s="143">
        <f>'เลย '!AK10</f>
        <v>1599962.33</v>
      </c>
      <c r="N442" s="139"/>
      <c r="O442" s="139"/>
      <c r="P442" s="139"/>
      <c r="Q442" s="131">
        <f t="shared" si="41"/>
        <v>142573.35000000009</v>
      </c>
      <c r="R442" s="132">
        <f t="shared" si="42"/>
        <v>957.96354040681706</v>
      </c>
    </row>
    <row r="443" spans="1:18" x14ac:dyDescent="0.35">
      <c r="A443" s="138">
        <v>9</v>
      </c>
      <c r="B443" s="139" t="s">
        <v>60</v>
      </c>
      <c r="C443" s="139" t="s">
        <v>365</v>
      </c>
      <c r="D443" s="139" t="s">
        <v>366</v>
      </c>
      <c r="E443" s="139" t="s">
        <v>367</v>
      </c>
      <c r="F443" s="139" t="s">
        <v>180</v>
      </c>
      <c r="G443" s="139" t="s">
        <v>696</v>
      </c>
      <c r="H443" s="140">
        <v>6183</v>
      </c>
      <c r="I443" s="138">
        <v>5</v>
      </c>
      <c r="J443" s="141">
        <f>SUM('เลย '!F11)</f>
        <v>1387935.98</v>
      </c>
      <c r="K443" s="142">
        <f>SUM('เลย '!AI11)</f>
        <v>1577983.55</v>
      </c>
      <c r="L443" s="143">
        <f>'เลย '!AJ11</f>
        <v>3027904.6100000003</v>
      </c>
      <c r="M443" s="143">
        <f>'เลย '!AK11</f>
        <v>3032093.7399999998</v>
      </c>
      <c r="N443" s="139"/>
      <c r="O443" s="139"/>
      <c r="P443" s="139"/>
      <c r="Q443" s="131">
        <f t="shared" si="41"/>
        <v>-4189.1299999994226</v>
      </c>
      <c r="R443" s="132">
        <f t="shared" si="42"/>
        <v>489.71447679120172</v>
      </c>
    </row>
    <row r="444" spans="1:18" x14ac:dyDescent="0.35">
      <c r="A444" s="138">
        <v>10</v>
      </c>
      <c r="B444" s="139" t="s">
        <v>60</v>
      </c>
      <c r="C444" s="139" t="s">
        <v>365</v>
      </c>
      <c r="D444" s="139" t="s">
        <v>366</v>
      </c>
      <c r="E444" s="139" t="s">
        <v>367</v>
      </c>
      <c r="F444" s="139" t="s">
        <v>180</v>
      </c>
      <c r="G444" s="139" t="s">
        <v>697</v>
      </c>
      <c r="H444" s="140">
        <v>2360</v>
      </c>
      <c r="I444" s="138">
        <v>2</v>
      </c>
      <c r="J444" s="141">
        <f>SUM('เลย '!F12)</f>
        <v>626564.53</v>
      </c>
      <c r="K444" s="142">
        <f>SUM('เลย '!AI12)</f>
        <v>684402.69000000006</v>
      </c>
      <c r="L444" s="143">
        <f>'เลย '!AJ12</f>
        <v>2404329.5</v>
      </c>
      <c r="M444" s="143">
        <f>'เลย '!AK12</f>
        <v>2274779.1800000002</v>
      </c>
      <c r="N444" s="139"/>
      <c r="O444" s="139"/>
      <c r="P444" s="139"/>
      <c r="Q444" s="131">
        <f t="shared" si="41"/>
        <v>129550.31999999983</v>
      </c>
      <c r="R444" s="132">
        <f t="shared" si="42"/>
        <v>1018.7836864406779</v>
      </c>
    </row>
    <row r="445" spans="1:18" x14ac:dyDescent="0.35">
      <c r="A445" s="138">
        <v>11</v>
      </c>
      <c r="B445" s="139" t="s">
        <v>60</v>
      </c>
      <c r="C445" s="139" t="s">
        <v>365</v>
      </c>
      <c r="D445" s="139" t="s">
        <v>366</v>
      </c>
      <c r="E445" s="139" t="s">
        <v>367</v>
      </c>
      <c r="F445" s="139" t="s">
        <v>180</v>
      </c>
      <c r="G445" s="139" t="s">
        <v>698</v>
      </c>
      <c r="H445" s="140">
        <v>5028</v>
      </c>
      <c r="I445" s="138">
        <v>4</v>
      </c>
      <c r="J445" s="141">
        <f>SUM('เลย '!F13)</f>
        <v>560638.27</v>
      </c>
      <c r="K445" s="142">
        <f>SUM('เลย '!AI13)</f>
        <v>719921.88</v>
      </c>
      <c r="L445" s="143">
        <f>'เลย '!AJ13</f>
        <v>2497491.59</v>
      </c>
      <c r="M445" s="143">
        <f>'เลย '!AK13</f>
        <v>2380415.7000000002</v>
      </c>
      <c r="N445" s="139"/>
      <c r="O445" s="139"/>
      <c r="P445" s="139"/>
      <c r="Q445" s="131">
        <f t="shared" si="41"/>
        <v>117075.88999999966</v>
      </c>
      <c r="R445" s="132">
        <f t="shared" si="42"/>
        <v>496.71670445505168</v>
      </c>
    </row>
    <row r="446" spans="1:18" x14ac:dyDescent="0.35">
      <c r="A446" s="138">
        <v>12</v>
      </c>
      <c r="B446" s="139" t="s">
        <v>60</v>
      </c>
      <c r="C446" s="139" t="s">
        <v>365</v>
      </c>
      <c r="D446" s="139" t="s">
        <v>366</v>
      </c>
      <c r="E446" s="139" t="s">
        <v>367</v>
      </c>
      <c r="F446" s="139" t="s">
        <v>180</v>
      </c>
      <c r="G446" s="139" t="s">
        <v>699</v>
      </c>
      <c r="H446" s="140">
        <v>3227</v>
      </c>
      <c r="I446" s="138">
        <v>3</v>
      </c>
      <c r="J446" s="141">
        <f>SUM('เลย '!F14)</f>
        <v>693709.98</v>
      </c>
      <c r="K446" s="142">
        <f>SUM('เลย '!AI14)</f>
        <v>514813.35</v>
      </c>
      <c r="L446" s="143">
        <f>'เลย '!AJ14</f>
        <v>2781961.9</v>
      </c>
      <c r="M446" s="143">
        <f>'เลย '!AK14</f>
        <v>2862757.56</v>
      </c>
      <c r="N446" s="139"/>
      <c r="O446" s="139"/>
      <c r="P446" s="139"/>
      <c r="Q446" s="131">
        <f t="shared" si="41"/>
        <v>-80795.660000000149</v>
      </c>
      <c r="R446" s="132">
        <f t="shared" si="42"/>
        <v>862.08921599008363</v>
      </c>
    </row>
    <row r="447" spans="1:18" x14ac:dyDescent="0.35">
      <c r="A447" s="138">
        <v>13</v>
      </c>
      <c r="B447" s="139" t="s">
        <v>60</v>
      </c>
      <c r="C447" s="139" t="s">
        <v>365</v>
      </c>
      <c r="D447" s="139" t="s">
        <v>366</v>
      </c>
      <c r="E447" s="139" t="s">
        <v>367</v>
      </c>
      <c r="F447" s="139" t="s">
        <v>180</v>
      </c>
      <c r="G447" s="139" t="s">
        <v>700</v>
      </c>
      <c r="H447" s="140">
        <v>5146</v>
      </c>
      <c r="I447" s="138">
        <v>4</v>
      </c>
      <c r="J447" s="141">
        <f>SUM('เลย '!F15)</f>
        <v>1055304.3400000001</v>
      </c>
      <c r="K447" s="142">
        <f>SUM('เลย '!AI15)</f>
        <v>1364680.12</v>
      </c>
      <c r="L447" s="143">
        <f>'เลย '!AJ15</f>
        <v>3284208.86</v>
      </c>
      <c r="M447" s="143">
        <f>'เลย '!AK15</f>
        <v>2815470.0500000003</v>
      </c>
      <c r="N447" s="139"/>
      <c r="O447" s="139"/>
      <c r="P447" s="139"/>
      <c r="Q447" s="131">
        <f t="shared" si="41"/>
        <v>468738.80999999959</v>
      </c>
      <c r="R447" s="132">
        <f t="shared" si="42"/>
        <v>638.20615235134085</v>
      </c>
    </row>
    <row r="448" spans="1:18" x14ac:dyDescent="0.35">
      <c r="A448" s="138">
        <v>14</v>
      </c>
      <c r="B448" s="139" t="s">
        <v>60</v>
      </c>
      <c r="C448" s="139" t="s">
        <v>365</v>
      </c>
      <c r="D448" s="139" t="s">
        <v>366</v>
      </c>
      <c r="E448" s="139" t="s">
        <v>367</v>
      </c>
      <c r="F448" s="139" t="s">
        <v>180</v>
      </c>
      <c r="G448" s="139" t="s">
        <v>701</v>
      </c>
      <c r="H448" s="140">
        <v>3255</v>
      </c>
      <c r="I448" s="138">
        <v>3</v>
      </c>
      <c r="J448" s="141">
        <f>SUM('เลย '!F16)</f>
        <v>519619.24</v>
      </c>
      <c r="K448" s="142">
        <f>SUM('เลย '!AI16)</f>
        <v>553325.61</v>
      </c>
      <c r="L448" s="143">
        <f>'เลย '!AJ16</f>
        <v>2420640.96</v>
      </c>
      <c r="M448" s="143">
        <f>'เลย '!AK16</f>
        <v>2316604.8200000003</v>
      </c>
      <c r="N448" s="139"/>
      <c r="O448" s="139"/>
      <c r="P448" s="139"/>
      <c r="Q448" s="131">
        <f t="shared" si="41"/>
        <v>104036.13999999966</v>
      </c>
      <c r="R448" s="132">
        <f t="shared" si="42"/>
        <v>743.66849769585258</v>
      </c>
    </row>
    <row r="449" spans="1:18" x14ac:dyDescent="0.35">
      <c r="A449" s="138">
        <v>15</v>
      </c>
      <c r="B449" s="139" t="s">
        <v>60</v>
      </c>
      <c r="C449" s="139" t="s">
        <v>365</v>
      </c>
      <c r="D449" s="139" t="s">
        <v>366</v>
      </c>
      <c r="E449" s="139" t="s">
        <v>367</v>
      </c>
      <c r="F449" s="139" t="s">
        <v>180</v>
      </c>
      <c r="G449" s="139" t="s">
        <v>702</v>
      </c>
      <c r="H449" s="140">
        <v>4631</v>
      </c>
      <c r="I449" s="138">
        <v>4</v>
      </c>
      <c r="J449" s="141">
        <f>SUM('เลย '!F17)</f>
        <v>1166249.81</v>
      </c>
      <c r="K449" s="142">
        <f>SUM('เลย '!AI17)</f>
        <v>1373246.29</v>
      </c>
      <c r="L449" s="143">
        <f>'เลย '!AJ17</f>
        <v>2309892.38</v>
      </c>
      <c r="M449" s="143">
        <f>'เลย '!AK17</f>
        <v>2052110.23</v>
      </c>
      <c r="N449" s="139"/>
      <c r="O449" s="139"/>
      <c r="P449" s="139"/>
      <c r="Q449" s="131">
        <f t="shared" si="41"/>
        <v>257782.14999999991</v>
      </c>
      <c r="R449" s="132">
        <f t="shared" si="42"/>
        <v>498.7891125026992</v>
      </c>
    </row>
    <row r="450" spans="1:18" x14ac:dyDescent="0.35">
      <c r="A450" s="138">
        <v>16</v>
      </c>
      <c r="B450" s="139" t="s">
        <v>60</v>
      </c>
      <c r="C450" s="139" t="s">
        <v>365</v>
      </c>
      <c r="D450" s="139" t="s">
        <v>366</v>
      </c>
      <c r="E450" s="139" t="s">
        <v>367</v>
      </c>
      <c r="F450" s="139" t="s">
        <v>180</v>
      </c>
      <c r="G450" s="139" t="s">
        <v>703</v>
      </c>
      <c r="H450" s="140">
        <v>4306</v>
      </c>
      <c r="I450" s="138">
        <v>3</v>
      </c>
      <c r="J450" s="141">
        <f>SUM('เลย '!F18)</f>
        <v>857044.37</v>
      </c>
      <c r="K450" s="142">
        <f>SUM('เลย '!AI18)</f>
        <v>983198.70000000007</v>
      </c>
      <c r="L450" s="143">
        <f>'เลย '!AJ18</f>
        <v>3707375.13</v>
      </c>
      <c r="M450" s="143">
        <f>'เลย '!AK18</f>
        <v>3195172.88</v>
      </c>
      <c r="N450" s="139"/>
      <c r="O450" s="139"/>
      <c r="P450" s="139"/>
      <c r="Q450" s="131">
        <f t="shared" si="41"/>
        <v>512202.25</v>
      </c>
      <c r="R450" s="132">
        <f t="shared" si="42"/>
        <v>860.9788968880631</v>
      </c>
    </row>
    <row r="451" spans="1:18" x14ac:dyDescent="0.35">
      <c r="A451" s="138">
        <v>17</v>
      </c>
      <c r="B451" s="139" t="s">
        <v>60</v>
      </c>
      <c r="C451" s="139" t="s">
        <v>365</v>
      </c>
      <c r="D451" s="139" t="s">
        <v>366</v>
      </c>
      <c r="E451" s="139" t="s">
        <v>367</v>
      </c>
      <c r="F451" s="139" t="s">
        <v>180</v>
      </c>
      <c r="G451" s="139" t="s">
        <v>704</v>
      </c>
      <c r="H451" s="140">
        <v>5667</v>
      </c>
      <c r="I451" s="138">
        <v>4</v>
      </c>
      <c r="J451" s="141">
        <f>SUM('เลย '!F19)</f>
        <v>1713692.49</v>
      </c>
      <c r="K451" s="142">
        <f>SUM('เลย '!AI19)</f>
        <v>1770901.71</v>
      </c>
      <c r="L451" s="143">
        <f>'เลย '!AJ19</f>
        <v>2967056.74</v>
      </c>
      <c r="M451" s="143">
        <f>'เลย '!AK19</f>
        <v>2305315.98</v>
      </c>
      <c r="N451" s="139"/>
      <c r="O451" s="139"/>
      <c r="P451" s="139"/>
      <c r="Q451" s="131">
        <f t="shared" si="41"/>
        <v>661740.76000000024</v>
      </c>
      <c r="R451" s="132">
        <f t="shared" si="42"/>
        <v>523.56745014999126</v>
      </c>
    </row>
    <row r="452" spans="1:18" x14ac:dyDescent="0.35">
      <c r="A452" s="138">
        <v>18</v>
      </c>
      <c r="B452" s="139" t="s">
        <v>60</v>
      </c>
      <c r="C452" s="139" t="s">
        <v>365</v>
      </c>
      <c r="D452" s="139" t="s">
        <v>366</v>
      </c>
      <c r="E452" s="139" t="s">
        <v>367</v>
      </c>
      <c r="F452" s="139" t="s">
        <v>180</v>
      </c>
      <c r="G452" s="139" t="s">
        <v>705</v>
      </c>
      <c r="H452" s="140">
        <v>1990</v>
      </c>
      <c r="I452" s="138">
        <v>2</v>
      </c>
      <c r="J452" s="141">
        <f>SUM('เลย '!F20)</f>
        <v>267853.65000000002</v>
      </c>
      <c r="K452" s="142">
        <f>SUM('เลย '!AI20)</f>
        <v>197579.99000000005</v>
      </c>
      <c r="L452" s="143">
        <f>'เลย '!AJ20</f>
        <v>1918986.2999999998</v>
      </c>
      <c r="M452" s="143">
        <f>'เลย '!AK20</f>
        <v>1901922.42</v>
      </c>
      <c r="N452" s="139"/>
      <c r="O452" s="139"/>
      <c r="P452" s="139"/>
      <c r="Q452" s="131">
        <f t="shared" si="41"/>
        <v>17063.879999999888</v>
      </c>
      <c r="R452" s="132">
        <f t="shared" si="42"/>
        <v>964.3147236180904</v>
      </c>
    </row>
    <row r="453" spans="1:18" x14ac:dyDescent="0.35">
      <c r="A453" s="138">
        <v>19</v>
      </c>
      <c r="B453" s="139" t="s">
        <v>60</v>
      </c>
      <c r="C453" s="139" t="s">
        <v>365</v>
      </c>
      <c r="D453" s="139" t="s">
        <v>366</v>
      </c>
      <c r="E453" s="139" t="s">
        <v>367</v>
      </c>
      <c r="F453" s="139" t="s">
        <v>180</v>
      </c>
      <c r="G453" s="139" t="s">
        <v>706</v>
      </c>
      <c r="H453" s="140">
        <v>2504</v>
      </c>
      <c r="I453" s="138">
        <v>2</v>
      </c>
      <c r="J453" s="141">
        <f>SUM('เลย '!F21)</f>
        <v>478523.4</v>
      </c>
      <c r="K453" s="142">
        <f>SUM('เลย '!AI21)</f>
        <v>542512.32999999996</v>
      </c>
      <c r="L453" s="143">
        <f>'เลย '!AJ21</f>
        <v>1960086.04</v>
      </c>
      <c r="M453" s="143">
        <f>'เลย '!AK21</f>
        <v>1979291.72</v>
      </c>
      <c r="N453" s="139"/>
      <c r="O453" s="139"/>
      <c r="P453" s="139"/>
      <c r="Q453" s="131">
        <f t="shared" si="41"/>
        <v>-19205.679999999935</v>
      </c>
      <c r="R453" s="132">
        <f t="shared" si="42"/>
        <v>782.78196485623005</v>
      </c>
    </row>
    <row r="454" spans="1:18" x14ac:dyDescent="0.35">
      <c r="A454" s="138">
        <v>20</v>
      </c>
      <c r="B454" s="139" t="s">
        <v>60</v>
      </c>
      <c r="C454" s="139" t="s">
        <v>365</v>
      </c>
      <c r="D454" s="139" t="s">
        <v>366</v>
      </c>
      <c r="E454" s="139" t="s">
        <v>367</v>
      </c>
      <c r="F454" s="139" t="s">
        <v>180</v>
      </c>
      <c r="G454" s="139" t="s">
        <v>707</v>
      </c>
      <c r="H454" s="140">
        <v>2869</v>
      </c>
      <c r="I454" s="138">
        <v>2</v>
      </c>
      <c r="J454" s="141">
        <f>SUM('เลย '!F22)</f>
        <v>196322.61</v>
      </c>
      <c r="K454" s="142">
        <f>SUM('เลย '!AI22)</f>
        <v>299492.71999999997</v>
      </c>
      <c r="L454" s="143">
        <f>'เลย '!AJ22</f>
        <v>1824221.6800000002</v>
      </c>
      <c r="M454" s="143">
        <f>'เลย '!AK22</f>
        <v>1859001.66</v>
      </c>
      <c r="N454" s="139"/>
      <c r="O454" s="139"/>
      <c r="P454" s="139"/>
      <c r="Q454" s="131">
        <f t="shared" si="41"/>
        <v>-34779.979999999749</v>
      </c>
      <c r="R454" s="132">
        <f t="shared" si="42"/>
        <v>635.83885674451039</v>
      </c>
    </row>
    <row r="455" spans="1:18" s="150" customFormat="1" x14ac:dyDescent="0.35">
      <c r="A455" s="144">
        <v>1</v>
      </c>
      <c r="B455" s="145" t="s">
        <v>60</v>
      </c>
      <c r="C455" s="145"/>
      <c r="D455" s="145"/>
      <c r="E455" s="145" t="s">
        <v>77</v>
      </c>
      <c r="F455" s="145"/>
      <c r="G455" s="145" t="s">
        <v>369</v>
      </c>
      <c r="H455" s="151">
        <f>SUM(H435:H454)</f>
        <v>73924</v>
      </c>
      <c r="I455" s="144"/>
      <c r="J455" s="147">
        <f>SUM(J435:J454)</f>
        <v>14123355.9</v>
      </c>
      <c r="K455" s="147">
        <f t="shared" ref="K455:M455" si="51">SUM(K435:K454)</f>
        <v>15425832.779999999</v>
      </c>
      <c r="L455" s="147">
        <f t="shared" si="51"/>
        <v>48815472.399999999</v>
      </c>
      <c r="M455" s="147">
        <f t="shared" si="51"/>
        <v>45713273.359999992</v>
      </c>
      <c r="N455" s="145">
        <v>19</v>
      </c>
      <c r="O455" s="145">
        <v>19</v>
      </c>
      <c r="P455" s="145">
        <f>N455-O455</f>
        <v>0</v>
      </c>
      <c r="Q455" s="148">
        <f t="shared" ref="Q455:Q518" si="52">L455-M455</f>
        <v>3102199.0400000066</v>
      </c>
      <c r="R455" s="149">
        <f>L455/H455</f>
        <v>660.34673989502733</v>
      </c>
    </row>
    <row r="456" spans="1:18" x14ac:dyDescent="0.35">
      <c r="A456" s="138">
        <v>1</v>
      </c>
      <c r="B456" s="139" t="s">
        <v>60</v>
      </c>
      <c r="C456" s="139" t="s">
        <v>370</v>
      </c>
      <c r="D456" s="139" t="s">
        <v>81</v>
      </c>
      <c r="E456" s="139" t="s">
        <v>371</v>
      </c>
      <c r="F456" s="139" t="s">
        <v>210</v>
      </c>
      <c r="G456" s="139" t="s">
        <v>372</v>
      </c>
      <c r="H456" s="140"/>
      <c r="I456" s="138"/>
      <c r="J456" s="141"/>
      <c r="K456" s="142"/>
      <c r="L456" s="143"/>
      <c r="M456" s="143"/>
      <c r="N456" s="139"/>
      <c r="O456" s="139"/>
      <c r="P456" s="139"/>
    </row>
    <row r="457" spans="1:18" x14ac:dyDescent="0.35">
      <c r="A457" s="138">
        <v>2</v>
      </c>
      <c r="B457" s="139" t="s">
        <v>60</v>
      </c>
      <c r="C457" s="139" t="s">
        <v>370</v>
      </c>
      <c r="D457" s="139" t="s">
        <v>81</v>
      </c>
      <c r="E457" s="139" t="s">
        <v>371</v>
      </c>
      <c r="F457" s="139" t="s">
        <v>180</v>
      </c>
      <c r="G457" s="139" t="s">
        <v>708</v>
      </c>
      <c r="H457" s="140">
        <v>1771</v>
      </c>
      <c r="I457" s="138">
        <v>2</v>
      </c>
      <c r="J457" s="141">
        <f>'เลย '!F23</f>
        <v>159941.17000000001</v>
      </c>
      <c r="K457" s="142">
        <f>SUM('เลย '!AI23)</f>
        <v>193743.64</v>
      </c>
      <c r="L457" s="143">
        <f>'เลย '!AJ23</f>
        <v>1335611.44</v>
      </c>
      <c r="M457" s="143">
        <f>'เลย '!AK23</f>
        <v>1300324.08</v>
      </c>
      <c r="N457" s="139"/>
      <c r="O457" s="139"/>
      <c r="P457" s="139"/>
      <c r="Q457" s="131">
        <f t="shared" si="52"/>
        <v>35287.35999999987</v>
      </c>
      <c r="R457" s="132">
        <f t="shared" ref="R457:R518" si="53">L457/H457</f>
        <v>754.15665725578765</v>
      </c>
    </row>
    <row r="458" spans="1:18" x14ac:dyDescent="0.35">
      <c r="A458" s="138">
        <v>3</v>
      </c>
      <c r="B458" s="139" t="s">
        <v>60</v>
      </c>
      <c r="C458" s="139" t="s">
        <v>370</v>
      </c>
      <c r="D458" s="139" t="s">
        <v>81</v>
      </c>
      <c r="E458" s="139" t="s">
        <v>371</v>
      </c>
      <c r="F458" s="139" t="s">
        <v>180</v>
      </c>
      <c r="G458" s="139" t="s">
        <v>709</v>
      </c>
      <c r="H458" s="140">
        <v>5076</v>
      </c>
      <c r="I458" s="138">
        <v>4</v>
      </c>
      <c r="J458" s="141">
        <f>'เลย '!F24</f>
        <v>783812.87</v>
      </c>
      <c r="K458" s="142">
        <f>SUM('เลย '!AI24)</f>
        <v>821836.52</v>
      </c>
      <c r="L458" s="143">
        <f>'เลย '!AJ24</f>
        <v>3224039.99</v>
      </c>
      <c r="M458" s="143">
        <f>'เลย '!AK24</f>
        <v>3080295.78</v>
      </c>
      <c r="N458" s="139"/>
      <c r="O458" s="139"/>
      <c r="P458" s="139"/>
      <c r="Q458" s="131">
        <f t="shared" si="52"/>
        <v>143744.21000000043</v>
      </c>
      <c r="R458" s="132">
        <f t="shared" si="53"/>
        <v>635.15366233254531</v>
      </c>
    </row>
    <row r="459" spans="1:18" x14ac:dyDescent="0.35">
      <c r="A459" s="138">
        <v>4</v>
      </c>
      <c r="B459" s="139" t="s">
        <v>60</v>
      </c>
      <c r="C459" s="139" t="s">
        <v>370</v>
      </c>
      <c r="D459" s="139" t="s">
        <v>81</v>
      </c>
      <c r="E459" s="139" t="s">
        <v>371</v>
      </c>
      <c r="F459" s="139" t="s">
        <v>180</v>
      </c>
      <c r="G459" s="139" t="s">
        <v>710</v>
      </c>
      <c r="H459" s="140">
        <v>1132</v>
      </c>
      <c r="I459" s="138">
        <v>1</v>
      </c>
      <c r="J459" s="141">
        <f>'เลย '!F25</f>
        <v>275776.23</v>
      </c>
      <c r="K459" s="142">
        <f>SUM('เลย '!AI25)</f>
        <v>280519.83</v>
      </c>
      <c r="L459" s="143">
        <f>'เลย '!AJ25</f>
        <v>1674258.7</v>
      </c>
      <c r="M459" s="143">
        <f>'เลย '!AK25</f>
        <v>1642453.68</v>
      </c>
      <c r="N459" s="139"/>
      <c r="O459" s="139"/>
      <c r="P459" s="139"/>
      <c r="Q459" s="131">
        <f t="shared" si="52"/>
        <v>31805.020000000019</v>
      </c>
      <c r="R459" s="132">
        <f t="shared" si="53"/>
        <v>1479.0271201413427</v>
      </c>
    </row>
    <row r="460" spans="1:18" x14ac:dyDescent="0.35">
      <c r="A460" s="138">
        <v>5</v>
      </c>
      <c r="B460" s="139" t="s">
        <v>60</v>
      </c>
      <c r="C460" s="139" t="s">
        <v>370</v>
      </c>
      <c r="D460" s="139" t="s">
        <v>81</v>
      </c>
      <c r="E460" s="139" t="s">
        <v>371</v>
      </c>
      <c r="F460" s="139" t="s">
        <v>180</v>
      </c>
      <c r="G460" s="139" t="s">
        <v>711</v>
      </c>
      <c r="H460" s="140">
        <v>2987</v>
      </c>
      <c r="I460" s="138">
        <v>2</v>
      </c>
      <c r="J460" s="141">
        <f>'เลย '!F26</f>
        <v>394586.27</v>
      </c>
      <c r="K460" s="142">
        <f>SUM('เลย '!AI26)</f>
        <v>378611.11</v>
      </c>
      <c r="L460" s="143">
        <f>'เลย '!AJ26</f>
        <v>1266459.99</v>
      </c>
      <c r="M460" s="143">
        <f>'เลย '!AK26</f>
        <v>1218504.21</v>
      </c>
      <c r="N460" s="139"/>
      <c r="O460" s="139"/>
      <c r="P460" s="139"/>
      <c r="Q460" s="131">
        <f t="shared" si="52"/>
        <v>47955.780000000028</v>
      </c>
      <c r="R460" s="132">
        <f t="shared" si="53"/>
        <v>423.99062269835957</v>
      </c>
    </row>
    <row r="461" spans="1:18" x14ac:dyDescent="0.35">
      <c r="A461" s="138">
        <v>6</v>
      </c>
      <c r="B461" s="139" t="s">
        <v>60</v>
      </c>
      <c r="C461" s="139" t="s">
        <v>370</v>
      </c>
      <c r="D461" s="139" t="s">
        <v>81</v>
      </c>
      <c r="E461" s="139" t="s">
        <v>371</v>
      </c>
      <c r="F461" s="139" t="s">
        <v>180</v>
      </c>
      <c r="G461" s="139" t="s">
        <v>712</v>
      </c>
      <c r="H461" s="140">
        <v>2340</v>
      </c>
      <c r="I461" s="138">
        <v>2</v>
      </c>
      <c r="J461" s="141">
        <f>'เลย '!F27</f>
        <v>392911.98</v>
      </c>
      <c r="K461" s="142">
        <f>SUM('เลย '!AI27)</f>
        <v>423096.35</v>
      </c>
      <c r="L461" s="143">
        <f>'เลย '!AJ27</f>
        <v>2304014.2300000004</v>
      </c>
      <c r="M461" s="143">
        <f>'เลย '!AK27</f>
        <v>2062363.22</v>
      </c>
      <c r="N461" s="139"/>
      <c r="O461" s="139"/>
      <c r="P461" s="139"/>
      <c r="Q461" s="131">
        <f t="shared" si="52"/>
        <v>241651.01000000047</v>
      </c>
      <c r="R461" s="132">
        <f t="shared" si="53"/>
        <v>984.621465811966</v>
      </c>
    </row>
    <row r="462" spans="1:18" s="150" customFormat="1" x14ac:dyDescent="0.35">
      <c r="A462" s="144">
        <v>2</v>
      </c>
      <c r="B462" s="145" t="s">
        <v>60</v>
      </c>
      <c r="C462" s="145"/>
      <c r="D462" s="145"/>
      <c r="E462" s="145" t="s">
        <v>77</v>
      </c>
      <c r="F462" s="145"/>
      <c r="G462" s="145" t="s">
        <v>373</v>
      </c>
      <c r="H462" s="151">
        <f>SUM(H456:H461)</f>
        <v>13306</v>
      </c>
      <c r="I462" s="144"/>
      <c r="J462" s="147">
        <f>SUM(J456:J461)</f>
        <v>2007028.52</v>
      </c>
      <c r="K462" s="147">
        <f t="shared" ref="K462:M462" si="54">SUM(K456:K461)</f>
        <v>2097807.4500000002</v>
      </c>
      <c r="L462" s="147">
        <f t="shared" si="54"/>
        <v>9804384.3500000015</v>
      </c>
      <c r="M462" s="147">
        <f t="shared" si="54"/>
        <v>9303940.9699999988</v>
      </c>
      <c r="N462" s="145">
        <v>5</v>
      </c>
      <c r="O462" s="145">
        <v>5</v>
      </c>
      <c r="P462" s="145">
        <f>N462-O462</f>
        <v>0</v>
      </c>
      <c r="Q462" s="148">
        <f t="shared" si="52"/>
        <v>500443.38000000268</v>
      </c>
      <c r="R462" s="149">
        <f>L462/H462</f>
        <v>736.83934691116804</v>
      </c>
    </row>
    <row r="463" spans="1:18" x14ac:dyDescent="0.35">
      <c r="A463" s="138">
        <v>1</v>
      </c>
      <c r="B463" s="139" t="s">
        <v>60</v>
      </c>
      <c r="C463" s="139" t="s">
        <v>374</v>
      </c>
      <c r="D463" s="139" t="s">
        <v>88</v>
      </c>
      <c r="E463" s="139" t="s">
        <v>375</v>
      </c>
      <c r="F463" s="139" t="s">
        <v>210</v>
      </c>
      <c r="G463" s="139" t="s">
        <v>376</v>
      </c>
      <c r="H463" s="140"/>
      <c r="I463" s="138"/>
      <c r="J463" s="141"/>
      <c r="K463" s="142"/>
      <c r="L463" s="143"/>
      <c r="M463" s="143"/>
      <c r="N463" s="139"/>
      <c r="O463" s="139"/>
      <c r="P463" s="139"/>
    </row>
    <row r="464" spans="1:18" x14ac:dyDescent="0.35">
      <c r="A464" s="138">
        <v>2</v>
      </c>
      <c r="B464" s="139" t="s">
        <v>60</v>
      </c>
      <c r="C464" s="139" t="s">
        <v>374</v>
      </c>
      <c r="D464" s="139" t="s">
        <v>88</v>
      </c>
      <c r="E464" s="139" t="s">
        <v>375</v>
      </c>
      <c r="F464" s="139" t="s">
        <v>180</v>
      </c>
      <c r="G464" s="139" t="s">
        <v>713</v>
      </c>
      <c r="H464" s="140">
        <v>4716</v>
      </c>
      <c r="I464" s="138">
        <v>4</v>
      </c>
      <c r="J464" s="141">
        <f>'เลย '!F28</f>
        <v>620899.36</v>
      </c>
      <c r="K464" s="142">
        <f>SUM('เลย '!AI28)</f>
        <v>661463.80000000005</v>
      </c>
      <c r="L464" s="143">
        <f>'เลย '!AJ28</f>
        <v>4145841.41</v>
      </c>
      <c r="M464" s="143">
        <f>'เลย '!AK28</f>
        <v>3740525.54</v>
      </c>
      <c r="N464" s="139"/>
      <c r="O464" s="139"/>
      <c r="P464" s="139"/>
      <c r="Q464" s="131">
        <f t="shared" si="52"/>
        <v>405315.87000000011</v>
      </c>
      <c r="R464" s="132">
        <f t="shared" si="53"/>
        <v>879.10123197625114</v>
      </c>
    </row>
    <row r="465" spans="1:18" x14ac:dyDescent="0.35">
      <c r="A465" s="138">
        <v>3</v>
      </c>
      <c r="B465" s="139" t="s">
        <v>60</v>
      </c>
      <c r="C465" s="139" t="s">
        <v>374</v>
      </c>
      <c r="D465" s="139" t="s">
        <v>88</v>
      </c>
      <c r="E465" s="139" t="s">
        <v>375</v>
      </c>
      <c r="F465" s="139" t="s">
        <v>180</v>
      </c>
      <c r="G465" s="139" t="s">
        <v>714</v>
      </c>
      <c r="H465" s="140">
        <v>2694</v>
      </c>
      <c r="I465" s="138">
        <v>2</v>
      </c>
      <c r="J465" s="141">
        <f>'เลย '!F29</f>
        <v>330958.45</v>
      </c>
      <c r="K465" s="142">
        <f>SUM('เลย '!AI29)</f>
        <v>459543.16000000003</v>
      </c>
      <c r="L465" s="143">
        <f>'เลย '!AJ29</f>
        <v>1800099.1400000001</v>
      </c>
      <c r="M465" s="143">
        <f>'เลย '!AK29</f>
        <v>1579503.02</v>
      </c>
      <c r="N465" s="139"/>
      <c r="O465" s="139"/>
      <c r="P465" s="139"/>
      <c r="Q465" s="131">
        <f t="shared" si="52"/>
        <v>220596.12000000011</v>
      </c>
      <c r="R465" s="132">
        <f t="shared" si="53"/>
        <v>668.18824795842613</v>
      </c>
    </row>
    <row r="466" spans="1:18" x14ac:dyDescent="0.35">
      <c r="A466" s="138">
        <v>4</v>
      </c>
      <c r="B466" s="139" t="s">
        <v>60</v>
      </c>
      <c r="C466" s="139" t="s">
        <v>374</v>
      </c>
      <c r="D466" s="139" t="s">
        <v>88</v>
      </c>
      <c r="E466" s="139" t="s">
        <v>375</v>
      </c>
      <c r="F466" s="139" t="s">
        <v>180</v>
      </c>
      <c r="G466" s="139" t="s">
        <v>715</v>
      </c>
      <c r="H466" s="140">
        <v>3656</v>
      </c>
      <c r="I466" s="138">
        <v>3</v>
      </c>
      <c r="J466" s="141">
        <f>'เลย '!F30</f>
        <v>660687.75</v>
      </c>
      <c r="K466" s="142">
        <f>SUM('เลย '!AI30)</f>
        <v>725776.33000000007</v>
      </c>
      <c r="L466" s="143">
        <f>'เลย '!AJ30</f>
        <v>2295471.67</v>
      </c>
      <c r="M466" s="143">
        <f>'เลย '!AK30</f>
        <v>1955810.1099999999</v>
      </c>
      <c r="N466" s="139"/>
      <c r="O466" s="139"/>
      <c r="P466" s="139"/>
      <c r="Q466" s="131">
        <f t="shared" si="52"/>
        <v>339661.56000000006</v>
      </c>
      <c r="R466" s="132">
        <f t="shared" si="53"/>
        <v>627.86424234135666</v>
      </c>
    </row>
    <row r="467" spans="1:18" x14ac:dyDescent="0.35">
      <c r="A467" s="138">
        <v>5</v>
      </c>
      <c r="B467" s="139" t="s">
        <v>60</v>
      </c>
      <c r="C467" s="139" t="s">
        <v>374</v>
      </c>
      <c r="D467" s="139" t="s">
        <v>88</v>
      </c>
      <c r="E467" s="139" t="s">
        <v>375</v>
      </c>
      <c r="F467" s="139" t="s">
        <v>180</v>
      </c>
      <c r="G467" s="139" t="s">
        <v>716</v>
      </c>
      <c r="H467" s="140">
        <v>4918</v>
      </c>
      <c r="I467" s="138">
        <v>4</v>
      </c>
      <c r="J467" s="141">
        <f>'เลย '!F31</f>
        <v>392641.53</v>
      </c>
      <c r="K467" s="142">
        <f>SUM('เลย '!AI31)</f>
        <v>485731.95000000007</v>
      </c>
      <c r="L467" s="143">
        <f>'เลย '!AJ31</f>
        <v>2599822.8200000003</v>
      </c>
      <c r="M467" s="143">
        <f>'เลย '!AK31</f>
        <v>2699332.67</v>
      </c>
      <c r="N467" s="139"/>
      <c r="O467" s="139"/>
      <c r="P467" s="139"/>
      <c r="Q467" s="131">
        <f t="shared" si="52"/>
        <v>-99509.849999999627</v>
      </c>
      <c r="R467" s="132">
        <f t="shared" si="53"/>
        <v>528.63416429442873</v>
      </c>
    </row>
    <row r="468" spans="1:18" x14ac:dyDescent="0.35">
      <c r="A468" s="138">
        <v>6</v>
      </c>
      <c r="B468" s="139" t="s">
        <v>60</v>
      </c>
      <c r="C468" s="139" t="s">
        <v>374</v>
      </c>
      <c r="D468" s="139" t="s">
        <v>88</v>
      </c>
      <c r="E468" s="139" t="s">
        <v>375</v>
      </c>
      <c r="F468" s="139" t="s">
        <v>180</v>
      </c>
      <c r="G468" s="139" t="s">
        <v>717</v>
      </c>
      <c r="H468" s="140">
        <v>2308</v>
      </c>
      <c r="I468" s="138">
        <v>2</v>
      </c>
      <c r="J468" s="141">
        <f>'เลย '!F32</f>
        <v>465457.44</v>
      </c>
      <c r="K468" s="142">
        <f>SUM('เลย '!AI32)</f>
        <v>513607.79</v>
      </c>
      <c r="L468" s="143">
        <f>'เลย '!AJ32</f>
        <v>2687454.13</v>
      </c>
      <c r="M468" s="143">
        <f>'เลย '!AK32</f>
        <v>2423709.5500000003</v>
      </c>
      <c r="N468" s="139"/>
      <c r="O468" s="139"/>
      <c r="P468" s="139"/>
      <c r="Q468" s="131">
        <f t="shared" si="52"/>
        <v>263744.57999999961</v>
      </c>
      <c r="R468" s="132">
        <f t="shared" si="53"/>
        <v>1164.4082019064124</v>
      </c>
    </row>
    <row r="469" spans="1:18" x14ac:dyDescent="0.35">
      <c r="A469" s="138">
        <v>7</v>
      </c>
      <c r="B469" s="139" t="s">
        <v>60</v>
      </c>
      <c r="C469" s="139" t="s">
        <v>374</v>
      </c>
      <c r="D469" s="139" t="s">
        <v>88</v>
      </c>
      <c r="E469" s="139" t="s">
        <v>375</v>
      </c>
      <c r="F469" s="139" t="s">
        <v>180</v>
      </c>
      <c r="G469" s="139" t="s">
        <v>718</v>
      </c>
      <c r="H469" s="140">
        <v>1606</v>
      </c>
      <c r="I469" s="138">
        <v>2</v>
      </c>
      <c r="J469" s="141">
        <f>'เลย '!F33</f>
        <v>578081.26</v>
      </c>
      <c r="K469" s="142">
        <f>SUM('เลย '!AI33)</f>
        <v>625451.29</v>
      </c>
      <c r="L469" s="143">
        <f>'เลย '!AJ33</f>
        <v>1416386.6400000001</v>
      </c>
      <c r="M469" s="143">
        <f>'เลย '!AK33</f>
        <v>1339374.95</v>
      </c>
      <c r="N469" s="139"/>
      <c r="O469" s="139"/>
      <c r="P469" s="139"/>
      <c r="Q469" s="131">
        <f t="shared" si="52"/>
        <v>77011.690000000177</v>
      </c>
      <c r="R469" s="132">
        <f t="shared" si="53"/>
        <v>881.93439601494401</v>
      </c>
    </row>
    <row r="470" spans="1:18" x14ac:dyDescent="0.35">
      <c r="A470" s="138">
        <v>8</v>
      </c>
      <c r="B470" s="139" t="s">
        <v>60</v>
      </c>
      <c r="C470" s="139" t="s">
        <v>374</v>
      </c>
      <c r="D470" s="139" t="s">
        <v>88</v>
      </c>
      <c r="E470" s="139" t="s">
        <v>375</v>
      </c>
      <c r="F470" s="139" t="s">
        <v>180</v>
      </c>
      <c r="G470" s="139" t="s">
        <v>719</v>
      </c>
      <c r="H470" s="140">
        <v>2622</v>
      </c>
      <c r="I470" s="138">
        <v>2</v>
      </c>
      <c r="J470" s="141">
        <f>'เลย '!F34</f>
        <v>248317.04</v>
      </c>
      <c r="K470" s="142">
        <f>SUM('เลย '!AI34)</f>
        <v>287453.8</v>
      </c>
      <c r="L470" s="143">
        <f>'เลย '!AJ34</f>
        <v>2685538.7399999998</v>
      </c>
      <c r="M470" s="143">
        <f>'เลย '!AK34</f>
        <v>2513090.65</v>
      </c>
      <c r="N470" s="139"/>
      <c r="O470" s="139"/>
      <c r="P470" s="139"/>
      <c r="Q470" s="131">
        <f t="shared" si="52"/>
        <v>172448.08999999985</v>
      </c>
      <c r="R470" s="132">
        <f t="shared" si="53"/>
        <v>1024.2329290617847</v>
      </c>
    </row>
    <row r="471" spans="1:18" x14ac:dyDescent="0.35">
      <c r="A471" s="138">
        <v>9</v>
      </c>
      <c r="B471" s="139" t="s">
        <v>60</v>
      </c>
      <c r="C471" s="139" t="s">
        <v>374</v>
      </c>
      <c r="D471" s="139" t="s">
        <v>88</v>
      </c>
      <c r="E471" s="139" t="s">
        <v>375</v>
      </c>
      <c r="F471" s="139" t="s">
        <v>180</v>
      </c>
      <c r="G471" s="139" t="s">
        <v>720</v>
      </c>
      <c r="H471" s="140">
        <v>2397</v>
      </c>
      <c r="I471" s="138">
        <v>2</v>
      </c>
      <c r="J471" s="141">
        <f>'เลย '!F35</f>
        <v>555855.15</v>
      </c>
      <c r="K471" s="142">
        <f>SUM('เลย '!AI35)</f>
        <v>359878.88</v>
      </c>
      <c r="L471" s="143">
        <f>'เลย '!AJ35</f>
        <v>1702910.26</v>
      </c>
      <c r="M471" s="143">
        <f>'เลย '!AK35</f>
        <v>1506888.35</v>
      </c>
      <c r="N471" s="139"/>
      <c r="O471" s="139"/>
      <c r="P471" s="139"/>
      <c r="Q471" s="131">
        <f t="shared" si="52"/>
        <v>196021.90999999992</v>
      </c>
      <c r="R471" s="132">
        <f t="shared" si="53"/>
        <v>710.43398414685021</v>
      </c>
    </row>
    <row r="472" spans="1:18" x14ac:dyDescent="0.35">
      <c r="A472" s="138">
        <v>10</v>
      </c>
      <c r="B472" s="139" t="s">
        <v>60</v>
      </c>
      <c r="C472" s="139" t="s">
        <v>374</v>
      </c>
      <c r="D472" s="139" t="s">
        <v>88</v>
      </c>
      <c r="E472" s="139" t="s">
        <v>375</v>
      </c>
      <c r="F472" s="139" t="s">
        <v>180</v>
      </c>
      <c r="G472" s="139" t="s">
        <v>721</v>
      </c>
      <c r="H472" s="140">
        <v>1711</v>
      </c>
      <c r="I472" s="138">
        <v>2</v>
      </c>
      <c r="J472" s="141">
        <f>'เลย '!F36</f>
        <v>283264.84999999998</v>
      </c>
      <c r="K472" s="142">
        <f>SUM('เลย '!AI36)</f>
        <v>326498.68</v>
      </c>
      <c r="L472" s="143">
        <f>'เลย '!AJ36</f>
        <v>2315248.09</v>
      </c>
      <c r="M472" s="143">
        <f>'เลย '!AK36</f>
        <v>1994932.6300000001</v>
      </c>
      <c r="N472" s="139"/>
      <c r="O472" s="139"/>
      <c r="P472" s="139"/>
      <c r="Q472" s="131">
        <f t="shared" si="52"/>
        <v>320315.45999999973</v>
      </c>
      <c r="R472" s="132">
        <f t="shared" si="53"/>
        <v>1353.1549327878433</v>
      </c>
    </row>
    <row r="473" spans="1:18" x14ac:dyDescent="0.35">
      <c r="A473" s="138">
        <v>11</v>
      </c>
      <c r="B473" s="139" t="s">
        <v>60</v>
      </c>
      <c r="C473" s="139" t="s">
        <v>374</v>
      </c>
      <c r="D473" s="139" t="s">
        <v>88</v>
      </c>
      <c r="E473" s="139" t="s">
        <v>375</v>
      </c>
      <c r="F473" s="139" t="s">
        <v>180</v>
      </c>
      <c r="G473" s="139" t="s">
        <v>722</v>
      </c>
      <c r="H473" s="140">
        <v>2477</v>
      </c>
      <c r="I473" s="138">
        <v>2</v>
      </c>
      <c r="J473" s="141">
        <f>'เลย '!F37</f>
        <v>363960.19</v>
      </c>
      <c r="K473" s="142">
        <f>SUM('เลย '!AI37)</f>
        <v>411995.35</v>
      </c>
      <c r="L473" s="143">
        <f>'เลย '!AJ37</f>
        <v>2123263.96</v>
      </c>
      <c r="M473" s="143">
        <f>'เลย '!AK37</f>
        <v>1860154.8299999998</v>
      </c>
      <c r="N473" s="139"/>
      <c r="O473" s="139"/>
      <c r="P473" s="139"/>
      <c r="Q473" s="131">
        <f t="shared" si="52"/>
        <v>263109.13000000012</v>
      </c>
      <c r="R473" s="132">
        <f t="shared" si="53"/>
        <v>857.19174808235766</v>
      </c>
    </row>
    <row r="474" spans="1:18" x14ac:dyDescent="0.35">
      <c r="A474" s="138">
        <v>12</v>
      </c>
      <c r="B474" s="139" t="s">
        <v>60</v>
      </c>
      <c r="C474" s="139" t="s">
        <v>374</v>
      </c>
      <c r="D474" s="139" t="s">
        <v>88</v>
      </c>
      <c r="E474" s="139" t="s">
        <v>375</v>
      </c>
      <c r="F474" s="139" t="s">
        <v>180</v>
      </c>
      <c r="G474" s="139" t="s">
        <v>723</v>
      </c>
      <c r="H474" s="140">
        <v>1987</v>
      </c>
      <c r="I474" s="138">
        <v>2</v>
      </c>
      <c r="J474" s="141">
        <f>'เลย '!F38</f>
        <v>340007.76</v>
      </c>
      <c r="K474" s="142">
        <f>SUM('เลย '!AI38)</f>
        <v>335450.88</v>
      </c>
      <c r="L474" s="143">
        <f>'เลย '!AJ38</f>
        <v>2514100.36</v>
      </c>
      <c r="M474" s="143">
        <f>'เลย '!AK38</f>
        <v>2483405.7000000002</v>
      </c>
      <c r="N474" s="139"/>
      <c r="O474" s="139"/>
      <c r="P474" s="139"/>
      <c r="Q474" s="131">
        <f t="shared" si="52"/>
        <v>30694.659999999683</v>
      </c>
      <c r="R474" s="132">
        <f t="shared" si="53"/>
        <v>1265.2744640161045</v>
      </c>
    </row>
    <row r="475" spans="1:18" x14ac:dyDescent="0.35">
      <c r="A475" s="138">
        <v>13</v>
      </c>
      <c r="B475" s="139" t="s">
        <v>60</v>
      </c>
      <c r="C475" s="139" t="s">
        <v>374</v>
      </c>
      <c r="D475" s="139" t="s">
        <v>88</v>
      </c>
      <c r="E475" s="139" t="s">
        <v>375</v>
      </c>
      <c r="F475" s="139" t="s">
        <v>180</v>
      </c>
      <c r="G475" s="139" t="s">
        <v>724</v>
      </c>
      <c r="H475" s="140">
        <v>3047</v>
      </c>
      <c r="I475" s="138">
        <v>3</v>
      </c>
      <c r="J475" s="141">
        <f>'เลย '!F39</f>
        <v>714968.72</v>
      </c>
      <c r="K475" s="142">
        <f>SUM('เลย '!AI39)</f>
        <v>728224.42999999993</v>
      </c>
      <c r="L475" s="143">
        <f>'เลย '!AJ39</f>
        <v>2136539.8600000003</v>
      </c>
      <c r="M475" s="143">
        <f>'เลย '!AK39</f>
        <v>1934816.03</v>
      </c>
      <c r="N475" s="139"/>
      <c r="O475" s="139"/>
      <c r="P475" s="139"/>
      <c r="Q475" s="131">
        <f t="shared" si="52"/>
        <v>201723.83000000031</v>
      </c>
      <c r="R475" s="132">
        <f t="shared" si="53"/>
        <v>701.19457170987869</v>
      </c>
    </row>
    <row r="476" spans="1:18" x14ac:dyDescent="0.35">
      <c r="A476" s="138">
        <v>14</v>
      </c>
      <c r="B476" s="139" t="s">
        <v>60</v>
      </c>
      <c r="C476" s="139" t="s">
        <v>374</v>
      </c>
      <c r="D476" s="139" t="s">
        <v>88</v>
      </c>
      <c r="E476" s="139" t="s">
        <v>375</v>
      </c>
      <c r="F476" s="139" t="s">
        <v>180</v>
      </c>
      <c r="G476" s="139" t="s">
        <v>725</v>
      </c>
      <c r="H476" s="140">
        <v>2101</v>
      </c>
      <c r="I476" s="138">
        <v>2</v>
      </c>
      <c r="J476" s="141">
        <f>'เลย '!F40</f>
        <v>638986.53</v>
      </c>
      <c r="K476" s="142">
        <f>SUM('เลย '!AI40)</f>
        <v>435083.71000000008</v>
      </c>
      <c r="L476" s="143">
        <f>'เลย '!AJ40</f>
        <v>2908552.27</v>
      </c>
      <c r="M476" s="143">
        <f>'เลย '!AK40</f>
        <v>2769979.1399999997</v>
      </c>
      <c r="N476" s="139"/>
      <c r="O476" s="139"/>
      <c r="P476" s="139"/>
      <c r="Q476" s="131">
        <f t="shared" si="52"/>
        <v>138573.13000000035</v>
      </c>
      <c r="R476" s="132">
        <f t="shared" si="53"/>
        <v>1384.3656687291766</v>
      </c>
    </row>
    <row r="477" spans="1:18" x14ac:dyDescent="0.35">
      <c r="A477" s="138">
        <v>15</v>
      </c>
      <c r="B477" s="139" t="s">
        <v>60</v>
      </c>
      <c r="C477" s="139" t="s">
        <v>374</v>
      </c>
      <c r="D477" s="139" t="s">
        <v>88</v>
      </c>
      <c r="E477" s="139" t="s">
        <v>375</v>
      </c>
      <c r="F477" s="139" t="s">
        <v>180</v>
      </c>
      <c r="G477" s="139" t="s">
        <v>726</v>
      </c>
      <c r="H477" s="140">
        <v>1995</v>
      </c>
      <c r="I477" s="138">
        <v>2</v>
      </c>
      <c r="J477" s="141">
        <f>'เลย '!F41</f>
        <v>430623.4</v>
      </c>
      <c r="K477" s="142">
        <f>SUM('เลย '!AI41)</f>
        <v>420142.28</v>
      </c>
      <c r="L477" s="143">
        <f>'เลย '!AJ41</f>
        <v>2246168.7599999998</v>
      </c>
      <c r="M477" s="143">
        <f>'เลย '!AK41</f>
        <v>2078678.36</v>
      </c>
      <c r="N477" s="139"/>
      <c r="O477" s="139"/>
      <c r="P477" s="139"/>
      <c r="Q477" s="131">
        <f t="shared" si="52"/>
        <v>167490.39999999967</v>
      </c>
      <c r="R477" s="132">
        <f t="shared" si="53"/>
        <v>1125.8991278195488</v>
      </c>
    </row>
    <row r="478" spans="1:18" s="150" customFormat="1" x14ac:dyDescent="0.35">
      <c r="A478" s="144">
        <v>3</v>
      </c>
      <c r="B478" s="145" t="s">
        <v>60</v>
      </c>
      <c r="C478" s="145"/>
      <c r="D478" s="145"/>
      <c r="E478" s="145" t="s">
        <v>77</v>
      </c>
      <c r="F478" s="145"/>
      <c r="G478" s="145" t="s">
        <v>377</v>
      </c>
      <c r="H478" s="151">
        <f>SUM(H463:H477)</f>
        <v>38235</v>
      </c>
      <c r="I478" s="144"/>
      <c r="J478" s="147">
        <f>SUM(J463:J477)</f>
        <v>6624709.4300000006</v>
      </c>
      <c r="K478" s="147">
        <f t="shared" ref="K478:M478" si="55">SUM(K463:K477)</f>
        <v>6776302.3299999991</v>
      </c>
      <c r="L478" s="147">
        <f t="shared" si="55"/>
        <v>33577398.109999999</v>
      </c>
      <c r="M478" s="147">
        <f t="shared" si="55"/>
        <v>30880201.529999997</v>
      </c>
      <c r="N478" s="145">
        <v>14</v>
      </c>
      <c r="O478" s="145">
        <v>14</v>
      </c>
      <c r="P478" s="145">
        <f>N478-O478</f>
        <v>0</v>
      </c>
      <c r="Q478" s="148">
        <f t="shared" si="52"/>
        <v>2697196.5800000019</v>
      </c>
      <c r="R478" s="149">
        <f>L478/H478</f>
        <v>878.18485968353605</v>
      </c>
    </row>
    <row r="479" spans="1:18" x14ac:dyDescent="0.35">
      <c r="A479" s="138">
        <v>1</v>
      </c>
      <c r="B479" s="139" t="s">
        <v>60</v>
      </c>
      <c r="C479" s="139" t="s">
        <v>378</v>
      </c>
      <c r="D479" s="139" t="s">
        <v>95</v>
      </c>
      <c r="E479" s="139" t="s">
        <v>379</v>
      </c>
      <c r="F479" s="139" t="s">
        <v>210</v>
      </c>
      <c r="G479" s="139" t="s">
        <v>380</v>
      </c>
      <c r="H479" s="140"/>
      <c r="I479" s="138"/>
      <c r="J479" s="141"/>
      <c r="K479" s="142"/>
      <c r="L479" s="143"/>
      <c r="M479" s="143"/>
      <c r="N479" s="139"/>
      <c r="O479" s="139"/>
      <c r="P479" s="139"/>
    </row>
    <row r="480" spans="1:18" x14ac:dyDescent="0.35">
      <c r="A480" s="138">
        <v>2</v>
      </c>
      <c r="B480" s="139" t="s">
        <v>60</v>
      </c>
      <c r="C480" s="139" t="s">
        <v>378</v>
      </c>
      <c r="D480" s="139" t="s">
        <v>95</v>
      </c>
      <c r="E480" s="139" t="s">
        <v>379</v>
      </c>
      <c r="F480" s="139" t="s">
        <v>180</v>
      </c>
      <c r="G480" s="139" t="s">
        <v>727</v>
      </c>
      <c r="H480" s="140">
        <v>3634</v>
      </c>
      <c r="I480" s="138">
        <v>3</v>
      </c>
      <c r="J480" s="141">
        <f>'เลย '!F42</f>
        <v>549024.12</v>
      </c>
      <c r="K480" s="142">
        <f>SUM('เลย '!AI42)</f>
        <v>556913.1100000001</v>
      </c>
      <c r="L480" s="143">
        <f>'เลย '!AJ42</f>
        <v>1930117.27</v>
      </c>
      <c r="M480" s="143">
        <f>'เลย '!AK42</f>
        <v>2148508.29</v>
      </c>
      <c r="N480" s="139"/>
      <c r="O480" s="139"/>
      <c r="P480" s="139"/>
      <c r="Q480" s="131">
        <f t="shared" si="52"/>
        <v>-218391.02000000002</v>
      </c>
      <c r="R480" s="132">
        <f t="shared" si="53"/>
        <v>531.12748211337373</v>
      </c>
    </row>
    <row r="481" spans="1:18" x14ac:dyDescent="0.35">
      <c r="A481" s="138">
        <v>3</v>
      </c>
      <c r="B481" s="139" t="s">
        <v>60</v>
      </c>
      <c r="C481" s="139" t="s">
        <v>378</v>
      </c>
      <c r="D481" s="139" t="s">
        <v>95</v>
      </c>
      <c r="E481" s="139" t="s">
        <v>379</v>
      </c>
      <c r="F481" s="139" t="s">
        <v>180</v>
      </c>
      <c r="G481" s="139" t="s">
        <v>728</v>
      </c>
      <c r="H481" s="140">
        <v>4970</v>
      </c>
      <c r="I481" s="138">
        <v>4</v>
      </c>
      <c r="J481" s="141">
        <f>'เลย '!F43</f>
        <v>416874.41</v>
      </c>
      <c r="K481" s="142">
        <f>SUM('เลย '!AI43)</f>
        <v>558135.24</v>
      </c>
      <c r="L481" s="143">
        <f>'เลย '!AJ43</f>
        <v>3680855.0700000003</v>
      </c>
      <c r="M481" s="143">
        <f>'เลย '!AK43</f>
        <v>3119785.7899999996</v>
      </c>
      <c r="N481" s="139"/>
      <c r="O481" s="139"/>
      <c r="P481" s="139"/>
      <c r="Q481" s="131">
        <f t="shared" si="52"/>
        <v>561069.28000000073</v>
      </c>
      <c r="R481" s="132">
        <f t="shared" si="53"/>
        <v>740.61470221327977</v>
      </c>
    </row>
    <row r="482" spans="1:18" x14ac:dyDescent="0.35">
      <c r="A482" s="138">
        <v>4</v>
      </c>
      <c r="B482" s="139" t="s">
        <v>60</v>
      </c>
      <c r="C482" s="139" t="s">
        <v>378</v>
      </c>
      <c r="D482" s="139" t="s">
        <v>95</v>
      </c>
      <c r="E482" s="139" t="s">
        <v>379</v>
      </c>
      <c r="F482" s="139" t="s">
        <v>180</v>
      </c>
      <c r="G482" s="139" t="s">
        <v>729</v>
      </c>
      <c r="H482" s="140">
        <v>3463</v>
      </c>
      <c r="I482" s="138">
        <v>3</v>
      </c>
      <c r="J482" s="141">
        <f>'เลย '!F44</f>
        <v>313877.36</v>
      </c>
      <c r="K482" s="142">
        <f>SUM('เลย '!AI44)</f>
        <v>412048.67000000004</v>
      </c>
      <c r="L482" s="143">
        <f>'เลย '!AJ44</f>
        <v>2030106.26</v>
      </c>
      <c r="M482" s="143">
        <f>'เลย '!AK44</f>
        <v>2003562.13</v>
      </c>
      <c r="N482" s="139"/>
      <c r="O482" s="139"/>
      <c r="P482" s="139"/>
      <c r="Q482" s="131">
        <f t="shared" si="52"/>
        <v>26544.130000000121</v>
      </c>
      <c r="R482" s="132">
        <f t="shared" si="53"/>
        <v>586.22762344787759</v>
      </c>
    </row>
    <row r="483" spans="1:18" x14ac:dyDescent="0.35">
      <c r="A483" s="138">
        <v>5</v>
      </c>
      <c r="B483" s="139" t="s">
        <v>60</v>
      </c>
      <c r="C483" s="139" t="s">
        <v>378</v>
      </c>
      <c r="D483" s="139" t="s">
        <v>95</v>
      </c>
      <c r="E483" s="139" t="s">
        <v>379</v>
      </c>
      <c r="F483" s="139" t="s">
        <v>180</v>
      </c>
      <c r="G483" s="139" t="s">
        <v>730</v>
      </c>
      <c r="H483" s="140">
        <v>1364</v>
      </c>
      <c r="I483" s="138">
        <v>1</v>
      </c>
      <c r="J483" s="141">
        <f>'เลย '!F45</f>
        <v>175073.74</v>
      </c>
      <c r="K483" s="142">
        <f>SUM('เลย '!AI45)</f>
        <v>206206.99</v>
      </c>
      <c r="L483" s="143">
        <f>'เลย '!AJ45</f>
        <v>1952230.9700000002</v>
      </c>
      <c r="M483" s="143">
        <f>'เลย '!AK45</f>
        <v>1923622.54</v>
      </c>
      <c r="N483" s="139"/>
      <c r="O483" s="139"/>
      <c r="P483" s="139"/>
      <c r="Q483" s="131">
        <f t="shared" si="52"/>
        <v>28608.430000000168</v>
      </c>
      <c r="R483" s="132">
        <f t="shared" si="53"/>
        <v>1431.2543768328446</v>
      </c>
    </row>
    <row r="484" spans="1:18" x14ac:dyDescent="0.35">
      <c r="A484" s="138">
        <v>6</v>
      </c>
      <c r="B484" s="139" t="s">
        <v>60</v>
      </c>
      <c r="C484" s="139" t="s">
        <v>378</v>
      </c>
      <c r="D484" s="139" t="s">
        <v>95</v>
      </c>
      <c r="E484" s="139" t="s">
        <v>379</v>
      </c>
      <c r="F484" s="139" t="s">
        <v>180</v>
      </c>
      <c r="G484" s="139" t="s">
        <v>731</v>
      </c>
      <c r="H484" s="140">
        <v>4858</v>
      </c>
      <c r="I484" s="138">
        <v>4</v>
      </c>
      <c r="J484" s="141">
        <f>'เลย '!F46</f>
        <v>112904.47</v>
      </c>
      <c r="K484" s="142">
        <f>SUM('เลย '!AI46)</f>
        <v>116433.72999999998</v>
      </c>
      <c r="L484" s="143">
        <f>'เลย '!AJ46</f>
        <v>2453366.6</v>
      </c>
      <c r="M484" s="143">
        <f>'เลย '!AK46</f>
        <v>2503471.5999999996</v>
      </c>
      <c r="N484" s="139"/>
      <c r="O484" s="139"/>
      <c r="P484" s="139"/>
      <c r="Q484" s="131">
        <f t="shared" si="52"/>
        <v>-50104.999999999534</v>
      </c>
      <c r="R484" s="132">
        <f t="shared" si="53"/>
        <v>505.01576780568138</v>
      </c>
    </row>
    <row r="485" spans="1:18" x14ac:dyDescent="0.35">
      <c r="A485" s="138">
        <v>7</v>
      </c>
      <c r="B485" s="139" t="s">
        <v>60</v>
      </c>
      <c r="C485" s="139" t="s">
        <v>378</v>
      </c>
      <c r="D485" s="139" t="s">
        <v>95</v>
      </c>
      <c r="E485" s="139" t="s">
        <v>379</v>
      </c>
      <c r="F485" s="139" t="s">
        <v>180</v>
      </c>
      <c r="G485" s="139" t="s">
        <v>732</v>
      </c>
      <c r="H485" s="140">
        <v>3450</v>
      </c>
      <c r="I485" s="138">
        <v>3</v>
      </c>
      <c r="J485" s="141">
        <f>'เลย '!F47</f>
        <v>464563.69</v>
      </c>
      <c r="K485" s="142">
        <f>SUM('เลย '!AI47)</f>
        <v>499376.69999999995</v>
      </c>
      <c r="L485" s="143">
        <f>'เลย '!AJ47</f>
        <v>2592451.0699999998</v>
      </c>
      <c r="M485" s="143">
        <f>'เลย '!AK47</f>
        <v>2219052.2800000003</v>
      </c>
      <c r="N485" s="139"/>
      <c r="O485" s="139"/>
      <c r="P485" s="139"/>
      <c r="Q485" s="131">
        <f t="shared" si="52"/>
        <v>373398.78999999957</v>
      </c>
      <c r="R485" s="132">
        <f t="shared" si="53"/>
        <v>751.43509275362317</v>
      </c>
    </row>
    <row r="486" spans="1:18" x14ac:dyDescent="0.35">
      <c r="A486" s="138">
        <v>8</v>
      </c>
      <c r="B486" s="139" t="s">
        <v>60</v>
      </c>
      <c r="C486" s="139" t="s">
        <v>378</v>
      </c>
      <c r="D486" s="139" t="s">
        <v>95</v>
      </c>
      <c r="E486" s="139" t="s">
        <v>379</v>
      </c>
      <c r="F486" s="139" t="s">
        <v>180</v>
      </c>
      <c r="G486" s="139" t="s">
        <v>733</v>
      </c>
      <c r="H486" s="140">
        <v>2633</v>
      </c>
      <c r="I486" s="138">
        <v>2</v>
      </c>
      <c r="J486" s="141">
        <f>'เลย '!F48</f>
        <v>302304.95</v>
      </c>
      <c r="K486" s="142">
        <f>SUM('เลย '!AI48)</f>
        <v>355171.84000000003</v>
      </c>
      <c r="L486" s="143">
        <f>'เลย '!AJ48</f>
        <v>2656355.4299999997</v>
      </c>
      <c r="M486" s="143">
        <f>'เลย '!AK48</f>
        <v>2572724.3300000005</v>
      </c>
      <c r="N486" s="139"/>
      <c r="O486" s="139"/>
      <c r="P486" s="139"/>
      <c r="Q486" s="131">
        <f t="shared" si="52"/>
        <v>83631.099999999162</v>
      </c>
      <c r="R486" s="132">
        <f t="shared" si="53"/>
        <v>1008.8702734523356</v>
      </c>
    </row>
    <row r="487" spans="1:18" x14ac:dyDescent="0.35">
      <c r="A487" s="138">
        <v>9</v>
      </c>
      <c r="B487" s="139" t="s">
        <v>60</v>
      </c>
      <c r="C487" s="139" t="s">
        <v>378</v>
      </c>
      <c r="D487" s="139" t="s">
        <v>95</v>
      </c>
      <c r="E487" s="139" t="s">
        <v>379</v>
      </c>
      <c r="F487" s="139" t="s">
        <v>180</v>
      </c>
      <c r="G487" s="139" t="s">
        <v>734</v>
      </c>
      <c r="H487" s="140">
        <v>1642</v>
      </c>
      <c r="I487" s="138">
        <v>2</v>
      </c>
      <c r="J487" s="141">
        <f>'เลย '!F49</f>
        <v>399197.09</v>
      </c>
      <c r="K487" s="142">
        <f>SUM('เลย '!AI49)</f>
        <v>424459.4</v>
      </c>
      <c r="L487" s="143">
        <f>'เลย '!AJ49</f>
        <v>1416071.43</v>
      </c>
      <c r="M487" s="143">
        <f>'เลย '!AK49</f>
        <v>1412373.74</v>
      </c>
      <c r="N487" s="139"/>
      <c r="O487" s="139"/>
      <c r="P487" s="139"/>
      <c r="Q487" s="131">
        <f t="shared" si="52"/>
        <v>3697.6899999999441</v>
      </c>
      <c r="R487" s="132">
        <f t="shared" si="53"/>
        <v>862.40647381242388</v>
      </c>
    </row>
    <row r="488" spans="1:18" x14ac:dyDescent="0.35">
      <c r="A488" s="138">
        <v>10</v>
      </c>
      <c r="B488" s="139" t="s">
        <v>60</v>
      </c>
      <c r="C488" s="139" t="s">
        <v>378</v>
      </c>
      <c r="D488" s="139" t="s">
        <v>95</v>
      </c>
      <c r="E488" s="139" t="s">
        <v>379</v>
      </c>
      <c r="F488" s="139" t="s">
        <v>180</v>
      </c>
      <c r="G488" s="139" t="s">
        <v>735</v>
      </c>
      <c r="H488" s="140">
        <v>2100</v>
      </c>
      <c r="I488" s="138">
        <v>2</v>
      </c>
      <c r="J488" s="141">
        <f>'เลย '!F50</f>
        <v>636008.28</v>
      </c>
      <c r="K488" s="142">
        <f>SUM('เลย '!AI50)</f>
        <v>590952.89</v>
      </c>
      <c r="L488" s="143">
        <f>'เลย '!AJ50</f>
        <v>1048775.4500000002</v>
      </c>
      <c r="M488" s="143">
        <f>'เลย '!AK50</f>
        <v>1211422.75</v>
      </c>
      <c r="N488" s="139"/>
      <c r="O488" s="139"/>
      <c r="P488" s="139"/>
      <c r="Q488" s="131">
        <f t="shared" si="52"/>
        <v>-162647.29999999981</v>
      </c>
      <c r="R488" s="132">
        <f t="shared" si="53"/>
        <v>499.41688095238106</v>
      </c>
    </row>
    <row r="489" spans="1:18" x14ac:dyDescent="0.35">
      <c r="A489" s="138">
        <v>11</v>
      </c>
      <c r="B489" s="139" t="s">
        <v>60</v>
      </c>
      <c r="C489" s="139" t="s">
        <v>378</v>
      </c>
      <c r="D489" s="139" t="s">
        <v>95</v>
      </c>
      <c r="E489" s="139" t="s">
        <v>379</v>
      </c>
      <c r="F489" s="139" t="s">
        <v>180</v>
      </c>
      <c r="G489" s="139" t="s">
        <v>736</v>
      </c>
      <c r="H489" s="140">
        <v>1785</v>
      </c>
      <c r="I489" s="138">
        <v>2</v>
      </c>
      <c r="J489" s="141">
        <f>'เลย '!F51</f>
        <v>171587.99</v>
      </c>
      <c r="K489" s="142">
        <f>SUM('เลย '!AI51)</f>
        <v>210910.86</v>
      </c>
      <c r="L489" s="143">
        <f>'เลย '!AJ51</f>
        <v>1678586.4</v>
      </c>
      <c r="M489" s="143">
        <f>'เลย '!AK51</f>
        <v>1574947.26</v>
      </c>
      <c r="N489" s="139"/>
      <c r="O489" s="139"/>
      <c r="P489" s="139"/>
      <c r="Q489" s="131">
        <f t="shared" si="52"/>
        <v>103639.1399999999</v>
      </c>
      <c r="R489" s="132">
        <f t="shared" si="53"/>
        <v>940.38453781512601</v>
      </c>
    </row>
    <row r="490" spans="1:18" s="150" customFormat="1" x14ac:dyDescent="0.35">
      <c r="A490" s="144">
        <v>4</v>
      </c>
      <c r="B490" s="145" t="s">
        <v>60</v>
      </c>
      <c r="C490" s="145"/>
      <c r="D490" s="145"/>
      <c r="E490" s="145" t="s">
        <v>77</v>
      </c>
      <c r="F490" s="145"/>
      <c r="G490" s="145" t="s">
        <v>381</v>
      </c>
      <c r="H490" s="151">
        <f>SUM(H479:H489)</f>
        <v>29899</v>
      </c>
      <c r="I490" s="144"/>
      <c r="J490" s="147">
        <f>SUM(J479:J489)</f>
        <v>3541416.1000000006</v>
      </c>
      <c r="K490" s="147">
        <f t="shared" ref="K490:M490" si="56">SUM(K479:K489)</f>
        <v>3930609.4299999997</v>
      </c>
      <c r="L490" s="147">
        <f t="shared" si="56"/>
        <v>21438915.949999999</v>
      </c>
      <c r="M490" s="147">
        <f t="shared" si="56"/>
        <v>20689470.710000001</v>
      </c>
      <c r="N490" s="145">
        <v>10</v>
      </c>
      <c r="O490" s="145">
        <v>10</v>
      </c>
      <c r="P490" s="145">
        <f>N490-O490</f>
        <v>0</v>
      </c>
      <c r="Q490" s="148">
        <f t="shared" si="52"/>
        <v>749445.23999999836</v>
      </c>
      <c r="R490" s="149">
        <f>L490/H490</f>
        <v>717.04458175858724</v>
      </c>
    </row>
    <row r="491" spans="1:18" x14ac:dyDescent="0.35">
      <c r="A491" s="138">
        <v>1</v>
      </c>
      <c r="B491" s="139" t="s">
        <v>60</v>
      </c>
      <c r="C491" s="139" t="s">
        <v>382</v>
      </c>
      <c r="D491" s="139" t="s">
        <v>141</v>
      </c>
      <c r="E491" s="139" t="s">
        <v>383</v>
      </c>
      <c r="F491" s="139" t="s">
        <v>329</v>
      </c>
      <c r="G491" s="139" t="s">
        <v>384</v>
      </c>
      <c r="H491" s="140"/>
      <c r="I491" s="138"/>
      <c r="J491" s="141"/>
      <c r="K491" s="142"/>
      <c r="L491" s="143"/>
      <c r="M491" s="143"/>
      <c r="N491" s="139"/>
      <c r="O491" s="139"/>
      <c r="P491" s="139"/>
    </row>
    <row r="492" spans="1:18" x14ac:dyDescent="0.35">
      <c r="A492" s="138">
        <v>2</v>
      </c>
      <c r="B492" s="139" t="s">
        <v>60</v>
      </c>
      <c r="C492" s="139" t="s">
        <v>382</v>
      </c>
      <c r="D492" s="139" t="s">
        <v>141</v>
      </c>
      <c r="E492" s="139" t="s">
        <v>383</v>
      </c>
      <c r="F492" s="139" t="s">
        <v>180</v>
      </c>
      <c r="G492" s="139" t="s">
        <v>737</v>
      </c>
      <c r="H492" s="140">
        <v>1114</v>
      </c>
      <c r="I492" s="138">
        <v>1</v>
      </c>
      <c r="J492" s="141">
        <f>'เลย '!F52</f>
        <v>377872.79</v>
      </c>
      <c r="K492" s="142">
        <f>SUM('เลย '!AI52)</f>
        <v>411470.76999999996</v>
      </c>
      <c r="L492" s="143">
        <f>'เลย '!AJ52</f>
        <v>828359.22</v>
      </c>
      <c r="M492" s="143">
        <f>'เลย '!AK52</f>
        <v>712048.65</v>
      </c>
      <c r="N492" s="139"/>
      <c r="O492" s="139"/>
      <c r="P492" s="139"/>
      <c r="Q492" s="131">
        <f t="shared" si="52"/>
        <v>116310.56999999995</v>
      </c>
      <c r="R492" s="132">
        <f t="shared" si="53"/>
        <v>743.58996409335725</v>
      </c>
    </row>
    <row r="493" spans="1:18" x14ac:dyDescent="0.35">
      <c r="A493" s="138">
        <v>3</v>
      </c>
      <c r="B493" s="139" t="s">
        <v>60</v>
      </c>
      <c r="C493" s="139" t="s">
        <v>382</v>
      </c>
      <c r="D493" s="139" t="s">
        <v>141</v>
      </c>
      <c r="E493" s="139" t="s">
        <v>383</v>
      </c>
      <c r="F493" s="139" t="s">
        <v>180</v>
      </c>
      <c r="G493" s="139" t="s">
        <v>738</v>
      </c>
      <c r="H493" s="140">
        <v>595</v>
      </c>
      <c r="I493" s="138">
        <v>1</v>
      </c>
      <c r="J493" s="141">
        <f>'เลย '!F53</f>
        <v>383475.18</v>
      </c>
      <c r="K493" s="142">
        <f>SUM('เลย '!AI53)</f>
        <v>445188.97</v>
      </c>
      <c r="L493" s="143">
        <f>'เลย '!AJ53</f>
        <v>673553.45</v>
      </c>
      <c r="M493" s="143">
        <f>'เลย '!AK53</f>
        <v>669140.25</v>
      </c>
      <c r="N493" s="139"/>
      <c r="O493" s="139"/>
      <c r="P493" s="139"/>
      <c r="Q493" s="131">
        <f t="shared" si="52"/>
        <v>4413.1999999999534</v>
      </c>
      <c r="R493" s="132">
        <f t="shared" si="53"/>
        <v>1132.0226050420167</v>
      </c>
    </row>
    <row r="494" spans="1:18" x14ac:dyDescent="0.35">
      <c r="A494" s="138">
        <v>4</v>
      </c>
      <c r="B494" s="139" t="s">
        <v>60</v>
      </c>
      <c r="C494" s="139" t="s">
        <v>382</v>
      </c>
      <c r="D494" s="139" t="s">
        <v>141</v>
      </c>
      <c r="E494" s="139" t="s">
        <v>383</v>
      </c>
      <c r="F494" s="139" t="s">
        <v>180</v>
      </c>
      <c r="G494" s="139" t="s">
        <v>739</v>
      </c>
      <c r="H494" s="140">
        <v>1925</v>
      </c>
      <c r="I494" s="138">
        <v>2</v>
      </c>
      <c r="J494" s="141">
        <f>'เลย '!F54</f>
        <v>335374.67</v>
      </c>
      <c r="K494" s="142">
        <f>SUM('เลย '!AI54)</f>
        <v>370931.77</v>
      </c>
      <c r="L494" s="143">
        <f>'เลย '!AJ54</f>
        <v>1579478.76</v>
      </c>
      <c r="M494" s="143">
        <f>'เลย '!AK54</f>
        <v>1337657.3699999999</v>
      </c>
      <c r="N494" s="139"/>
      <c r="O494" s="139"/>
      <c r="P494" s="139"/>
      <c r="Q494" s="131">
        <f t="shared" si="52"/>
        <v>241821.39000000013</v>
      </c>
      <c r="R494" s="132">
        <f t="shared" si="53"/>
        <v>820.50844675324674</v>
      </c>
    </row>
    <row r="495" spans="1:18" x14ac:dyDescent="0.35">
      <c r="A495" s="138">
        <v>5</v>
      </c>
      <c r="B495" s="139" t="s">
        <v>60</v>
      </c>
      <c r="C495" s="139" t="s">
        <v>382</v>
      </c>
      <c r="D495" s="139" t="s">
        <v>141</v>
      </c>
      <c r="E495" s="139" t="s">
        <v>383</v>
      </c>
      <c r="F495" s="139" t="s">
        <v>180</v>
      </c>
      <c r="G495" s="139" t="s">
        <v>740</v>
      </c>
      <c r="H495" s="140">
        <v>3610</v>
      </c>
      <c r="I495" s="138">
        <v>3</v>
      </c>
      <c r="J495" s="141">
        <f>'เลย '!F55</f>
        <v>653483.86</v>
      </c>
      <c r="K495" s="142">
        <f>SUM('เลย '!AI55)</f>
        <v>898196.21000000008</v>
      </c>
      <c r="L495" s="143">
        <f>'เลย '!AJ55</f>
        <v>2540926.4500000002</v>
      </c>
      <c r="M495" s="143">
        <f>'เลย '!AK55</f>
        <v>1745523.6700000002</v>
      </c>
      <c r="N495" s="139"/>
      <c r="O495" s="139"/>
      <c r="P495" s="139"/>
      <c r="Q495" s="131">
        <f t="shared" si="52"/>
        <v>795402.78</v>
      </c>
      <c r="R495" s="132">
        <f t="shared" si="53"/>
        <v>703.85774238227157</v>
      </c>
    </row>
    <row r="496" spans="1:18" x14ac:dyDescent="0.35">
      <c r="A496" s="138">
        <v>6</v>
      </c>
      <c r="B496" s="139" t="s">
        <v>60</v>
      </c>
      <c r="C496" s="139" t="s">
        <v>382</v>
      </c>
      <c r="D496" s="139" t="s">
        <v>141</v>
      </c>
      <c r="E496" s="139" t="s">
        <v>383</v>
      </c>
      <c r="F496" s="139" t="s">
        <v>180</v>
      </c>
      <c r="G496" s="139" t="s">
        <v>741</v>
      </c>
      <c r="H496" s="140">
        <v>4226</v>
      </c>
      <c r="I496" s="138">
        <v>3</v>
      </c>
      <c r="J496" s="141">
        <f>'เลย '!F56</f>
        <v>606555.97</v>
      </c>
      <c r="K496" s="142">
        <f>SUM('เลย '!AI56)</f>
        <v>699019.5</v>
      </c>
      <c r="L496" s="143">
        <f>'เลย '!AJ56</f>
        <v>1937108.85</v>
      </c>
      <c r="M496" s="143">
        <f>'เลย '!AK56</f>
        <v>1521992.21</v>
      </c>
      <c r="N496" s="139"/>
      <c r="O496" s="139"/>
      <c r="P496" s="139"/>
      <c r="Q496" s="131">
        <f t="shared" si="52"/>
        <v>415116.64000000013</v>
      </c>
      <c r="R496" s="132">
        <f t="shared" si="53"/>
        <v>458.37880974917181</v>
      </c>
    </row>
    <row r="497" spans="1:18" x14ac:dyDescent="0.35">
      <c r="A497" s="138">
        <v>7</v>
      </c>
      <c r="B497" s="139" t="s">
        <v>60</v>
      </c>
      <c r="C497" s="139" t="s">
        <v>382</v>
      </c>
      <c r="D497" s="139" t="s">
        <v>141</v>
      </c>
      <c r="E497" s="139" t="s">
        <v>383</v>
      </c>
      <c r="F497" s="139" t="s">
        <v>180</v>
      </c>
      <c r="G497" s="139" t="s">
        <v>742</v>
      </c>
      <c r="H497" s="140">
        <v>2265</v>
      </c>
      <c r="I497" s="138">
        <v>2</v>
      </c>
      <c r="J497" s="141">
        <f>'เลย '!F57</f>
        <v>519812.3</v>
      </c>
      <c r="K497" s="142">
        <f>SUM('เลย '!AI57)</f>
        <v>479990.94000000006</v>
      </c>
      <c r="L497" s="143">
        <f>'เลย '!AJ57</f>
        <v>1751789.71</v>
      </c>
      <c r="M497" s="143">
        <f>'เลย '!AK57</f>
        <v>1679471.76</v>
      </c>
      <c r="N497" s="139"/>
      <c r="O497" s="139"/>
      <c r="P497" s="139"/>
      <c r="Q497" s="131">
        <f t="shared" si="52"/>
        <v>72317.949999999953</v>
      </c>
      <c r="R497" s="132">
        <f t="shared" si="53"/>
        <v>773.41709050772624</v>
      </c>
    </row>
    <row r="498" spans="1:18" x14ac:dyDescent="0.35">
      <c r="A498" s="138">
        <v>8</v>
      </c>
      <c r="B498" s="139" t="s">
        <v>60</v>
      </c>
      <c r="C498" s="139" t="s">
        <v>382</v>
      </c>
      <c r="D498" s="139" t="s">
        <v>141</v>
      </c>
      <c r="E498" s="139" t="s">
        <v>383</v>
      </c>
      <c r="F498" s="139" t="s">
        <v>180</v>
      </c>
      <c r="G498" s="139" t="s">
        <v>743</v>
      </c>
      <c r="H498" s="140">
        <v>1848</v>
      </c>
      <c r="I498" s="138">
        <v>2</v>
      </c>
      <c r="J498" s="141">
        <f>'เลย '!F58</f>
        <v>369626.48</v>
      </c>
      <c r="K498" s="142">
        <f>SUM('เลย '!AI58)</f>
        <v>437349.8</v>
      </c>
      <c r="L498" s="143">
        <f>'เลย '!AJ58</f>
        <v>1338519.1199999999</v>
      </c>
      <c r="M498" s="143">
        <f>'เลย '!AK58</f>
        <v>1113211.96</v>
      </c>
      <c r="N498" s="139"/>
      <c r="O498" s="139"/>
      <c r="P498" s="139"/>
      <c r="Q498" s="131">
        <f t="shared" si="52"/>
        <v>225307.15999999992</v>
      </c>
      <c r="R498" s="132">
        <f t="shared" si="53"/>
        <v>724.306883116883</v>
      </c>
    </row>
    <row r="499" spans="1:18" x14ac:dyDescent="0.35">
      <c r="A499" s="138">
        <v>9</v>
      </c>
      <c r="B499" s="139" t="s">
        <v>60</v>
      </c>
      <c r="C499" s="139" t="s">
        <v>382</v>
      </c>
      <c r="D499" s="139" t="s">
        <v>141</v>
      </c>
      <c r="E499" s="139" t="s">
        <v>383</v>
      </c>
      <c r="F499" s="139" t="s">
        <v>180</v>
      </c>
      <c r="G499" s="139" t="s">
        <v>744</v>
      </c>
      <c r="H499" s="140">
        <v>1945</v>
      </c>
      <c r="I499" s="138">
        <v>2</v>
      </c>
      <c r="J499" s="141">
        <f>'เลย '!F59</f>
        <v>186983.6</v>
      </c>
      <c r="K499" s="142">
        <f>SUM('เลย '!AI59)</f>
        <v>294085.74</v>
      </c>
      <c r="L499" s="143">
        <f>'เลย '!AJ59</f>
        <v>1468216.49</v>
      </c>
      <c r="M499" s="143">
        <f>'เลย '!AK59</f>
        <v>1270042.25</v>
      </c>
      <c r="N499" s="139"/>
      <c r="O499" s="139"/>
      <c r="P499" s="139"/>
      <c r="Q499" s="131">
        <f t="shared" si="52"/>
        <v>198174.24</v>
      </c>
      <c r="R499" s="132">
        <f t="shared" si="53"/>
        <v>754.86708997429309</v>
      </c>
    </row>
    <row r="500" spans="1:18" x14ac:dyDescent="0.35">
      <c r="A500" s="138">
        <v>10</v>
      </c>
      <c r="B500" s="139" t="s">
        <v>60</v>
      </c>
      <c r="C500" s="139" t="s">
        <v>382</v>
      </c>
      <c r="D500" s="139" t="s">
        <v>141</v>
      </c>
      <c r="E500" s="139" t="s">
        <v>383</v>
      </c>
      <c r="F500" s="139" t="s">
        <v>180</v>
      </c>
      <c r="G500" s="139" t="s">
        <v>745</v>
      </c>
      <c r="H500" s="140">
        <v>4776</v>
      </c>
      <c r="I500" s="138">
        <v>4</v>
      </c>
      <c r="J500" s="141">
        <f>'เลย '!F60</f>
        <v>384850.38</v>
      </c>
      <c r="K500" s="142">
        <f>SUM('เลย '!AI60)</f>
        <v>533720.82000000007</v>
      </c>
      <c r="L500" s="143">
        <f>'เลย '!AJ60</f>
        <v>2405191.92</v>
      </c>
      <c r="M500" s="143">
        <f>'เลย '!AK60</f>
        <v>1868309.1700000002</v>
      </c>
      <c r="N500" s="139"/>
      <c r="O500" s="139"/>
      <c r="P500" s="139"/>
      <c r="Q500" s="131">
        <f t="shared" si="52"/>
        <v>536882.74999999977</v>
      </c>
      <c r="R500" s="132">
        <f t="shared" si="53"/>
        <v>503.59964824120601</v>
      </c>
    </row>
    <row r="501" spans="1:18" x14ac:dyDescent="0.35">
      <c r="A501" s="138">
        <v>11</v>
      </c>
      <c r="B501" s="139" t="s">
        <v>60</v>
      </c>
      <c r="C501" s="139" t="s">
        <v>382</v>
      </c>
      <c r="D501" s="139" t="s">
        <v>141</v>
      </c>
      <c r="E501" s="139" t="s">
        <v>383</v>
      </c>
      <c r="F501" s="139" t="s">
        <v>180</v>
      </c>
      <c r="G501" s="139" t="s">
        <v>746</v>
      </c>
      <c r="H501" s="140">
        <v>5154</v>
      </c>
      <c r="I501" s="138">
        <v>4</v>
      </c>
      <c r="J501" s="141">
        <f>'เลย '!F61</f>
        <v>1079331.7</v>
      </c>
      <c r="K501" s="142">
        <f>SUM('เลย '!AI61)</f>
        <v>1596910.2399999998</v>
      </c>
      <c r="L501" s="143">
        <f>'เลย '!AJ61</f>
        <v>3245667.2199999997</v>
      </c>
      <c r="M501" s="143">
        <f>'เลย '!AK61</f>
        <v>2271471.75</v>
      </c>
      <c r="N501" s="139"/>
      <c r="O501" s="139"/>
      <c r="P501" s="139"/>
      <c r="Q501" s="131">
        <f t="shared" si="52"/>
        <v>974195.46999999974</v>
      </c>
      <c r="R501" s="132">
        <f t="shared" si="53"/>
        <v>629.73752813348847</v>
      </c>
    </row>
    <row r="502" spans="1:18" x14ac:dyDescent="0.35">
      <c r="A502" s="138">
        <v>12</v>
      </c>
      <c r="B502" s="139" t="s">
        <v>60</v>
      </c>
      <c r="C502" s="139" t="s">
        <v>382</v>
      </c>
      <c r="D502" s="139" t="s">
        <v>141</v>
      </c>
      <c r="E502" s="139" t="s">
        <v>383</v>
      </c>
      <c r="F502" s="139" t="s">
        <v>180</v>
      </c>
      <c r="G502" s="139" t="s">
        <v>747</v>
      </c>
      <c r="H502" s="140">
        <v>3300</v>
      </c>
      <c r="I502" s="138">
        <v>3</v>
      </c>
      <c r="J502" s="141">
        <f>'เลย '!F62</f>
        <v>279431.90000000002</v>
      </c>
      <c r="K502" s="142">
        <f>SUM('เลย '!AI62)</f>
        <v>434790.58000000007</v>
      </c>
      <c r="L502" s="143">
        <f>'เลย '!AJ62</f>
        <v>1693442.07</v>
      </c>
      <c r="M502" s="143">
        <f>'เลย '!AK62</f>
        <v>1462835.12</v>
      </c>
      <c r="N502" s="139"/>
      <c r="O502" s="139"/>
      <c r="P502" s="139"/>
      <c r="Q502" s="131">
        <f t="shared" si="52"/>
        <v>230606.94999999995</v>
      </c>
      <c r="R502" s="132">
        <f t="shared" si="53"/>
        <v>513.16426363636367</v>
      </c>
    </row>
    <row r="503" spans="1:18" x14ac:dyDescent="0.35">
      <c r="A503" s="138">
        <v>13</v>
      </c>
      <c r="B503" s="139" t="s">
        <v>60</v>
      </c>
      <c r="C503" s="139" t="s">
        <v>382</v>
      </c>
      <c r="D503" s="139" t="s">
        <v>141</v>
      </c>
      <c r="E503" s="139" t="s">
        <v>383</v>
      </c>
      <c r="F503" s="139" t="s">
        <v>180</v>
      </c>
      <c r="G503" s="139" t="s">
        <v>748</v>
      </c>
      <c r="H503" s="140">
        <v>2046</v>
      </c>
      <c r="I503" s="138">
        <v>2</v>
      </c>
      <c r="J503" s="141">
        <f>'เลย '!F63</f>
        <v>393444.48</v>
      </c>
      <c r="K503" s="142">
        <f>SUM('เลย '!AI63)</f>
        <v>598537.07999999996</v>
      </c>
      <c r="L503" s="143">
        <f>'เลย '!AJ63</f>
        <v>1574569.5</v>
      </c>
      <c r="M503" s="143">
        <f>'เลย '!AK63</f>
        <v>1103350.8799999999</v>
      </c>
      <c r="N503" s="139"/>
      <c r="O503" s="139"/>
      <c r="P503" s="139"/>
      <c r="Q503" s="131">
        <f t="shared" si="52"/>
        <v>471218.62000000011</v>
      </c>
      <c r="R503" s="132">
        <f t="shared" si="53"/>
        <v>769.58431085043992</v>
      </c>
    </row>
    <row r="504" spans="1:18" x14ac:dyDescent="0.35">
      <c r="A504" s="138">
        <v>14</v>
      </c>
      <c r="B504" s="139" t="s">
        <v>60</v>
      </c>
      <c r="C504" s="139" t="s">
        <v>382</v>
      </c>
      <c r="D504" s="139" t="s">
        <v>141</v>
      </c>
      <c r="E504" s="139" t="s">
        <v>383</v>
      </c>
      <c r="F504" s="139" t="s">
        <v>180</v>
      </c>
      <c r="G504" s="139" t="s">
        <v>749</v>
      </c>
      <c r="H504" s="140">
        <v>4503</v>
      </c>
      <c r="I504" s="138">
        <v>4</v>
      </c>
      <c r="J504" s="141">
        <f>'เลย '!F64</f>
        <v>254580.1</v>
      </c>
      <c r="K504" s="142">
        <f>SUM('เลย '!AI64)</f>
        <v>275041.03999999998</v>
      </c>
      <c r="L504" s="143">
        <f>'เลย '!AJ64</f>
        <v>938081.49</v>
      </c>
      <c r="M504" s="143">
        <f>'เลย '!AK64</f>
        <v>966911.49</v>
      </c>
      <c r="N504" s="139"/>
      <c r="O504" s="139"/>
      <c r="P504" s="139"/>
      <c r="Q504" s="131">
        <f t="shared" si="52"/>
        <v>-28830</v>
      </c>
      <c r="R504" s="132">
        <f t="shared" si="53"/>
        <v>208.32367088607594</v>
      </c>
    </row>
    <row r="505" spans="1:18" s="150" customFormat="1" x14ac:dyDescent="0.35">
      <c r="A505" s="144">
        <v>5</v>
      </c>
      <c r="B505" s="145" t="s">
        <v>60</v>
      </c>
      <c r="C505" s="145"/>
      <c r="D505" s="145"/>
      <c r="E505" s="145" t="s">
        <v>77</v>
      </c>
      <c r="F505" s="145"/>
      <c r="G505" s="145" t="s">
        <v>385</v>
      </c>
      <c r="H505" s="151">
        <f>SUM(H491:H504)</f>
        <v>37307</v>
      </c>
      <c r="I505" s="144"/>
      <c r="J505" s="147">
        <f>SUM(J491:J504)</f>
        <v>5824823.4100000001</v>
      </c>
      <c r="K505" s="147">
        <f t="shared" ref="K505:M505" si="57">SUM(K491:K504)</f>
        <v>7475233.46</v>
      </c>
      <c r="L505" s="147">
        <f t="shared" si="57"/>
        <v>21974904.25</v>
      </c>
      <c r="M505" s="147">
        <f t="shared" si="57"/>
        <v>17721966.529999997</v>
      </c>
      <c r="N505" s="145">
        <v>13</v>
      </c>
      <c r="O505" s="145">
        <v>13</v>
      </c>
      <c r="P505" s="145">
        <f>N505-O505</f>
        <v>0</v>
      </c>
      <c r="Q505" s="148">
        <f t="shared" si="52"/>
        <v>4252937.7200000025</v>
      </c>
      <c r="R505" s="149">
        <f>L505/H505</f>
        <v>589.02898249658244</v>
      </c>
    </row>
    <row r="506" spans="1:18" x14ac:dyDescent="0.35">
      <c r="A506" s="138">
        <v>1</v>
      </c>
      <c r="B506" s="139" t="s">
        <v>60</v>
      </c>
      <c r="C506" s="139" t="s">
        <v>386</v>
      </c>
      <c r="D506" s="139" t="s">
        <v>102</v>
      </c>
      <c r="E506" s="139" t="s">
        <v>387</v>
      </c>
      <c r="F506" s="139" t="s">
        <v>210</v>
      </c>
      <c r="G506" s="139" t="s">
        <v>388</v>
      </c>
      <c r="H506" s="140"/>
      <c r="I506" s="138"/>
      <c r="J506" s="141"/>
      <c r="K506" s="142"/>
      <c r="L506" s="143"/>
      <c r="M506" s="143"/>
      <c r="N506" s="139"/>
      <c r="O506" s="139"/>
      <c r="P506" s="139"/>
    </row>
    <row r="507" spans="1:18" x14ac:dyDescent="0.35">
      <c r="A507" s="138">
        <v>2</v>
      </c>
      <c r="B507" s="139" t="s">
        <v>60</v>
      </c>
      <c r="C507" s="139" t="s">
        <v>386</v>
      </c>
      <c r="D507" s="139" t="s">
        <v>102</v>
      </c>
      <c r="E507" s="139" t="s">
        <v>387</v>
      </c>
      <c r="F507" s="139" t="s">
        <v>180</v>
      </c>
      <c r="G507" s="139" t="s">
        <v>750</v>
      </c>
      <c r="H507" s="140">
        <v>1295</v>
      </c>
      <c r="I507" s="138">
        <v>1</v>
      </c>
      <c r="J507" s="141">
        <f>'เลย '!F65</f>
        <v>469315.43</v>
      </c>
      <c r="K507" s="142">
        <f>SUM('เลย '!AI65)</f>
        <v>491448.78</v>
      </c>
      <c r="L507" s="143">
        <f>'เลย '!AJ65</f>
        <v>2043551</v>
      </c>
      <c r="M507" s="143">
        <f>'เลย '!AK65</f>
        <v>2003891.5999999999</v>
      </c>
      <c r="N507" s="139"/>
      <c r="O507" s="139"/>
      <c r="P507" s="139"/>
      <c r="Q507" s="131">
        <f t="shared" si="52"/>
        <v>39659.40000000014</v>
      </c>
      <c r="R507" s="132">
        <f t="shared" si="53"/>
        <v>1578.0316602316602</v>
      </c>
    </row>
    <row r="508" spans="1:18" x14ac:dyDescent="0.35">
      <c r="A508" s="138">
        <v>3</v>
      </c>
      <c r="B508" s="139" t="s">
        <v>60</v>
      </c>
      <c r="C508" s="139" t="s">
        <v>386</v>
      </c>
      <c r="D508" s="139" t="s">
        <v>102</v>
      </c>
      <c r="E508" s="139" t="s">
        <v>387</v>
      </c>
      <c r="F508" s="139" t="s">
        <v>180</v>
      </c>
      <c r="G508" s="139" t="s">
        <v>751</v>
      </c>
      <c r="H508" s="140">
        <v>1368</v>
      </c>
      <c r="I508" s="138">
        <v>1</v>
      </c>
      <c r="J508" s="141">
        <f>'เลย '!F66</f>
        <v>621987.17000000004</v>
      </c>
      <c r="K508" s="142">
        <f>SUM('เลย '!AI66)</f>
        <v>638630.82000000007</v>
      </c>
      <c r="L508" s="143">
        <f>'เลย '!AJ66</f>
        <v>1793750.42</v>
      </c>
      <c r="M508" s="143">
        <f>'เลย '!AK66</f>
        <v>1557433.88</v>
      </c>
      <c r="N508" s="139"/>
      <c r="O508" s="139"/>
      <c r="P508" s="139"/>
      <c r="Q508" s="131">
        <f t="shared" si="52"/>
        <v>236316.54000000004</v>
      </c>
      <c r="R508" s="132">
        <f t="shared" si="53"/>
        <v>1311.221067251462</v>
      </c>
    </row>
    <row r="509" spans="1:18" x14ac:dyDescent="0.35">
      <c r="A509" s="138">
        <v>4</v>
      </c>
      <c r="B509" s="139" t="s">
        <v>60</v>
      </c>
      <c r="C509" s="139" t="s">
        <v>386</v>
      </c>
      <c r="D509" s="139" t="s">
        <v>102</v>
      </c>
      <c r="E509" s="139" t="s">
        <v>387</v>
      </c>
      <c r="F509" s="139" t="s">
        <v>180</v>
      </c>
      <c r="G509" s="139" t="s">
        <v>752</v>
      </c>
      <c r="H509" s="140">
        <v>2588</v>
      </c>
      <c r="I509" s="138">
        <v>2</v>
      </c>
      <c r="J509" s="141">
        <f>'เลย '!F67</f>
        <v>338258.21</v>
      </c>
      <c r="K509" s="142">
        <f>SUM('เลย '!AI67)</f>
        <v>399212.83</v>
      </c>
      <c r="L509" s="143">
        <f>'เลย '!AJ67</f>
        <v>1817530.98</v>
      </c>
      <c r="M509" s="143">
        <f>'เลย '!AK67</f>
        <v>2028498.9200000002</v>
      </c>
      <c r="N509" s="139"/>
      <c r="O509" s="139"/>
      <c r="P509" s="139"/>
      <c r="Q509" s="131">
        <f t="shared" si="52"/>
        <v>-210967.94000000018</v>
      </c>
      <c r="R509" s="132">
        <f t="shared" si="53"/>
        <v>702.29172333848533</v>
      </c>
    </row>
    <row r="510" spans="1:18" x14ac:dyDescent="0.35">
      <c r="A510" s="138">
        <v>5</v>
      </c>
      <c r="B510" s="139" t="s">
        <v>60</v>
      </c>
      <c r="C510" s="139" t="s">
        <v>386</v>
      </c>
      <c r="D510" s="139" t="s">
        <v>102</v>
      </c>
      <c r="E510" s="139" t="s">
        <v>387</v>
      </c>
      <c r="F510" s="139" t="s">
        <v>180</v>
      </c>
      <c r="G510" s="139" t="s">
        <v>753</v>
      </c>
      <c r="H510" s="140">
        <v>1190</v>
      </c>
      <c r="I510" s="138">
        <v>1</v>
      </c>
      <c r="J510" s="141">
        <f>'เลย '!F68</f>
        <v>470565.59</v>
      </c>
      <c r="K510" s="142">
        <f>SUM('เลย '!AI68)</f>
        <v>502491.60000000009</v>
      </c>
      <c r="L510" s="143">
        <f>'เลย '!AJ68</f>
        <v>1926978.46</v>
      </c>
      <c r="M510" s="143">
        <f>'เลย '!AK68</f>
        <v>1999807.3699999999</v>
      </c>
      <c r="N510" s="139"/>
      <c r="O510" s="139"/>
      <c r="P510" s="139"/>
      <c r="Q510" s="131">
        <f t="shared" si="52"/>
        <v>-72828.909999999916</v>
      </c>
      <c r="R510" s="132">
        <f t="shared" si="53"/>
        <v>1619.3096302521008</v>
      </c>
    </row>
    <row r="511" spans="1:18" x14ac:dyDescent="0.35">
      <c r="A511" s="138">
        <v>6</v>
      </c>
      <c r="B511" s="139" t="s">
        <v>60</v>
      </c>
      <c r="C511" s="139" t="s">
        <v>386</v>
      </c>
      <c r="D511" s="139" t="s">
        <v>102</v>
      </c>
      <c r="E511" s="139" t="s">
        <v>387</v>
      </c>
      <c r="F511" s="139" t="s">
        <v>180</v>
      </c>
      <c r="G511" s="139" t="s">
        <v>754</v>
      </c>
      <c r="H511" s="140">
        <v>897</v>
      </c>
      <c r="I511" s="138">
        <v>1</v>
      </c>
      <c r="J511" s="141">
        <f>'เลย '!F69</f>
        <v>289600.67</v>
      </c>
      <c r="K511" s="142">
        <f>SUM('เลย '!AI69)</f>
        <v>274601.61</v>
      </c>
      <c r="L511" s="143">
        <f>'เลย '!AJ69</f>
        <v>992142.29</v>
      </c>
      <c r="M511" s="143">
        <f>'เลย '!AK69</f>
        <v>1084742.8600000001</v>
      </c>
      <c r="N511" s="139"/>
      <c r="O511" s="139"/>
      <c r="P511" s="139"/>
      <c r="Q511" s="131">
        <f t="shared" si="52"/>
        <v>-92600.570000000065</v>
      </c>
      <c r="R511" s="132">
        <f t="shared" si="53"/>
        <v>1106.0672129319955</v>
      </c>
    </row>
    <row r="512" spans="1:18" s="150" customFormat="1" x14ac:dyDescent="0.35">
      <c r="A512" s="144">
        <v>6</v>
      </c>
      <c r="B512" s="145" t="s">
        <v>60</v>
      </c>
      <c r="C512" s="145"/>
      <c r="D512" s="145"/>
      <c r="E512" s="145" t="s">
        <v>77</v>
      </c>
      <c r="F512" s="145"/>
      <c r="G512" s="145" t="s">
        <v>389</v>
      </c>
      <c r="H512" s="151">
        <f>SUM(H506:H511)</f>
        <v>7338</v>
      </c>
      <c r="I512" s="144"/>
      <c r="J512" s="147">
        <f>SUM(J506:J511)</f>
        <v>2189727.0700000003</v>
      </c>
      <c r="K512" s="147">
        <f t="shared" ref="K512:M512" si="58">SUM(K506:K511)</f>
        <v>2306385.64</v>
      </c>
      <c r="L512" s="147">
        <f t="shared" si="58"/>
        <v>8573953.1500000004</v>
      </c>
      <c r="M512" s="147">
        <f t="shared" si="58"/>
        <v>8674374.629999999</v>
      </c>
      <c r="N512" s="145">
        <v>5</v>
      </c>
      <c r="O512" s="145">
        <v>5</v>
      </c>
      <c r="P512" s="145">
        <f>N512-O512</f>
        <v>0</v>
      </c>
      <c r="Q512" s="148">
        <f t="shared" si="52"/>
        <v>-100421.47999999858</v>
      </c>
      <c r="R512" s="149">
        <f>L512/H512</f>
        <v>1168.4318819841919</v>
      </c>
    </row>
    <row r="513" spans="1:18" x14ac:dyDescent="0.35">
      <c r="A513" s="138">
        <v>1</v>
      </c>
      <c r="B513" s="139" t="s">
        <v>60</v>
      </c>
      <c r="C513" s="139" t="s">
        <v>390</v>
      </c>
      <c r="D513" s="139" t="s">
        <v>109</v>
      </c>
      <c r="E513" s="139" t="s">
        <v>391</v>
      </c>
      <c r="F513" s="139" t="s">
        <v>210</v>
      </c>
      <c r="G513" s="139" t="s">
        <v>392</v>
      </c>
      <c r="H513" s="140"/>
      <c r="I513" s="138"/>
      <c r="J513" s="141"/>
      <c r="K513" s="142"/>
      <c r="L513" s="143"/>
      <c r="M513" s="143"/>
      <c r="N513" s="139"/>
      <c r="O513" s="139"/>
      <c r="P513" s="139"/>
    </row>
    <row r="514" spans="1:18" x14ac:dyDescent="0.35">
      <c r="A514" s="138">
        <v>2</v>
      </c>
      <c r="B514" s="139" t="s">
        <v>60</v>
      </c>
      <c r="C514" s="139" t="s">
        <v>390</v>
      </c>
      <c r="D514" s="139" t="s">
        <v>109</v>
      </c>
      <c r="E514" s="139" t="s">
        <v>391</v>
      </c>
      <c r="F514" s="139" t="s">
        <v>180</v>
      </c>
      <c r="G514" s="139" t="s">
        <v>755</v>
      </c>
      <c r="H514" s="140">
        <v>2172</v>
      </c>
      <c r="I514" s="138">
        <v>2</v>
      </c>
      <c r="J514" s="141">
        <f>'เลย '!F70</f>
        <v>346320.16</v>
      </c>
      <c r="K514" s="142">
        <f>SUM('เลย '!AI70)</f>
        <v>277577.09999999998</v>
      </c>
      <c r="L514" s="143">
        <f>'เลย '!AJ70</f>
        <v>1992638.38</v>
      </c>
      <c r="M514" s="143">
        <f>'เลย '!AK70</f>
        <v>1854248.14</v>
      </c>
      <c r="N514" s="139"/>
      <c r="O514" s="139"/>
      <c r="P514" s="139"/>
      <c r="Q514" s="131">
        <f t="shared" si="52"/>
        <v>138390.24</v>
      </c>
      <c r="R514" s="132">
        <f t="shared" si="53"/>
        <v>917.42098526703489</v>
      </c>
    </row>
    <row r="515" spans="1:18" x14ac:dyDescent="0.35">
      <c r="A515" s="138">
        <v>3</v>
      </c>
      <c r="B515" s="139" t="s">
        <v>60</v>
      </c>
      <c r="C515" s="139" t="s">
        <v>390</v>
      </c>
      <c r="D515" s="139" t="s">
        <v>109</v>
      </c>
      <c r="E515" s="139" t="s">
        <v>391</v>
      </c>
      <c r="F515" s="139" t="s">
        <v>180</v>
      </c>
      <c r="G515" s="139" t="s">
        <v>756</v>
      </c>
      <c r="H515" s="140">
        <v>3964</v>
      </c>
      <c r="I515" s="138">
        <v>3</v>
      </c>
      <c r="J515" s="141">
        <f>'เลย '!F71</f>
        <v>741249.41</v>
      </c>
      <c r="K515" s="142">
        <f>SUM('เลย '!AI71)</f>
        <v>757386.6</v>
      </c>
      <c r="L515" s="143">
        <f>'เลย '!AJ71</f>
        <v>2941737.68</v>
      </c>
      <c r="M515" s="143">
        <f>'เลย '!AK71</f>
        <v>2655102.71</v>
      </c>
      <c r="N515" s="139"/>
      <c r="O515" s="139"/>
      <c r="P515" s="139"/>
      <c r="Q515" s="131">
        <f t="shared" si="52"/>
        <v>286634.9700000002</v>
      </c>
      <c r="R515" s="132">
        <f t="shared" si="53"/>
        <v>742.11344096871846</v>
      </c>
    </row>
    <row r="516" spans="1:18" x14ac:dyDescent="0.35">
      <c r="A516" s="138">
        <v>4</v>
      </c>
      <c r="B516" s="139" t="s">
        <v>60</v>
      </c>
      <c r="C516" s="139" t="s">
        <v>390</v>
      </c>
      <c r="D516" s="139" t="s">
        <v>109</v>
      </c>
      <c r="E516" s="139" t="s">
        <v>391</v>
      </c>
      <c r="F516" s="139" t="s">
        <v>180</v>
      </c>
      <c r="G516" s="139" t="s">
        <v>757</v>
      </c>
      <c r="H516" s="140">
        <v>1498</v>
      </c>
      <c r="I516" s="138">
        <v>1</v>
      </c>
      <c r="J516" s="141">
        <f>'เลย '!F72</f>
        <v>141490.1</v>
      </c>
      <c r="K516" s="142">
        <f>SUM('เลย '!AI72)</f>
        <v>185762.94999999998</v>
      </c>
      <c r="L516" s="143">
        <f>'เลย '!AJ72</f>
        <v>1691254.58</v>
      </c>
      <c r="M516" s="143">
        <f>'เลย '!AK72</f>
        <v>1572688.49</v>
      </c>
      <c r="N516" s="139"/>
      <c r="O516" s="139"/>
      <c r="P516" s="139"/>
      <c r="Q516" s="131">
        <f t="shared" si="52"/>
        <v>118566.09000000008</v>
      </c>
      <c r="R516" s="132">
        <f t="shared" si="53"/>
        <v>1129.0083978638186</v>
      </c>
    </row>
    <row r="517" spans="1:18" x14ac:dyDescent="0.35">
      <c r="A517" s="138">
        <v>5</v>
      </c>
      <c r="B517" s="139" t="s">
        <v>60</v>
      </c>
      <c r="C517" s="139" t="s">
        <v>390</v>
      </c>
      <c r="D517" s="139" t="s">
        <v>109</v>
      </c>
      <c r="E517" s="139" t="s">
        <v>391</v>
      </c>
      <c r="F517" s="139" t="s">
        <v>180</v>
      </c>
      <c r="G517" s="139" t="s">
        <v>758</v>
      </c>
      <c r="H517" s="140">
        <v>1440</v>
      </c>
      <c r="I517" s="138">
        <v>1</v>
      </c>
      <c r="J517" s="141">
        <f>'เลย '!F73</f>
        <v>318787.36</v>
      </c>
      <c r="K517" s="142">
        <f>SUM('เลย '!AI73)</f>
        <v>316641.95999999996</v>
      </c>
      <c r="L517" s="143">
        <f>'เลย '!AJ73</f>
        <v>2062905.6800000002</v>
      </c>
      <c r="M517" s="143">
        <f>'เลย '!AK73</f>
        <v>1838959.15</v>
      </c>
      <c r="N517" s="139"/>
      <c r="O517" s="139"/>
      <c r="P517" s="139"/>
      <c r="Q517" s="131">
        <f t="shared" si="52"/>
        <v>223946.53000000026</v>
      </c>
      <c r="R517" s="132">
        <f t="shared" si="53"/>
        <v>1432.573388888889</v>
      </c>
    </row>
    <row r="518" spans="1:18" x14ac:dyDescent="0.35">
      <c r="A518" s="138">
        <v>6</v>
      </c>
      <c r="B518" s="139" t="s">
        <v>60</v>
      </c>
      <c r="C518" s="139" t="s">
        <v>390</v>
      </c>
      <c r="D518" s="139" t="s">
        <v>109</v>
      </c>
      <c r="E518" s="139" t="s">
        <v>391</v>
      </c>
      <c r="F518" s="139" t="s">
        <v>180</v>
      </c>
      <c r="G518" s="139" t="s">
        <v>759</v>
      </c>
      <c r="H518" s="140">
        <v>1880</v>
      </c>
      <c r="I518" s="138">
        <v>2</v>
      </c>
      <c r="J518" s="141">
        <f>'เลย '!F74</f>
        <v>295608.90999999997</v>
      </c>
      <c r="K518" s="142">
        <f>SUM('เลย '!AI74)</f>
        <v>313703.39999999997</v>
      </c>
      <c r="L518" s="143">
        <f>'เลย '!AJ74</f>
        <v>1857465.38</v>
      </c>
      <c r="M518" s="143">
        <f>'เลย '!AK74</f>
        <v>1633451.56</v>
      </c>
      <c r="N518" s="139"/>
      <c r="O518" s="139"/>
      <c r="P518" s="139"/>
      <c r="Q518" s="131">
        <f t="shared" si="52"/>
        <v>224013.81999999983</v>
      </c>
      <c r="R518" s="132">
        <f t="shared" si="53"/>
        <v>988.01349999999991</v>
      </c>
    </row>
    <row r="519" spans="1:18" x14ac:dyDescent="0.35">
      <c r="A519" s="138">
        <v>7</v>
      </c>
      <c r="B519" s="139" t="s">
        <v>60</v>
      </c>
      <c r="C519" s="139" t="s">
        <v>390</v>
      </c>
      <c r="D519" s="139" t="s">
        <v>109</v>
      </c>
      <c r="E519" s="139" t="s">
        <v>391</v>
      </c>
      <c r="F519" s="139" t="s">
        <v>180</v>
      </c>
      <c r="G519" s="139" t="s">
        <v>760</v>
      </c>
      <c r="H519" s="140">
        <v>2455</v>
      </c>
      <c r="I519" s="138">
        <v>2</v>
      </c>
      <c r="J519" s="141">
        <f>'เลย '!F75</f>
        <v>492656.11</v>
      </c>
      <c r="K519" s="142">
        <f>SUM('เลย '!AI75)</f>
        <v>460107.93999999994</v>
      </c>
      <c r="L519" s="143">
        <f>'เลย '!AJ75</f>
        <v>2559785.67</v>
      </c>
      <c r="M519" s="143">
        <f>'เลย '!AK75</f>
        <v>2244761.7400000002</v>
      </c>
      <c r="N519" s="139"/>
      <c r="O519" s="139"/>
      <c r="P519" s="139"/>
      <c r="Q519" s="131">
        <f t="shared" ref="Q519:Q582" si="59">L519-M519</f>
        <v>315023.9299999997</v>
      </c>
      <c r="R519" s="132">
        <f t="shared" ref="R519:R581" si="60">L519/H519</f>
        <v>1042.6825539714866</v>
      </c>
    </row>
    <row r="520" spans="1:18" s="150" customFormat="1" x14ac:dyDescent="0.35">
      <c r="A520" s="144">
        <v>7</v>
      </c>
      <c r="B520" s="145" t="s">
        <v>60</v>
      </c>
      <c r="C520" s="145"/>
      <c r="D520" s="145"/>
      <c r="E520" s="145" t="s">
        <v>77</v>
      </c>
      <c r="F520" s="145"/>
      <c r="G520" s="145" t="s">
        <v>393</v>
      </c>
      <c r="H520" s="151">
        <f>SUM(H513:H519)</f>
        <v>13409</v>
      </c>
      <c r="I520" s="144"/>
      <c r="J520" s="147">
        <f>SUM(J513:J519)</f>
        <v>2336112.0500000003</v>
      </c>
      <c r="K520" s="147">
        <f t="shared" ref="K520:M520" si="61">SUM(K513:K519)</f>
        <v>2311179.9499999997</v>
      </c>
      <c r="L520" s="147">
        <f t="shared" si="61"/>
        <v>13105787.369999999</v>
      </c>
      <c r="M520" s="147">
        <f t="shared" si="61"/>
        <v>11799211.790000001</v>
      </c>
      <c r="N520" s="145">
        <v>6</v>
      </c>
      <c r="O520" s="145">
        <v>6</v>
      </c>
      <c r="P520" s="145">
        <f>N520-O520</f>
        <v>0</v>
      </c>
      <c r="Q520" s="148">
        <f t="shared" si="59"/>
        <v>1306575.5799999982</v>
      </c>
      <c r="R520" s="149">
        <f>L520/H520</f>
        <v>977.38737937206349</v>
      </c>
    </row>
    <row r="521" spans="1:18" x14ac:dyDescent="0.35">
      <c r="A521" s="138">
        <v>1</v>
      </c>
      <c r="B521" s="139" t="s">
        <v>60</v>
      </c>
      <c r="C521" s="139" t="s">
        <v>394</v>
      </c>
      <c r="D521" s="139" t="s">
        <v>116</v>
      </c>
      <c r="E521" s="139" t="s">
        <v>395</v>
      </c>
      <c r="F521" s="139" t="s">
        <v>210</v>
      </c>
      <c r="G521" s="139" t="s">
        <v>396</v>
      </c>
      <c r="H521" s="140"/>
      <c r="I521" s="138"/>
      <c r="J521" s="141"/>
      <c r="K521" s="142"/>
      <c r="L521" s="143"/>
      <c r="M521" s="143"/>
      <c r="N521" s="139"/>
      <c r="O521" s="139"/>
      <c r="P521" s="139"/>
    </row>
    <row r="522" spans="1:18" x14ac:dyDescent="0.35">
      <c r="A522" s="138">
        <v>2</v>
      </c>
      <c r="B522" s="139" t="s">
        <v>60</v>
      </c>
      <c r="C522" s="139" t="s">
        <v>394</v>
      </c>
      <c r="D522" s="139" t="s">
        <v>116</v>
      </c>
      <c r="E522" s="139" t="s">
        <v>395</v>
      </c>
      <c r="F522" s="139" t="s">
        <v>180</v>
      </c>
      <c r="G522" s="139" t="s">
        <v>761</v>
      </c>
      <c r="H522" s="140">
        <v>1765</v>
      </c>
      <c r="I522" s="138">
        <v>2</v>
      </c>
      <c r="J522" s="141">
        <f>'เลย '!F76</f>
        <v>219797.57</v>
      </c>
      <c r="K522" s="142">
        <f>SUM('เลย '!AI76)</f>
        <v>182253.39</v>
      </c>
      <c r="L522" s="143">
        <f>'เลย '!AJ76</f>
        <v>1606223.3599999999</v>
      </c>
      <c r="M522" s="143">
        <f>'เลย '!AK76</f>
        <v>1476430.2200000002</v>
      </c>
      <c r="N522" s="139"/>
      <c r="O522" s="139"/>
      <c r="P522" s="139"/>
      <c r="Q522" s="131">
        <f t="shared" si="59"/>
        <v>129793.13999999966</v>
      </c>
      <c r="R522" s="132">
        <f t="shared" si="60"/>
        <v>910.04156373937667</v>
      </c>
    </row>
    <row r="523" spans="1:18" x14ac:dyDescent="0.35">
      <c r="A523" s="138">
        <v>3</v>
      </c>
      <c r="B523" s="139" t="s">
        <v>60</v>
      </c>
      <c r="C523" s="139" t="s">
        <v>394</v>
      </c>
      <c r="D523" s="139" t="s">
        <v>116</v>
      </c>
      <c r="E523" s="139" t="s">
        <v>395</v>
      </c>
      <c r="F523" s="139" t="s">
        <v>180</v>
      </c>
      <c r="G523" s="139" t="s">
        <v>762</v>
      </c>
      <c r="H523" s="140">
        <v>2349</v>
      </c>
      <c r="I523" s="138">
        <v>2</v>
      </c>
      <c r="J523" s="141">
        <f>'เลย '!F77</f>
        <v>500943.38</v>
      </c>
      <c r="K523" s="142">
        <f>SUM('เลย '!AI77)</f>
        <v>601030.56000000006</v>
      </c>
      <c r="L523" s="143">
        <f>'เลย '!AJ77</f>
        <v>2857774.2199999997</v>
      </c>
      <c r="M523" s="143">
        <f>'เลย '!AK77</f>
        <v>2438050.7400000002</v>
      </c>
      <c r="N523" s="139"/>
      <c r="O523" s="139"/>
      <c r="P523" s="139"/>
      <c r="Q523" s="131">
        <f t="shared" si="59"/>
        <v>419723.47999999952</v>
      </c>
      <c r="R523" s="132">
        <f t="shared" si="60"/>
        <v>1216.591834823329</v>
      </c>
    </row>
    <row r="524" spans="1:18" x14ac:dyDescent="0.35">
      <c r="A524" s="138">
        <v>4</v>
      </c>
      <c r="B524" s="139" t="s">
        <v>60</v>
      </c>
      <c r="C524" s="139" t="s">
        <v>394</v>
      </c>
      <c r="D524" s="139" t="s">
        <v>116</v>
      </c>
      <c r="E524" s="139" t="s">
        <v>395</v>
      </c>
      <c r="F524" s="139" t="s">
        <v>180</v>
      </c>
      <c r="G524" s="139" t="s">
        <v>763</v>
      </c>
      <c r="H524" s="140">
        <v>2942</v>
      </c>
      <c r="I524" s="138">
        <v>2</v>
      </c>
      <c r="J524" s="141">
        <f>'เลย '!F78</f>
        <v>461745.58</v>
      </c>
      <c r="K524" s="142">
        <f>SUM('เลย '!AI78)</f>
        <v>498634.25999999995</v>
      </c>
      <c r="L524" s="143">
        <f>'เลย '!AJ78</f>
        <v>2008722.03</v>
      </c>
      <c r="M524" s="143">
        <f>'เลย '!AK78</f>
        <v>1756122.0499999998</v>
      </c>
      <c r="N524" s="139"/>
      <c r="O524" s="139"/>
      <c r="P524" s="139"/>
      <c r="Q524" s="131">
        <f t="shared" si="59"/>
        <v>252599.98000000021</v>
      </c>
      <c r="R524" s="132">
        <f t="shared" si="60"/>
        <v>682.77431339225018</v>
      </c>
    </row>
    <row r="525" spans="1:18" x14ac:dyDescent="0.35">
      <c r="A525" s="138">
        <v>5</v>
      </c>
      <c r="B525" s="139" t="s">
        <v>60</v>
      </c>
      <c r="C525" s="139" t="s">
        <v>394</v>
      </c>
      <c r="D525" s="139" t="s">
        <v>116</v>
      </c>
      <c r="E525" s="139" t="s">
        <v>395</v>
      </c>
      <c r="F525" s="139" t="s">
        <v>180</v>
      </c>
      <c r="G525" s="139" t="s">
        <v>764</v>
      </c>
      <c r="H525" s="140">
        <v>2523</v>
      </c>
      <c r="I525" s="138">
        <v>2</v>
      </c>
      <c r="J525" s="141">
        <f>'เลย '!F79</f>
        <v>555418.12</v>
      </c>
      <c r="K525" s="142">
        <f>SUM('เลย '!AI79)</f>
        <v>535940.44999999995</v>
      </c>
      <c r="L525" s="143">
        <f>'เลย '!AJ79</f>
        <v>1786219.49</v>
      </c>
      <c r="M525" s="143">
        <f>'เลย '!AK79</f>
        <v>1516393.4200000002</v>
      </c>
      <c r="N525" s="139"/>
      <c r="O525" s="139"/>
      <c r="P525" s="139"/>
      <c r="Q525" s="131">
        <f t="shared" si="59"/>
        <v>269826.06999999983</v>
      </c>
      <c r="R525" s="132">
        <f t="shared" si="60"/>
        <v>707.97443123265953</v>
      </c>
    </row>
    <row r="526" spans="1:18" x14ac:dyDescent="0.35">
      <c r="A526" s="138">
        <v>6</v>
      </c>
      <c r="B526" s="139" t="s">
        <v>60</v>
      </c>
      <c r="C526" s="139" t="s">
        <v>394</v>
      </c>
      <c r="D526" s="139" t="s">
        <v>116</v>
      </c>
      <c r="E526" s="139" t="s">
        <v>395</v>
      </c>
      <c r="F526" s="139" t="s">
        <v>180</v>
      </c>
      <c r="G526" s="139" t="s">
        <v>765</v>
      </c>
      <c r="H526" s="140">
        <v>4280</v>
      </c>
      <c r="I526" s="138">
        <v>3</v>
      </c>
      <c r="J526" s="141">
        <f>'เลย '!F80</f>
        <v>919424.12</v>
      </c>
      <c r="K526" s="142">
        <f>SUM('เลย '!AI80)</f>
        <v>949567.57</v>
      </c>
      <c r="L526" s="143">
        <f>'เลย '!AJ80</f>
        <v>1889911.34</v>
      </c>
      <c r="M526" s="143">
        <f>'เลย '!AK80</f>
        <v>1491169.9500000002</v>
      </c>
      <c r="N526" s="139"/>
      <c r="O526" s="139"/>
      <c r="P526" s="139"/>
      <c r="Q526" s="131">
        <f t="shared" si="59"/>
        <v>398741.3899999999</v>
      </c>
      <c r="R526" s="132">
        <f t="shared" si="60"/>
        <v>441.56807009345795</v>
      </c>
    </row>
    <row r="527" spans="1:18" x14ac:dyDescent="0.35">
      <c r="A527" s="138">
        <v>7</v>
      </c>
      <c r="B527" s="139" t="s">
        <v>60</v>
      </c>
      <c r="C527" s="139" t="s">
        <v>394</v>
      </c>
      <c r="D527" s="139" t="s">
        <v>116</v>
      </c>
      <c r="E527" s="139" t="s">
        <v>395</v>
      </c>
      <c r="F527" s="139" t="s">
        <v>180</v>
      </c>
      <c r="G527" s="139" t="s">
        <v>766</v>
      </c>
      <c r="H527" s="140">
        <v>2682</v>
      </c>
      <c r="I527" s="138">
        <v>2</v>
      </c>
      <c r="J527" s="141">
        <f>'เลย '!F81</f>
        <v>496533.2</v>
      </c>
      <c r="K527" s="142">
        <f>SUM('เลย '!AI81)</f>
        <v>492356.48</v>
      </c>
      <c r="L527" s="143">
        <f>'เลย '!AJ81</f>
        <v>2058456.6800000002</v>
      </c>
      <c r="M527" s="143">
        <f>'เลย '!AK81</f>
        <v>1806542.34</v>
      </c>
      <c r="N527" s="139"/>
      <c r="O527" s="139"/>
      <c r="P527" s="139"/>
      <c r="Q527" s="131">
        <f t="shared" si="59"/>
        <v>251914.34000000008</v>
      </c>
      <c r="R527" s="132">
        <f t="shared" si="60"/>
        <v>767.50808351976139</v>
      </c>
    </row>
    <row r="528" spans="1:18" x14ac:dyDescent="0.35">
      <c r="A528" s="138">
        <v>8</v>
      </c>
      <c r="B528" s="139" t="s">
        <v>60</v>
      </c>
      <c r="C528" s="139" t="s">
        <v>394</v>
      </c>
      <c r="D528" s="139" t="s">
        <v>116</v>
      </c>
      <c r="E528" s="139" t="s">
        <v>395</v>
      </c>
      <c r="F528" s="139" t="s">
        <v>180</v>
      </c>
      <c r="G528" s="139" t="s">
        <v>767</v>
      </c>
      <c r="H528" s="140">
        <v>742</v>
      </c>
      <c r="I528" s="138">
        <v>1</v>
      </c>
      <c r="J528" s="141">
        <f>'เลย '!F82</f>
        <v>363956.73</v>
      </c>
      <c r="K528" s="142">
        <f>SUM('เลย '!AI82)</f>
        <v>382058.62999999995</v>
      </c>
      <c r="L528" s="143">
        <f>'เลย '!AJ82</f>
        <v>1258040.6400000001</v>
      </c>
      <c r="M528" s="143">
        <f>'เลย '!AK82</f>
        <v>1072840.97</v>
      </c>
      <c r="N528" s="139"/>
      <c r="O528" s="139"/>
      <c r="P528" s="139"/>
      <c r="Q528" s="131">
        <f t="shared" si="59"/>
        <v>185199.67000000016</v>
      </c>
      <c r="R528" s="132">
        <f t="shared" si="60"/>
        <v>1695.4725606469005</v>
      </c>
    </row>
    <row r="529" spans="1:18" x14ac:dyDescent="0.35">
      <c r="A529" s="138">
        <v>9</v>
      </c>
      <c r="B529" s="139" t="s">
        <v>60</v>
      </c>
      <c r="C529" s="139" t="s">
        <v>394</v>
      </c>
      <c r="D529" s="139" t="s">
        <v>116</v>
      </c>
      <c r="E529" s="139" t="s">
        <v>395</v>
      </c>
      <c r="F529" s="139" t="s">
        <v>180</v>
      </c>
      <c r="G529" s="139" t="s">
        <v>768</v>
      </c>
      <c r="H529" s="140">
        <v>697</v>
      </c>
      <c r="I529" s="138">
        <v>1</v>
      </c>
      <c r="J529" s="141">
        <f>'เลย '!F83</f>
        <v>508767.4</v>
      </c>
      <c r="K529" s="142">
        <f>SUM('เลย '!AI83)</f>
        <v>503076.19</v>
      </c>
      <c r="L529" s="143">
        <f>'เลย '!AJ83</f>
        <v>1513983.25</v>
      </c>
      <c r="M529" s="143">
        <f>'เลย '!AK83</f>
        <v>1277519.56</v>
      </c>
      <c r="N529" s="139"/>
      <c r="O529" s="139"/>
      <c r="P529" s="139"/>
      <c r="Q529" s="131">
        <f t="shared" si="59"/>
        <v>236463.68999999994</v>
      </c>
      <c r="R529" s="132">
        <f t="shared" si="60"/>
        <v>2172.1423959827835</v>
      </c>
    </row>
    <row r="530" spans="1:18" x14ac:dyDescent="0.35">
      <c r="A530" s="138">
        <v>10</v>
      </c>
      <c r="B530" s="139" t="s">
        <v>60</v>
      </c>
      <c r="C530" s="139" t="s">
        <v>394</v>
      </c>
      <c r="D530" s="139" t="s">
        <v>116</v>
      </c>
      <c r="E530" s="139" t="s">
        <v>395</v>
      </c>
      <c r="F530" s="139" t="s">
        <v>180</v>
      </c>
      <c r="G530" s="139" t="s">
        <v>769</v>
      </c>
      <c r="H530" s="140">
        <v>783</v>
      </c>
      <c r="I530" s="138">
        <v>1</v>
      </c>
      <c r="J530" s="141">
        <f>'เลย '!F84</f>
        <v>467558.04</v>
      </c>
      <c r="K530" s="142">
        <f>SUM('เลย '!AI84)</f>
        <v>446522.31999999995</v>
      </c>
      <c r="L530" s="143">
        <f>'เลย '!AJ84</f>
        <v>1329819.3999999999</v>
      </c>
      <c r="M530" s="143">
        <f>'เลย '!AK84</f>
        <v>1241714.4099999999</v>
      </c>
      <c r="N530" s="139"/>
      <c r="O530" s="139"/>
      <c r="P530" s="139"/>
      <c r="Q530" s="131">
        <f t="shared" si="59"/>
        <v>88104.989999999991</v>
      </c>
      <c r="R530" s="132">
        <f t="shared" si="60"/>
        <v>1698.3644955300126</v>
      </c>
    </row>
    <row r="531" spans="1:18" s="150" customFormat="1" x14ac:dyDescent="0.35">
      <c r="A531" s="144">
        <v>8</v>
      </c>
      <c r="B531" s="145" t="s">
        <v>60</v>
      </c>
      <c r="C531" s="145"/>
      <c r="D531" s="145"/>
      <c r="E531" s="145" t="s">
        <v>77</v>
      </c>
      <c r="F531" s="145"/>
      <c r="G531" s="145" t="s">
        <v>397</v>
      </c>
      <c r="H531" s="151">
        <f>SUM(H522:H530)</f>
        <v>18763</v>
      </c>
      <c r="I531" s="144"/>
      <c r="J531" s="147">
        <f>SUM(J521:J530)</f>
        <v>4494144.1399999997</v>
      </c>
      <c r="K531" s="147">
        <f t="shared" ref="K531:M531" si="62">SUM(K521:K530)</f>
        <v>4591439.8499999996</v>
      </c>
      <c r="L531" s="147">
        <f t="shared" si="62"/>
        <v>16309150.410000002</v>
      </c>
      <c r="M531" s="147">
        <f t="shared" si="62"/>
        <v>14076783.66</v>
      </c>
      <c r="N531" s="145">
        <v>9</v>
      </c>
      <c r="O531" s="145">
        <v>9</v>
      </c>
      <c r="P531" s="145">
        <f>N531-O531</f>
        <v>0</v>
      </c>
      <c r="Q531" s="148">
        <f t="shared" si="59"/>
        <v>2232366.7500000019</v>
      </c>
      <c r="R531" s="149">
        <f>L531/H531</f>
        <v>869.21869690348035</v>
      </c>
    </row>
    <row r="532" spans="1:18" x14ac:dyDescent="0.35">
      <c r="A532" s="138">
        <v>1</v>
      </c>
      <c r="B532" s="139" t="s">
        <v>60</v>
      </c>
      <c r="C532" s="139" t="s">
        <v>398</v>
      </c>
      <c r="D532" s="139" t="s">
        <v>123</v>
      </c>
      <c r="E532" s="139" t="s">
        <v>399</v>
      </c>
      <c r="F532" s="139" t="s">
        <v>210</v>
      </c>
      <c r="G532" s="139" t="s">
        <v>400</v>
      </c>
      <c r="H532" s="140"/>
      <c r="I532" s="138"/>
      <c r="J532" s="141"/>
      <c r="K532" s="142"/>
      <c r="L532" s="143"/>
      <c r="M532" s="143"/>
      <c r="N532" s="139"/>
      <c r="O532" s="139"/>
      <c r="P532" s="139"/>
    </row>
    <row r="533" spans="1:18" x14ac:dyDescent="0.35">
      <c r="A533" s="138">
        <v>2</v>
      </c>
      <c r="B533" s="139" t="s">
        <v>60</v>
      </c>
      <c r="C533" s="139" t="s">
        <v>398</v>
      </c>
      <c r="D533" s="139" t="s">
        <v>123</v>
      </c>
      <c r="E533" s="139" t="s">
        <v>399</v>
      </c>
      <c r="F533" s="139" t="s">
        <v>180</v>
      </c>
      <c r="G533" s="139" t="s">
        <v>770</v>
      </c>
      <c r="H533" s="140">
        <v>3757</v>
      </c>
      <c r="I533" s="138">
        <v>3</v>
      </c>
      <c r="J533" s="141">
        <f>'เลย '!F85</f>
        <v>322677.5</v>
      </c>
      <c r="K533" s="142">
        <f>SUM('เลย '!AI85)</f>
        <v>396906.33</v>
      </c>
      <c r="L533" s="143">
        <f>'เลย '!AJ85</f>
        <v>2005845.96</v>
      </c>
      <c r="M533" s="143">
        <f>'เลย '!AK85</f>
        <v>1953467.29</v>
      </c>
      <c r="N533" s="139"/>
      <c r="O533" s="139"/>
      <c r="P533" s="139"/>
      <c r="Q533" s="131">
        <f t="shared" si="59"/>
        <v>52378.669999999925</v>
      </c>
      <c r="R533" s="132">
        <f t="shared" si="60"/>
        <v>533.89565078520093</v>
      </c>
    </row>
    <row r="534" spans="1:18" x14ac:dyDescent="0.35">
      <c r="A534" s="138">
        <v>3</v>
      </c>
      <c r="B534" s="139" t="s">
        <v>60</v>
      </c>
      <c r="C534" s="139" t="s">
        <v>398</v>
      </c>
      <c r="D534" s="139" t="s">
        <v>123</v>
      </c>
      <c r="E534" s="139" t="s">
        <v>399</v>
      </c>
      <c r="F534" s="139" t="s">
        <v>180</v>
      </c>
      <c r="G534" s="139" t="s">
        <v>771</v>
      </c>
      <c r="H534" s="140">
        <v>7605</v>
      </c>
      <c r="I534" s="138">
        <v>5</v>
      </c>
      <c r="J534" s="141">
        <f>'เลย '!F86</f>
        <v>803800</v>
      </c>
      <c r="K534" s="142">
        <f>SUM('เลย '!AI86)</f>
        <v>909818.89999999991</v>
      </c>
      <c r="L534" s="143">
        <f>'เลย '!AJ86</f>
        <v>3391482.8</v>
      </c>
      <c r="M534" s="143">
        <f>'เลย '!AK86</f>
        <v>3353573.46</v>
      </c>
      <c r="N534" s="139"/>
      <c r="O534" s="139"/>
      <c r="P534" s="139"/>
      <c r="Q534" s="131">
        <f t="shared" si="59"/>
        <v>37909.339999999851</v>
      </c>
      <c r="R534" s="132">
        <f t="shared" si="60"/>
        <v>445.95434582511501</v>
      </c>
    </row>
    <row r="535" spans="1:18" x14ac:dyDescent="0.35">
      <c r="A535" s="138">
        <v>4</v>
      </c>
      <c r="B535" s="139" t="s">
        <v>60</v>
      </c>
      <c r="C535" s="139" t="s">
        <v>398</v>
      </c>
      <c r="D535" s="139" t="s">
        <v>123</v>
      </c>
      <c r="E535" s="139" t="s">
        <v>399</v>
      </c>
      <c r="F535" s="139" t="s">
        <v>180</v>
      </c>
      <c r="G535" s="139" t="s">
        <v>772</v>
      </c>
      <c r="H535" s="140">
        <v>7029</v>
      </c>
      <c r="I535" s="138">
        <v>5</v>
      </c>
      <c r="J535" s="141">
        <f>'เลย '!F87</f>
        <v>779475.77</v>
      </c>
      <c r="K535" s="142">
        <f>SUM('เลย '!AI87)</f>
        <v>860144.57</v>
      </c>
      <c r="L535" s="143">
        <f>'เลย '!AJ87</f>
        <v>4994057.24</v>
      </c>
      <c r="M535" s="143">
        <f>'เลย '!AK87</f>
        <v>4449481.4400000004</v>
      </c>
      <c r="N535" s="139"/>
      <c r="O535" s="139"/>
      <c r="P535" s="139"/>
      <c r="Q535" s="131">
        <f t="shared" si="59"/>
        <v>544575.79999999981</v>
      </c>
      <c r="R535" s="132">
        <f t="shared" si="60"/>
        <v>710.49327642623416</v>
      </c>
    </row>
    <row r="536" spans="1:18" x14ac:dyDescent="0.35">
      <c r="A536" s="138">
        <v>5</v>
      </c>
      <c r="B536" s="139" t="s">
        <v>60</v>
      </c>
      <c r="C536" s="139" t="s">
        <v>398</v>
      </c>
      <c r="D536" s="139" t="s">
        <v>123</v>
      </c>
      <c r="E536" s="139" t="s">
        <v>399</v>
      </c>
      <c r="F536" s="139" t="s">
        <v>180</v>
      </c>
      <c r="G536" s="139" t="s">
        <v>773</v>
      </c>
      <c r="H536" s="140">
        <v>4650</v>
      </c>
      <c r="I536" s="138">
        <v>4</v>
      </c>
      <c r="J536" s="141">
        <f>'เลย '!F88</f>
        <v>604047.06999999995</v>
      </c>
      <c r="K536" s="142">
        <f>SUM('เลย '!AI88)</f>
        <v>576551.84</v>
      </c>
      <c r="L536" s="143">
        <f>'เลย '!AJ88</f>
        <v>2544438.9500000002</v>
      </c>
      <c r="M536" s="143">
        <f>'เลย '!AK88</f>
        <v>2700068</v>
      </c>
      <c r="N536" s="139"/>
      <c r="O536" s="139"/>
      <c r="P536" s="139"/>
      <c r="Q536" s="131">
        <f t="shared" si="59"/>
        <v>-155629.04999999981</v>
      </c>
      <c r="R536" s="132">
        <f t="shared" si="60"/>
        <v>547.19117204301074</v>
      </c>
    </row>
    <row r="537" spans="1:18" x14ac:dyDescent="0.35">
      <c r="A537" s="138">
        <v>6</v>
      </c>
      <c r="B537" s="139" t="s">
        <v>60</v>
      </c>
      <c r="C537" s="139" t="s">
        <v>398</v>
      </c>
      <c r="D537" s="139" t="s">
        <v>123</v>
      </c>
      <c r="E537" s="139" t="s">
        <v>399</v>
      </c>
      <c r="F537" s="139" t="s">
        <v>180</v>
      </c>
      <c r="G537" s="139" t="s">
        <v>774</v>
      </c>
      <c r="H537" s="140">
        <v>3899</v>
      </c>
      <c r="I537" s="138">
        <v>3</v>
      </c>
      <c r="J537" s="141">
        <f>'เลย '!F89</f>
        <v>395790.28</v>
      </c>
      <c r="K537" s="142">
        <f>SUM('เลย '!AI89)</f>
        <v>790452.26</v>
      </c>
      <c r="L537" s="143">
        <f>'เลย '!AJ89</f>
        <v>1947805.74</v>
      </c>
      <c r="M537" s="143">
        <f>'เลย '!AK89</f>
        <v>2040023.31</v>
      </c>
      <c r="N537" s="139"/>
      <c r="O537" s="139"/>
      <c r="P537" s="139"/>
      <c r="Q537" s="131">
        <f t="shared" si="59"/>
        <v>-92217.570000000065</v>
      </c>
      <c r="R537" s="132">
        <f t="shared" si="60"/>
        <v>499.56546293921519</v>
      </c>
    </row>
    <row r="538" spans="1:18" x14ac:dyDescent="0.35">
      <c r="A538" s="138">
        <v>7</v>
      </c>
      <c r="B538" s="139" t="s">
        <v>60</v>
      </c>
      <c r="C538" s="139" t="s">
        <v>398</v>
      </c>
      <c r="D538" s="139" t="s">
        <v>123</v>
      </c>
      <c r="E538" s="139" t="s">
        <v>399</v>
      </c>
      <c r="F538" s="139" t="s">
        <v>180</v>
      </c>
      <c r="G538" s="139" t="s">
        <v>775</v>
      </c>
      <c r="H538" s="140">
        <v>1800</v>
      </c>
      <c r="I538" s="138">
        <v>2</v>
      </c>
      <c r="J538" s="141">
        <f>'เลย '!F90</f>
        <v>261015.09</v>
      </c>
      <c r="K538" s="142">
        <f>SUM('เลย '!AI90)</f>
        <v>252871.68999999994</v>
      </c>
      <c r="L538" s="143">
        <f>'เลย '!AJ90</f>
        <v>889534.27</v>
      </c>
      <c r="M538" s="143">
        <f>'เลย '!AK90</f>
        <v>829657.56</v>
      </c>
      <c r="N538" s="139"/>
      <c r="O538" s="139"/>
      <c r="P538" s="139"/>
      <c r="Q538" s="131">
        <f t="shared" si="59"/>
        <v>59876.709999999963</v>
      </c>
      <c r="R538" s="132">
        <f t="shared" si="60"/>
        <v>494.18570555555556</v>
      </c>
    </row>
    <row r="539" spans="1:18" x14ac:dyDescent="0.35">
      <c r="A539" s="138">
        <v>8</v>
      </c>
      <c r="B539" s="139" t="s">
        <v>60</v>
      </c>
      <c r="C539" s="139" t="s">
        <v>398</v>
      </c>
      <c r="D539" s="139" t="s">
        <v>123</v>
      </c>
      <c r="E539" s="139" t="s">
        <v>399</v>
      </c>
      <c r="F539" s="139" t="s">
        <v>180</v>
      </c>
      <c r="G539" s="139" t="s">
        <v>776</v>
      </c>
      <c r="H539" s="140">
        <v>5876</v>
      </c>
      <c r="I539" s="138">
        <v>4</v>
      </c>
      <c r="J539" s="141">
        <f>'เลย '!F91</f>
        <v>489925.14</v>
      </c>
      <c r="K539" s="142">
        <f>SUM('เลย '!AI91)</f>
        <v>437988.03</v>
      </c>
      <c r="L539" s="143">
        <f>'เลย '!AJ91</f>
        <v>2770391.63</v>
      </c>
      <c r="M539" s="143">
        <f>'เลย '!AK91</f>
        <v>2995569.94</v>
      </c>
      <c r="N539" s="139"/>
      <c r="O539" s="139"/>
      <c r="P539" s="139"/>
      <c r="Q539" s="131">
        <f t="shared" si="59"/>
        <v>-225178.31000000006</v>
      </c>
      <c r="R539" s="132">
        <f t="shared" si="60"/>
        <v>471.47577093260719</v>
      </c>
    </row>
    <row r="540" spans="1:18" x14ac:dyDescent="0.35">
      <c r="A540" s="138">
        <v>9</v>
      </c>
      <c r="B540" s="139" t="s">
        <v>60</v>
      </c>
      <c r="C540" s="139" t="s">
        <v>398</v>
      </c>
      <c r="D540" s="139" t="s">
        <v>123</v>
      </c>
      <c r="E540" s="139" t="s">
        <v>399</v>
      </c>
      <c r="F540" s="139" t="s">
        <v>180</v>
      </c>
      <c r="G540" s="139" t="s">
        <v>777</v>
      </c>
      <c r="H540" s="140">
        <v>1689</v>
      </c>
      <c r="I540" s="138">
        <v>2</v>
      </c>
      <c r="J540" s="141">
        <f>'เลย '!F92</f>
        <v>272504.96999999997</v>
      </c>
      <c r="K540" s="142">
        <f>SUM('เลย '!AI92)</f>
        <v>287724.09999999998</v>
      </c>
      <c r="L540" s="143">
        <f>'เลย '!AJ92</f>
        <v>1555751.17</v>
      </c>
      <c r="M540" s="143">
        <f>'เลย '!AK92</f>
        <v>1610041.81</v>
      </c>
      <c r="N540" s="139"/>
      <c r="O540" s="139"/>
      <c r="P540" s="139"/>
      <c r="Q540" s="131">
        <f t="shared" si="59"/>
        <v>-54290.64000000013</v>
      </c>
      <c r="R540" s="132">
        <f t="shared" si="60"/>
        <v>921.10785671995257</v>
      </c>
    </row>
    <row r="541" spans="1:18" x14ac:dyDescent="0.35">
      <c r="A541" s="138">
        <v>10</v>
      </c>
      <c r="B541" s="139" t="s">
        <v>60</v>
      </c>
      <c r="C541" s="139" t="s">
        <v>398</v>
      </c>
      <c r="D541" s="139" t="s">
        <v>123</v>
      </c>
      <c r="E541" s="139" t="s">
        <v>399</v>
      </c>
      <c r="F541" s="139" t="s">
        <v>180</v>
      </c>
      <c r="G541" s="139" t="s">
        <v>778</v>
      </c>
      <c r="H541" s="140">
        <v>3572</v>
      </c>
      <c r="I541" s="138">
        <v>3</v>
      </c>
      <c r="J541" s="141">
        <f>'เลย '!F93</f>
        <v>253752.42</v>
      </c>
      <c r="K541" s="142">
        <f>SUM('เลย '!AI93)</f>
        <v>173706.04000000004</v>
      </c>
      <c r="L541" s="143">
        <f>'เลย '!AJ93</f>
        <v>828379.09000000008</v>
      </c>
      <c r="M541" s="143">
        <f>'เลย '!AK93</f>
        <v>1194119.1400000001</v>
      </c>
      <c r="N541" s="139"/>
      <c r="O541" s="139"/>
      <c r="P541" s="139"/>
      <c r="Q541" s="131">
        <f t="shared" si="59"/>
        <v>-365740.05000000005</v>
      </c>
      <c r="R541" s="132">
        <f t="shared" si="60"/>
        <v>231.90903975363943</v>
      </c>
    </row>
    <row r="542" spans="1:18" x14ac:dyDescent="0.35">
      <c r="A542" s="138">
        <v>11</v>
      </c>
      <c r="B542" s="139" t="s">
        <v>60</v>
      </c>
      <c r="C542" s="139" t="s">
        <v>398</v>
      </c>
      <c r="D542" s="139" t="s">
        <v>123</v>
      </c>
      <c r="E542" s="139" t="s">
        <v>399</v>
      </c>
      <c r="F542" s="139" t="s">
        <v>180</v>
      </c>
      <c r="G542" s="139" t="s">
        <v>779</v>
      </c>
      <c r="H542" s="140">
        <v>3222</v>
      </c>
      <c r="I542" s="138">
        <v>3</v>
      </c>
      <c r="J542" s="141">
        <f>'เลย '!F94</f>
        <v>321854.36</v>
      </c>
      <c r="K542" s="142">
        <f>SUM('เลย '!AI94)</f>
        <v>500906.06999999995</v>
      </c>
      <c r="L542" s="143">
        <f>'เลย '!AJ94</f>
        <v>2365293.09</v>
      </c>
      <c r="M542" s="143">
        <f>'เลย '!AK94</f>
        <v>2647691.12</v>
      </c>
      <c r="N542" s="139"/>
      <c r="O542" s="139"/>
      <c r="P542" s="139"/>
      <c r="Q542" s="131">
        <f t="shared" si="59"/>
        <v>-282398.03000000026</v>
      </c>
      <c r="R542" s="132">
        <f t="shared" si="60"/>
        <v>734.10710428305401</v>
      </c>
    </row>
    <row r="543" spans="1:18" x14ac:dyDescent="0.35">
      <c r="A543" s="138">
        <v>12</v>
      </c>
      <c r="B543" s="139" t="s">
        <v>60</v>
      </c>
      <c r="C543" s="139" t="s">
        <v>398</v>
      </c>
      <c r="D543" s="139" t="s">
        <v>123</v>
      </c>
      <c r="E543" s="139" t="s">
        <v>399</v>
      </c>
      <c r="F543" s="139" t="s">
        <v>180</v>
      </c>
      <c r="G543" s="139" t="s">
        <v>780</v>
      </c>
      <c r="H543" s="140">
        <v>3078</v>
      </c>
      <c r="I543" s="138">
        <v>3</v>
      </c>
      <c r="J543" s="141">
        <f>'เลย '!F95</f>
        <v>214576.6</v>
      </c>
      <c r="K543" s="142">
        <f>SUM('เลย '!AI95)</f>
        <v>117062.99000000002</v>
      </c>
      <c r="L543" s="143">
        <f>'เลย '!AJ95</f>
        <v>1645074.5699999998</v>
      </c>
      <c r="M543" s="143">
        <f>'เลย '!AK95</f>
        <v>2002502.8699999999</v>
      </c>
      <c r="N543" s="139"/>
      <c r="O543" s="139"/>
      <c r="P543" s="139"/>
      <c r="Q543" s="131">
        <f t="shared" si="59"/>
        <v>-357428.30000000005</v>
      </c>
      <c r="R543" s="132">
        <f t="shared" si="60"/>
        <v>534.46217348927871</v>
      </c>
    </row>
    <row r="544" spans="1:18" x14ac:dyDescent="0.35">
      <c r="A544" s="138">
        <v>13</v>
      </c>
      <c r="B544" s="139" t="s">
        <v>60</v>
      </c>
      <c r="C544" s="139" t="s">
        <v>398</v>
      </c>
      <c r="D544" s="139" t="s">
        <v>123</v>
      </c>
      <c r="E544" s="139" t="s">
        <v>399</v>
      </c>
      <c r="F544" s="139" t="s">
        <v>180</v>
      </c>
      <c r="G544" s="139" t="s">
        <v>781</v>
      </c>
      <c r="H544" s="140">
        <v>4264</v>
      </c>
      <c r="I544" s="138">
        <v>3</v>
      </c>
      <c r="J544" s="141">
        <f>'เลย '!F96</f>
        <v>497146.95</v>
      </c>
      <c r="K544" s="142">
        <f>SUM('เลย '!AI96)</f>
        <v>614307.79</v>
      </c>
      <c r="L544" s="143">
        <f>'เลย '!AJ96</f>
        <v>1566522.2699999998</v>
      </c>
      <c r="M544" s="143">
        <f>'เลย '!AK96</f>
        <v>1477601.73</v>
      </c>
      <c r="N544" s="139"/>
      <c r="O544" s="139"/>
      <c r="P544" s="139"/>
      <c r="Q544" s="131">
        <f t="shared" si="59"/>
        <v>88920.539999999804</v>
      </c>
      <c r="R544" s="132">
        <f t="shared" si="60"/>
        <v>367.38327157598496</v>
      </c>
    </row>
    <row r="545" spans="1:18" x14ac:dyDescent="0.35">
      <c r="A545" s="138">
        <v>14</v>
      </c>
      <c r="B545" s="139" t="s">
        <v>60</v>
      </c>
      <c r="C545" s="139" t="s">
        <v>398</v>
      </c>
      <c r="D545" s="139" t="s">
        <v>123</v>
      </c>
      <c r="E545" s="139" t="s">
        <v>399</v>
      </c>
      <c r="F545" s="139" t="s">
        <v>180</v>
      </c>
      <c r="G545" s="139" t="s">
        <v>782</v>
      </c>
      <c r="H545" s="140">
        <v>5763</v>
      </c>
      <c r="I545" s="138">
        <v>4</v>
      </c>
      <c r="J545" s="141">
        <f>'เลย '!F97</f>
        <v>470541.98</v>
      </c>
      <c r="K545" s="142">
        <f>SUM('เลย '!AI97)</f>
        <v>523806.8899999999</v>
      </c>
      <c r="L545" s="143">
        <f>'เลย '!AJ97</f>
        <v>1421805.6099999999</v>
      </c>
      <c r="M545" s="143">
        <f>'เลย '!AK97</f>
        <v>1821078.7999999998</v>
      </c>
      <c r="N545" s="139"/>
      <c r="O545" s="139"/>
      <c r="P545" s="139"/>
      <c r="Q545" s="131">
        <f t="shared" si="59"/>
        <v>-399273.18999999994</v>
      </c>
      <c r="R545" s="132">
        <f t="shared" si="60"/>
        <v>246.71275550928334</v>
      </c>
    </row>
    <row r="546" spans="1:18" x14ac:dyDescent="0.35">
      <c r="A546" s="138">
        <v>15</v>
      </c>
      <c r="B546" s="139" t="s">
        <v>60</v>
      </c>
      <c r="C546" s="139" t="s">
        <v>398</v>
      </c>
      <c r="D546" s="139" t="s">
        <v>123</v>
      </c>
      <c r="E546" s="139" t="s">
        <v>399</v>
      </c>
      <c r="F546" s="139" t="s">
        <v>180</v>
      </c>
      <c r="G546" s="139" t="s">
        <v>783</v>
      </c>
      <c r="H546" s="140">
        <v>3934</v>
      </c>
      <c r="I546" s="138">
        <v>3</v>
      </c>
      <c r="J546" s="141">
        <f>'เลย '!F98</f>
        <v>480923.83</v>
      </c>
      <c r="K546" s="142">
        <f>SUM('เลย '!AI98)</f>
        <v>566306.57000000007</v>
      </c>
      <c r="L546" s="143">
        <f>'เลย '!AJ98</f>
        <v>2447572.2800000003</v>
      </c>
      <c r="M546" s="143">
        <f>'เลย '!AK98</f>
        <v>2303586.3600000003</v>
      </c>
      <c r="N546" s="139"/>
      <c r="O546" s="139"/>
      <c r="P546" s="139"/>
      <c r="Q546" s="131">
        <f t="shared" si="59"/>
        <v>143985.91999999993</v>
      </c>
      <c r="R546" s="132">
        <f t="shared" si="60"/>
        <v>622.15868835790548</v>
      </c>
    </row>
    <row r="547" spans="1:18" x14ac:dyDescent="0.35">
      <c r="A547" s="138">
        <v>16</v>
      </c>
      <c r="B547" s="139" t="s">
        <v>60</v>
      </c>
      <c r="C547" s="139" t="s">
        <v>398</v>
      </c>
      <c r="D547" s="139" t="s">
        <v>123</v>
      </c>
      <c r="E547" s="139" t="s">
        <v>399</v>
      </c>
      <c r="F547" s="139" t="s">
        <v>180</v>
      </c>
      <c r="G547" s="139" t="s">
        <v>784</v>
      </c>
      <c r="H547" s="140">
        <v>6112</v>
      </c>
      <c r="I547" s="138">
        <v>5</v>
      </c>
      <c r="J547" s="141">
        <f>'เลย '!F99</f>
        <v>914926.09</v>
      </c>
      <c r="K547" s="142">
        <f>SUM('เลย '!AI99)</f>
        <v>1029494.33</v>
      </c>
      <c r="L547" s="143">
        <f>'เลย '!AJ99</f>
        <v>3501908.56</v>
      </c>
      <c r="M547" s="143">
        <f>'เลย '!AK99</f>
        <v>3336736.21</v>
      </c>
      <c r="N547" s="139"/>
      <c r="O547" s="139"/>
      <c r="P547" s="139"/>
      <c r="Q547" s="131">
        <f t="shared" si="59"/>
        <v>165172.35000000009</v>
      </c>
      <c r="R547" s="132">
        <f t="shared" si="60"/>
        <v>572.95624345549743</v>
      </c>
    </row>
    <row r="548" spans="1:18" x14ac:dyDescent="0.35">
      <c r="A548" s="138">
        <v>17</v>
      </c>
      <c r="B548" s="139" t="s">
        <v>60</v>
      </c>
      <c r="C548" s="139" t="s">
        <v>398</v>
      </c>
      <c r="D548" s="139" t="s">
        <v>123</v>
      </c>
      <c r="E548" s="139" t="s">
        <v>399</v>
      </c>
      <c r="F548" s="139" t="s">
        <v>180</v>
      </c>
      <c r="G548" s="139" t="s">
        <v>785</v>
      </c>
      <c r="H548" s="140">
        <v>3215</v>
      </c>
      <c r="I548" s="138">
        <v>3</v>
      </c>
      <c r="J548" s="141">
        <f>'เลย '!F100</f>
        <v>172779.94</v>
      </c>
      <c r="K548" s="142">
        <f>SUM('เลย '!AI100)</f>
        <v>272856.60000000003</v>
      </c>
      <c r="L548" s="143">
        <f>'เลย '!AJ100</f>
        <v>1154341.54</v>
      </c>
      <c r="M548" s="143">
        <f>'เลย '!AK100</f>
        <v>1168473.74</v>
      </c>
      <c r="N548" s="139"/>
      <c r="O548" s="139"/>
      <c r="P548" s="139"/>
      <c r="Q548" s="131">
        <f t="shared" si="59"/>
        <v>-14132.199999999953</v>
      </c>
      <c r="R548" s="132">
        <f t="shared" si="60"/>
        <v>359.0486905132193</v>
      </c>
    </row>
    <row r="549" spans="1:18" x14ac:dyDescent="0.35">
      <c r="A549" s="138">
        <v>18</v>
      </c>
      <c r="B549" s="139" t="s">
        <v>60</v>
      </c>
      <c r="C549" s="139" t="s">
        <v>398</v>
      </c>
      <c r="D549" s="139" t="s">
        <v>123</v>
      </c>
      <c r="E549" s="139" t="s">
        <v>399</v>
      </c>
      <c r="F549" s="139" t="s">
        <v>180</v>
      </c>
      <c r="G549" s="139" t="s">
        <v>786</v>
      </c>
      <c r="H549" s="140">
        <v>4457</v>
      </c>
      <c r="I549" s="138">
        <v>3</v>
      </c>
      <c r="J549" s="141">
        <f>'เลย '!F101</f>
        <v>424418</v>
      </c>
      <c r="K549" s="142">
        <f>SUM('เลย '!AI101)</f>
        <v>458502.64</v>
      </c>
      <c r="L549" s="143">
        <f>'เลย '!AJ101</f>
        <v>2972380.6799999997</v>
      </c>
      <c r="M549" s="143">
        <f>'เลย '!AK101</f>
        <v>3100001.07</v>
      </c>
      <c r="N549" s="139"/>
      <c r="O549" s="139"/>
      <c r="P549" s="139"/>
      <c r="Q549" s="131">
        <f t="shared" si="59"/>
        <v>-127620.39000000013</v>
      </c>
      <c r="R549" s="132">
        <f t="shared" si="60"/>
        <v>666.9016558223019</v>
      </c>
    </row>
    <row r="550" spans="1:18" s="150" customFormat="1" x14ac:dyDescent="0.35">
      <c r="A550" s="144">
        <v>9</v>
      </c>
      <c r="B550" s="145" t="s">
        <v>60</v>
      </c>
      <c r="C550" s="145"/>
      <c r="D550" s="145"/>
      <c r="E550" s="145" t="s">
        <v>77</v>
      </c>
      <c r="F550" s="145"/>
      <c r="G550" s="145" t="s">
        <v>401</v>
      </c>
      <c r="H550" s="151">
        <f>SUM(H532:H549)</f>
        <v>73922</v>
      </c>
      <c r="I550" s="144"/>
      <c r="J550" s="147">
        <f>SUM(J532:J549)</f>
        <v>7680155.9900000012</v>
      </c>
      <c r="K550" s="147">
        <f t="shared" ref="K550:M550" si="63">SUM(K532:K549)</f>
        <v>8769407.6399999987</v>
      </c>
      <c r="L550" s="147">
        <f t="shared" si="63"/>
        <v>38002585.449999996</v>
      </c>
      <c r="M550" s="147">
        <f t="shared" si="63"/>
        <v>38983673.850000009</v>
      </c>
      <c r="N550" s="145">
        <v>17</v>
      </c>
      <c r="O550" s="145">
        <v>17</v>
      </c>
      <c r="P550" s="145">
        <f>N550-O550</f>
        <v>0</v>
      </c>
      <c r="Q550" s="148">
        <f t="shared" si="59"/>
        <v>-981088.40000001341</v>
      </c>
      <c r="R550" s="149">
        <f>L550/H550</f>
        <v>514.09033102459341</v>
      </c>
    </row>
    <row r="551" spans="1:18" x14ac:dyDescent="0.35">
      <c r="A551" s="138">
        <v>1</v>
      </c>
      <c r="B551" s="139" t="s">
        <v>60</v>
      </c>
      <c r="C551" s="139" t="s">
        <v>402</v>
      </c>
      <c r="D551" s="139" t="s">
        <v>128</v>
      </c>
      <c r="E551" s="139" t="s">
        <v>403</v>
      </c>
      <c r="F551" s="139" t="s">
        <v>210</v>
      </c>
      <c r="G551" s="139" t="s">
        <v>404</v>
      </c>
      <c r="H551" s="140"/>
      <c r="I551" s="138"/>
      <c r="J551" s="141"/>
      <c r="K551" s="142"/>
      <c r="L551" s="143"/>
      <c r="M551" s="143"/>
      <c r="N551" s="139"/>
      <c r="O551" s="139"/>
      <c r="P551" s="139"/>
    </row>
    <row r="552" spans="1:18" x14ac:dyDescent="0.35">
      <c r="A552" s="138">
        <v>2</v>
      </c>
      <c r="B552" s="139" t="s">
        <v>60</v>
      </c>
      <c r="C552" s="139" t="s">
        <v>402</v>
      </c>
      <c r="D552" s="139" t="s">
        <v>128</v>
      </c>
      <c r="E552" s="139" t="s">
        <v>403</v>
      </c>
      <c r="F552" s="139" t="s">
        <v>180</v>
      </c>
      <c r="G552" s="139" t="s">
        <v>787</v>
      </c>
      <c r="H552" s="140">
        <v>2578</v>
      </c>
      <c r="I552" s="138">
        <v>2</v>
      </c>
      <c r="J552" s="141">
        <f>'เลย '!F102</f>
        <v>116909.6</v>
      </c>
      <c r="K552" s="142">
        <f>SUM('เลย '!AI102)</f>
        <v>163592.44</v>
      </c>
      <c r="L552" s="143">
        <f>'เลย '!AJ102</f>
        <v>2205990.8899999997</v>
      </c>
      <c r="M552" s="143">
        <f>'เลย '!AK102</f>
        <v>2120067.41</v>
      </c>
      <c r="N552" s="139"/>
      <c r="O552" s="139"/>
      <c r="P552" s="139"/>
      <c r="Q552" s="131">
        <f t="shared" si="59"/>
        <v>85923.479999999516</v>
      </c>
      <c r="R552" s="132">
        <f t="shared" si="60"/>
        <v>855.69856089992231</v>
      </c>
    </row>
    <row r="553" spans="1:18" x14ac:dyDescent="0.35">
      <c r="A553" s="138">
        <v>3</v>
      </c>
      <c r="B553" s="139" t="s">
        <v>60</v>
      </c>
      <c r="C553" s="139" t="s">
        <v>402</v>
      </c>
      <c r="D553" s="139" t="s">
        <v>128</v>
      </c>
      <c r="E553" s="139" t="s">
        <v>403</v>
      </c>
      <c r="F553" s="139" t="s">
        <v>180</v>
      </c>
      <c r="G553" s="139" t="s">
        <v>788</v>
      </c>
      <c r="H553" s="140">
        <v>5205</v>
      </c>
      <c r="I553" s="138">
        <v>4</v>
      </c>
      <c r="J553" s="141">
        <f>'เลย '!F103</f>
        <v>520468.25</v>
      </c>
      <c r="K553" s="142">
        <f>SUM('เลย '!AI103)</f>
        <v>571089.72</v>
      </c>
      <c r="L553" s="143">
        <f>'เลย '!AJ103</f>
        <v>1235318.2100000002</v>
      </c>
      <c r="M553" s="143">
        <f>'เลย '!AK103</f>
        <v>967593.79</v>
      </c>
      <c r="N553" s="139"/>
      <c r="O553" s="139"/>
      <c r="P553" s="139"/>
      <c r="Q553" s="131">
        <f t="shared" si="59"/>
        <v>267724.42000000016</v>
      </c>
      <c r="R553" s="132">
        <f t="shared" si="60"/>
        <v>237.33298943323732</v>
      </c>
    </row>
    <row r="554" spans="1:18" x14ac:dyDescent="0.35">
      <c r="A554" s="138">
        <v>4</v>
      </c>
      <c r="B554" s="139" t="s">
        <v>60</v>
      </c>
      <c r="C554" s="139" t="s">
        <v>402</v>
      </c>
      <c r="D554" s="139" t="s">
        <v>128</v>
      </c>
      <c r="E554" s="139" t="s">
        <v>403</v>
      </c>
      <c r="F554" s="139" t="s">
        <v>180</v>
      </c>
      <c r="G554" s="139" t="s">
        <v>789</v>
      </c>
      <c r="H554" s="140">
        <v>3001</v>
      </c>
      <c r="I554" s="138">
        <v>3</v>
      </c>
      <c r="J554" s="141">
        <f>'เลย '!F104</f>
        <v>126958.98</v>
      </c>
      <c r="K554" s="142">
        <f>SUM('เลย '!AI104)</f>
        <v>110957.95999999998</v>
      </c>
      <c r="L554" s="143">
        <f>'เลย '!AJ104</f>
        <v>2472452.5</v>
      </c>
      <c r="M554" s="143">
        <f>'เลย '!AK104</f>
        <v>2258948.44</v>
      </c>
      <c r="N554" s="139"/>
      <c r="O554" s="139"/>
      <c r="P554" s="139"/>
      <c r="Q554" s="131">
        <f t="shared" si="59"/>
        <v>213504.06000000006</v>
      </c>
      <c r="R554" s="132">
        <f t="shared" si="60"/>
        <v>823.87620793068982</v>
      </c>
    </row>
    <row r="555" spans="1:18" x14ac:dyDescent="0.35">
      <c r="A555" s="138">
        <v>5</v>
      </c>
      <c r="B555" s="139" t="s">
        <v>60</v>
      </c>
      <c r="C555" s="139" t="s">
        <v>402</v>
      </c>
      <c r="D555" s="139" t="s">
        <v>128</v>
      </c>
      <c r="E555" s="139" t="s">
        <v>403</v>
      </c>
      <c r="F555" s="139" t="s">
        <v>180</v>
      </c>
      <c r="G555" s="139" t="s">
        <v>790</v>
      </c>
      <c r="H555" s="140">
        <v>3193</v>
      </c>
      <c r="I555" s="138">
        <v>3</v>
      </c>
      <c r="J555" s="141">
        <f>'เลย '!F105</f>
        <v>343194.51</v>
      </c>
      <c r="K555" s="142">
        <f>SUM('เลย '!AI105)</f>
        <v>405157.47000000003</v>
      </c>
      <c r="L555" s="143">
        <f>'เลย '!AJ105</f>
        <v>1507561.81</v>
      </c>
      <c r="M555" s="143">
        <f>'เลย '!AK105</f>
        <v>1326894.9000000001</v>
      </c>
      <c r="N555" s="139"/>
      <c r="O555" s="139"/>
      <c r="P555" s="139"/>
      <c r="Q555" s="131">
        <f t="shared" si="59"/>
        <v>180666.90999999992</v>
      </c>
      <c r="R555" s="132">
        <f t="shared" si="60"/>
        <v>472.14588474788604</v>
      </c>
    </row>
    <row r="556" spans="1:18" x14ac:dyDescent="0.35">
      <c r="A556" s="138">
        <v>6</v>
      </c>
      <c r="B556" s="139" t="s">
        <v>60</v>
      </c>
      <c r="C556" s="139" t="s">
        <v>402</v>
      </c>
      <c r="D556" s="139" t="s">
        <v>128</v>
      </c>
      <c r="E556" s="139" t="s">
        <v>403</v>
      </c>
      <c r="F556" s="139" t="s">
        <v>180</v>
      </c>
      <c r="G556" s="139" t="s">
        <v>791</v>
      </c>
      <c r="H556" s="140">
        <v>4152</v>
      </c>
      <c r="I556" s="138">
        <v>3</v>
      </c>
      <c r="J556" s="141">
        <f>'เลย '!F106</f>
        <v>242108.12</v>
      </c>
      <c r="K556" s="142">
        <f>SUM('เลย '!AI106)</f>
        <v>329196.84000000003</v>
      </c>
      <c r="L556" s="143">
        <f>'เลย '!AJ106</f>
        <v>1603977.1199999999</v>
      </c>
      <c r="M556" s="143">
        <f>'เลย '!AK106</f>
        <v>984418.67999999993</v>
      </c>
      <c r="N556" s="139"/>
      <c r="O556" s="139"/>
      <c r="P556" s="139"/>
      <c r="Q556" s="131">
        <f t="shared" si="59"/>
        <v>619558.43999999994</v>
      </c>
      <c r="R556" s="132">
        <f t="shared" si="60"/>
        <v>386.31433526011557</v>
      </c>
    </row>
    <row r="557" spans="1:18" s="150" customFormat="1" x14ac:dyDescent="0.35">
      <c r="A557" s="144">
        <v>10</v>
      </c>
      <c r="B557" s="145" t="s">
        <v>60</v>
      </c>
      <c r="C557" s="145"/>
      <c r="D557" s="145"/>
      <c r="E557" s="145" t="s">
        <v>77</v>
      </c>
      <c r="F557" s="145"/>
      <c r="G557" s="145" t="s">
        <v>405</v>
      </c>
      <c r="H557" s="151">
        <f>SUM(H551:H556)</f>
        <v>18129</v>
      </c>
      <c r="I557" s="144"/>
      <c r="J557" s="147">
        <f>SUM(J551:J556)</f>
        <v>1349639.46</v>
      </c>
      <c r="K557" s="147">
        <f t="shared" ref="K557:M557" si="64">SUM(K551:K556)</f>
        <v>1579994.43</v>
      </c>
      <c r="L557" s="147">
        <f t="shared" si="64"/>
        <v>9025300.5299999993</v>
      </c>
      <c r="M557" s="147">
        <f t="shared" si="64"/>
        <v>7657923.2200000007</v>
      </c>
      <c r="N557" s="145">
        <v>5</v>
      </c>
      <c r="O557" s="145">
        <v>5</v>
      </c>
      <c r="P557" s="145">
        <f>N557-O557</f>
        <v>0</v>
      </c>
      <c r="Q557" s="148">
        <f t="shared" si="59"/>
        <v>1367377.3099999987</v>
      </c>
      <c r="R557" s="149">
        <f>L557/H557</f>
        <v>497.83774780738042</v>
      </c>
    </row>
    <row r="558" spans="1:18" x14ac:dyDescent="0.35">
      <c r="A558" s="138">
        <v>1</v>
      </c>
      <c r="B558" s="139" t="s">
        <v>60</v>
      </c>
      <c r="C558" s="139" t="s">
        <v>406</v>
      </c>
      <c r="D558" s="139" t="s">
        <v>133</v>
      </c>
      <c r="E558" s="139" t="s">
        <v>407</v>
      </c>
      <c r="F558" s="139" t="s">
        <v>210</v>
      </c>
      <c r="G558" s="139" t="s">
        <v>408</v>
      </c>
      <c r="H558" s="140"/>
      <c r="I558" s="138"/>
      <c r="J558" s="141"/>
      <c r="K558" s="142"/>
      <c r="L558" s="143"/>
      <c r="M558" s="143"/>
      <c r="N558" s="139"/>
      <c r="O558" s="139"/>
      <c r="P558" s="139"/>
    </row>
    <row r="559" spans="1:18" x14ac:dyDescent="0.35">
      <c r="A559" s="138">
        <v>2</v>
      </c>
      <c r="B559" s="139" t="s">
        <v>60</v>
      </c>
      <c r="C559" s="139" t="s">
        <v>406</v>
      </c>
      <c r="D559" s="139" t="s">
        <v>133</v>
      </c>
      <c r="E559" s="139" t="s">
        <v>407</v>
      </c>
      <c r="F559" s="139" t="s">
        <v>180</v>
      </c>
      <c r="G559" s="139" t="s">
        <v>792</v>
      </c>
      <c r="H559" s="140">
        <v>4559</v>
      </c>
      <c r="I559" s="138">
        <v>4</v>
      </c>
      <c r="J559" s="141">
        <f>'เลย '!F107</f>
        <v>183094.02</v>
      </c>
      <c r="K559" s="142">
        <f>SUM('เลย '!AI107)</f>
        <v>290590.69999999995</v>
      </c>
      <c r="L559" s="143">
        <f>'เลย '!AJ107</f>
        <v>3116184.48</v>
      </c>
      <c r="M559" s="143">
        <f>'เลย '!AK107</f>
        <v>2854571.54</v>
      </c>
      <c r="N559" s="139"/>
      <c r="O559" s="139"/>
      <c r="P559" s="139"/>
      <c r="Q559" s="131">
        <f t="shared" si="59"/>
        <v>261612.93999999994</v>
      </c>
      <c r="R559" s="132">
        <f t="shared" si="60"/>
        <v>683.52368501864441</v>
      </c>
    </row>
    <row r="560" spans="1:18" x14ac:dyDescent="0.35">
      <c r="A560" s="138">
        <v>3</v>
      </c>
      <c r="B560" s="139" t="s">
        <v>60</v>
      </c>
      <c r="C560" s="139" t="s">
        <v>406</v>
      </c>
      <c r="D560" s="139" t="s">
        <v>133</v>
      </c>
      <c r="E560" s="139" t="s">
        <v>407</v>
      </c>
      <c r="F560" s="139" t="s">
        <v>180</v>
      </c>
      <c r="G560" s="139" t="s">
        <v>793</v>
      </c>
      <c r="H560" s="140">
        <v>1402</v>
      </c>
      <c r="I560" s="138">
        <v>1</v>
      </c>
      <c r="J560" s="141">
        <f>'เลย '!F108</f>
        <v>179007.87</v>
      </c>
      <c r="K560" s="142">
        <f>SUM('เลย '!AI108)</f>
        <v>179378.09</v>
      </c>
      <c r="L560" s="143">
        <f>'เลย '!AJ108</f>
        <v>1841722.0899999999</v>
      </c>
      <c r="M560" s="143">
        <f>'เลย '!AK108</f>
        <v>1809325.12</v>
      </c>
      <c r="N560" s="139"/>
      <c r="O560" s="139"/>
      <c r="P560" s="139"/>
      <c r="Q560" s="131">
        <f t="shared" si="59"/>
        <v>32396.969999999739</v>
      </c>
      <c r="R560" s="132">
        <f>L560/H560</f>
        <v>1313.6391512125533</v>
      </c>
    </row>
    <row r="561" spans="1:18" x14ac:dyDescent="0.35">
      <c r="A561" s="138">
        <v>4</v>
      </c>
      <c r="B561" s="139" t="s">
        <v>60</v>
      </c>
      <c r="C561" s="139" t="s">
        <v>406</v>
      </c>
      <c r="D561" s="139" t="s">
        <v>133</v>
      </c>
      <c r="E561" s="139" t="s">
        <v>407</v>
      </c>
      <c r="F561" s="139" t="s">
        <v>180</v>
      </c>
      <c r="G561" s="139" t="s">
        <v>794</v>
      </c>
      <c r="H561" s="140">
        <v>4041</v>
      </c>
      <c r="I561" s="138">
        <v>3</v>
      </c>
      <c r="J561" s="141">
        <f>'เลย '!F109</f>
        <v>158540.5</v>
      </c>
      <c r="K561" s="142">
        <f>SUM('เลย '!AI109)</f>
        <v>189800.26</v>
      </c>
      <c r="L561" s="143">
        <f>'เลย '!AJ109</f>
        <v>1733769.58</v>
      </c>
      <c r="M561" s="143">
        <f>'เลย '!AK109</f>
        <v>1774484.02</v>
      </c>
      <c r="N561" s="139"/>
      <c r="O561" s="139"/>
      <c r="P561" s="139"/>
      <c r="Q561" s="131">
        <f t="shared" si="59"/>
        <v>-40714.439999999944</v>
      </c>
      <c r="R561" s="132">
        <f t="shared" si="60"/>
        <v>429.04468695867359</v>
      </c>
    </row>
    <row r="562" spans="1:18" x14ac:dyDescent="0.35">
      <c r="A562" s="138">
        <v>5</v>
      </c>
      <c r="B562" s="139" t="s">
        <v>60</v>
      </c>
      <c r="C562" s="139" t="s">
        <v>406</v>
      </c>
      <c r="D562" s="139" t="s">
        <v>133</v>
      </c>
      <c r="E562" s="139" t="s">
        <v>407</v>
      </c>
      <c r="F562" s="139" t="s">
        <v>180</v>
      </c>
      <c r="G562" s="139" t="s">
        <v>795</v>
      </c>
      <c r="H562" s="140">
        <v>3664</v>
      </c>
      <c r="I562" s="138">
        <v>3</v>
      </c>
      <c r="J562" s="141">
        <f>'เลย '!F110</f>
        <v>360776.26</v>
      </c>
      <c r="K562" s="142">
        <f>SUM('เลย '!AI110)</f>
        <v>350399.61</v>
      </c>
      <c r="L562" s="143">
        <f>'เลย '!AJ110</f>
        <v>1996842.25</v>
      </c>
      <c r="M562" s="143">
        <f>'เลย '!AK110</f>
        <v>2010558.2100000002</v>
      </c>
      <c r="N562" s="139"/>
      <c r="O562" s="139"/>
      <c r="P562" s="139"/>
      <c r="Q562" s="131">
        <f t="shared" si="59"/>
        <v>-13715.960000000196</v>
      </c>
      <c r="R562" s="132">
        <f t="shared" si="60"/>
        <v>544.98969705240177</v>
      </c>
    </row>
    <row r="563" spans="1:18" x14ac:dyDescent="0.35">
      <c r="A563" s="138">
        <v>6</v>
      </c>
      <c r="B563" s="139" t="s">
        <v>60</v>
      </c>
      <c r="C563" s="139" t="s">
        <v>406</v>
      </c>
      <c r="D563" s="139" t="s">
        <v>133</v>
      </c>
      <c r="E563" s="139" t="s">
        <v>407</v>
      </c>
      <c r="F563" s="139" t="s">
        <v>180</v>
      </c>
      <c r="G563" s="139" t="s">
        <v>796</v>
      </c>
      <c r="H563" s="140">
        <v>1748</v>
      </c>
      <c r="I563" s="138">
        <v>2</v>
      </c>
      <c r="J563" s="141">
        <f>'เลย '!F111</f>
        <v>85104.42</v>
      </c>
      <c r="K563" s="142">
        <f>SUM('เลย '!AI111)</f>
        <v>124214.61</v>
      </c>
      <c r="L563" s="143">
        <f>'เลย '!AJ111</f>
        <v>1348185.5</v>
      </c>
      <c r="M563" s="143">
        <f>'เลย '!AK111</f>
        <v>1300487.6800000002</v>
      </c>
      <c r="N563" s="139"/>
      <c r="O563" s="139"/>
      <c r="P563" s="139"/>
      <c r="Q563" s="131">
        <f t="shared" si="59"/>
        <v>47697.819999999832</v>
      </c>
      <c r="R563" s="132">
        <f t="shared" si="60"/>
        <v>771.2731693363844</v>
      </c>
    </row>
    <row r="564" spans="1:18" s="150" customFormat="1" x14ac:dyDescent="0.35">
      <c r="A564" s="144">
        <v>11</v>
      </c>
      <c r="B564" s="145" t="s">
        <v>60</v>
      </c>
      <c r="C564" s="145"/>
      <c r="D564" s="145"/>
      <c r="E564" s="145" t="s">
        <v>77</v>
      </c>
      <c r="F564" s="145"/>
      <c r="G564" s="145" t="s">
        <v>409</v>
      </c>
      <c r="H564" s="151">
        <f>SUM(H558:H563)</f>
        <v>15414</v>
      </c>
      <c r="I564" s="144"/>
      <c r="J564" s="147">
        <f>SUM(J558:J563)</f>
        <v>966523.07000000007</v>
      </c>
      <c r="K564" s="147">
        <f t="shared" ref="K564:M564" si="65">SUM(K558:K563)</f>
        <v>1134383.27</v>
      </c>
      <c r="L564" s="147">
        <f t="shared" si="65"/>
        <v>10036703.9</v>
      </c>
      <c r="M564" s="147">
        <f t="shared" si="65"/>
        <v>9749426.5700000003</v>
      </c>
      <c r="N564" s="145">
        <v>5</v>
      </c>
      <c r="O564" s="145">
        <v>5</v>
      </c>
      <c r="P564" s="145">
        <f>N564-O564</f>
        <v>0</v>
      </c>
      <c r="Q564" s="148">
        <f t="shared" si="59"/>
        <v>287277.33000000007</v>
      </c>
      <c r="R564" s="149">
        <f>L564/H564</f>
        <v>651.14207214220846</v>
      </c>
    </row>
    <row r="565" spans="1:18" x14ac:dyDescent="0.35">
      <c r="A565" s="138">
        <v>1</v>
      </c>
      <c r="B565" s="139" t="s">
        <v>60</v>
      </c>
      <c r="C565" s="139" t="s">
        <v>410</v>
      </c>
      <c r="D565" s="139" t="s">
        <v>137</v>
      </c>
      <c r="E565" s="139" t="s">
        <v>411</v>
      </c>
      <c r="F565" s="139" t="s">
        <v>210</v>
      </c>
      <c r="G565" s="139" t="s">
        <v>412</v>
      </c>
      <c r="H565" s="140"/>
      <c r="I565" s="138"/>
      <c r="J565" s="141"/>
      <c r="K565" s="142"/>
      <c r="L565" s="143"/>
      <c r="M565" s="143"/>
      <c r="N565" s="139"/>
      <c r="O565" s="139"/>
      <c r="P565" s="139"/>
    </row>
    <row r="566" spans="1:18" x14ac:dyDescent="0.35">
      <c r="A566" s="138">
        <v>2</v>
      </c>
      <c r="B566" s="139" t="s">
        <v>60</v>
      </c>
      <c r="C566" s="139" t="s">
        <v>410</v>
      </c>
      <c r="D566" s="139" t="s">
        <v>137</v>
      </c>
      <c r="E566" s="139" t="s">
        <v>411</v>
      </c>
      <c r="F566" s="139" t="s">
        <v>180</v>
      </c>
      <c r="G566" s="139" t="s">
        <v>797</v>
      </c>
      <c r="H566" s="140">
        <v>5082</v>
      </c>
      <c r="I566" s="138">
        <v>4</v>
      </c>
      <c r="J566" s="141">
        <f>'เลย '!F112</f>
        <v>1058488.24</v>
      </c>
      <c r="K566" s="142">
        <f>SUM('เลย '!AI112)</f>
        <v>1143926.58</v>
      </c>
      <c r="L566" s="143">
        <f>'เลย '!AJ112</f>
        <v>3678617.0700000003</v>
      </c>
      <c r="M566" s="143">
        <f>'เลย '!AK112</f>
        <v>2822993.5500000003</v>
      </c>
      <c r="N566" s="139"/>
      <c r="O566" s="139"/>
      <c r="P566" s="139"/>
      <c r="Q566" s="131">
        <f t="shared" si="59"/>
        <v>855623.52</v>
      </c>
      <c r="R566" s="132">
        <f t="shared" si="60"/>
        <v>723.85223730814641</v>
      </c>
    </row>
    <row r="567" spans="1:18" x14ac:dyDescent="0.35">
      <c r="A567" s="138">
        <v>3</v>
      </c>
      <c r="B567" s="139" t="s">
        <v>60</v>
      </c>
      <c r="C567" s="139" t="s">
        <v>410</v>
      </c>
      <c r="D567" s="139" t="s">
        <v>137</v>
      </c>
      <c r="E567" s="139" t="s">
        <v>411</v>
      </c>
      <c r="F567" s="139" t="s">
        <v>180</v>
      </c>
      <c r="G567" s="139" t="s">
        <v>798</v>
      </c>
      <c r="H567" s="140">
        <v>5235</v>
      </c>
      <c r="I567" s="138">
        <v>4</v>
      </c>
      <c r="J567" s="141">
        <f>'เลย '!F113</f>
        <v>480032.04</v>
      </c>
      <c r="K567" s="142">
        <f>SUM('เลย '!AI113)</f>
        <v>364290.42999999993</v>
      </c>
      <c r="L567" s="143">
        <f>'เลย '!AJ113</f>
        <v>3075386.31</v>
      </c>
      <c r="M567" s="143">
        <f>'เลย '!AK113</f>
        <v>3037845.2</v>
      </c>
      <c r="N567" s="139"/>
      <c r="O567" s="139"/>
      <c r="P567" s="139"/>
      <c r="Q567" s="131">
        <f t="shared" si="59"/>
        <v>37541.10999999987</v>
      </c>
      <c r="R567" s="132">
        <f t="shared" si="60"/>
        <v>587.46634383954154</v>
      </c>
    </row>
    <row r="568" spans="1:18" x14ac:dyDescent="0.35">
      <c r="A568" s="138">
        <v>4</v>
      </c>
      <c r="B568" s="139" t="s">
        <v>60</v>
      </c>
      <c r="C568" s="139" t="s">
        <v>410</v>
      </c>
      <c r="D568" s="139" t="s">
        <v>137</v>
      </c>
      <c r="E568" s="139" t="s">
        <v>411</v>
      </c>
      <c r="F568" s="139" t="s">
        <v>180</v>
      </c>
      <c r="G568" s="139" t="s">
        <v>799</v>
      </c>
      <c r="H568" s="140">
        <v>2707</v>
      </c>
      <c r="I568" s="138">
        <v>2</v>
      </c>
      <c r="J568" s="141">
        <f>'เลย '!F114</f>
        <v>366197.93</v>
      </c>
      <c r="K568" s="142">
        <f>SUM('เลย '!AI114)</f>
        <v>371022.63</v>
      </c>
      <c r="L568" s="143">
        <f>'เลย '!AJ114</f>
        <v>1780781.58</v>
      </c>
      <c r="M568" s="143">
        <f>'เลย '!AK114</f>
        <v>1616895.6600000001</v>
      </c>
      <c r="N568" s="139"/>
      <c r="O568" s="139"/>
      <c r="P568" s="139"/>
      <c r="Q568" s="131">
        <f t="shared" si="59"/>
        <v>163885.91999999993</v>
      </c>
      <c r="R568" s="132">
        <f t="shared" si="60"/>
        <v>657.84321388991509</v>
      </c>
    </row>
    <row r="569" spans="1:18" x14ac:dyDescent="0.35">
      <c r="A569" s="138">
        <v>5</v>
      </c>
      <c r="B569" s="139" t="s">
        <v>60</v>
      </c>
      <c r="C569" s="139" t="s">
        <v>410</v>
      </c>
      <c r="D569" s="139" t="s">
        <v>137</v>
      </c>
      <c r="E569" s="139" t="s">
        <v>411</v>
      </c>
      <c r="F569" s="139" t="s">
        <v>180</v>
      </c>
      <c r="G569" s="139" t="s">
        <v>800</v>
      </c>
      <c r="H569" s="140">
        <v>4511</v>
      </c>
      <c r="I569" s="138">
        <v>4</v>
      </c>
      <c r="J569" s="141">
        <f>'เลย '!F115</f>
        <v>608425.49</v>
      </c>
      <c r="K569" s="142">
        <f>SUM('เลย '!AI115)</f>
        <v>685027.8</v>
      </c>
      <c r="L569" s="143">
        <f>'เลย '!AJ115</f>
        <v>3175573.0100000002</v>
      </c>
      <c r="M569" s="143">
        <f>'เลย '!AK115</f>
        <v>2511955.9000000004</v>
      </c>
      <c r="N569" s="139"/>
      <c r="O569" s="139"/>
      <c r="P569" s="139"/>
      <c r="Q569" s="131">
        <f t="shared" si="59"/>
        <v>663617.10999999987</v>
      </c>
      <c r="R569" s="132">
        <f t="shared" si="60"/>
        <v>703.96209487918429</v>
      </c>
    </row>
    <row r="570" spans="1:18" x14ac:dyDescent="0.35">
      <c r="A570" s="138">
        <v>6</v>
      </c>
      <c r="B570" s="139" t="s">
        <v>60</v>
      </c>
      <c r="C570" s="139" t="s">
        <v>410</v>
      </c>
      <c r="D570" s="139" t="s">
        <v>137</v>
      </c>
      <c r="E570" s="139" t="s">
        <v>411</v>
      </c>
      <c r="F570" s="139" t="s">
        <v>180</v>
      </c>
      <c r="G570" s="139" t="s">
        <v>801</v>
      </c>
      <c r="H570" s="140">
        <v>1392</v>
      </c>
      <c r="I570" s="138">
        <v>1</v>
      </c>
      <c r="J570" s="141">
        <f>'เลย '!F116</f>
        <v>148773.69</v>
      </c>
      <c r="K570" s="142">
        <f>SUM('เลย '!AI116)</f>
        <v>180644.27000000002</v>
      </c>
      <c r="L570" s="143">
        <f>'เลย '!AJ116</f>
        <v>1187644.6499999999</v>
      </c>
      <c r="M570" s="143">
        <f>'เลย '!AK116</f>
        <v>1092938</v>
      </c>
      <c r="N570" s="139"/>
      <c r="O570" s="139"/>
      <c r="P570" s="139"/>
      <c r="Q570" s="131">
        <f t="shared" si="59"/>
        <v>94706.649999999907</v>
      </c>
      <c r="R570" s="132">
        <f t="shared" si="60"/>
        <v>853.19299568965505</v>
      </c>
    </row>
    <row r="571" spans="1:18" x14ac:dyDescent="0.35">
      <c r="A571" s="138">
        <v>7</v>
      </c>
      <c r="B571" s="139" t="s">
        <v>60</v>
      </c>
      <c r="C571" s="139" t="s">
        <v>410</v>
      </c>
      <c r="D571" s="139" t="s">
        <v>137</v>
      </c>
      <c r="E571" s="139" t="s">
        <v>411</v>
      </c>
      <c r="F571" s="139" t="s">
        <v>180</v>
      </c>
      <c r="G571" s="139" t="s">
        <v>802</v>
      </c>
      <c r="H571" s="140">
        <v>4729</v>
      </c>
      <c r="I571" s="138">
        <v>4</v>
      </c>
      <c r="J571" s="141">
        <f>'เลย '!F117</f>
        <v>583077.74</v>
      </c>
      <c r="K571" s="142">
        <f>SUM('เลย '!AI117)</f>
        <v>74718.349999999977</v>
      </c>
      <c r="L571" s="143">
        <f>'เลย '!AJ117</f>
        <v>3576128.65</v>
      </c>
      <c r="M571" s="143">
        <f>'เลย '!AK117</f>
        <v>3861266.29</v>
      </c>
      <c r="N571" s="139"/>
      <c r="O571" s="139"/>
      <c r="P571" s="139"/>
      <c r="Q571" s="131">
        <f t="shared" si="59"/>
        <v>-285137.64000000013</v>
      </c>
      <c r="R571" s="132">
        <f t="shared" si="60"/>
        <v>756.2124444914358</v>
      </c>
    </row>
    <row r="572" spans="1:18" s="150" customFormat="1" x14ac:dyDescent="0.35">
      <c r="A572" s="144">
        <v>12</v>
      </c>
      <c r="B572" s="145" t="s">
        <v>60</v>
      </c>
      <c r="C572" s="145"/>
      <c r="D572" s="145"/>
      <c r="E572" s="145" t="s">
        <v>77</v>
      </c>
      <c r="F572" s="145"/>
      <c r="G572" s="145" t="s">
        <v>413</v>
      </c>
      <c r="H572" s="151">
        <f>SUM(H565:H571)</f>
        <v>23656</v>
      </c>
      <c r="I572" s="144"/>
      <c r="J572" s="147">
        <f>SUM(J565:J571)</f>
        <v>3244995.13</v>
      </c>
      <c r="K572" s="147">
        <f t="shared" ref="K572:M572" si="66">SUM(K565:K571)</f>
        <v>2819630.0600000005</v>
      </c>
      <c r="L572" s="147">
        <f t="shared" si="66"/>
        <v>16474131.270000001</v>
      </c>
      <c r="M572" s="147">
        <f t="shared" si="66"/>
        <v>14943894.600000001</v>
      </c>
      <c r="N572" s="145">
        <v>6</v>
      </c>
      <c r="O572" s="145">
        <v>6</v>
      </c>
      <c r="P572" s="145">
        <f>N572-O572</f>
        <v>0</v>
      </c>
      <c r="Q572" s="148">
        <f t="shared" si="59"/>
        <v>1530236.67</v>
      </c>
      <c r="R572" s="149">
        <f>L572/H572</f>
        <v>696.403925853906</v>
      </c>
    </row>
    <row r="573" spans="1:18" x14ac:dyDescent="0.35">
      <c r="A573" s="138">
        <v>1</v>
      </c>
      <c r="B573" s="139" t="s">
        <v>60</v>
      </c>
      <c r="C573" s="139" t="s">
        <v>414</v>
      </c>
      <c r="D573" s="139" t="s">
        <v>144</v>
      </c>
      <c r="E573" s="139" t="s">
        <v>415</v>
      </c>
      <c r="F573" s="139" t="s">
        <v>210</v>
      </c>
      <c r="G573" s="139" t="s">
        <v>416</v>
      </c>
      <c r="H573" s="140"/>
      <c r="I573" s="138"/>
      <c r="J573" s="141"/>
      <c r="K573" s="142"/>
      <c r="L573" s="143"/>
      <c r="M573" s="143"/>
      <c r="N573" s="139"/>
      <c r="O573" s="139"/>
      <c r="P573" s="139"/>
    </row>
    <row r="574" spans="1:18" x14ac:dyDescent="0.35">
      <c r="A574" s="138">
        <v>2</v>
      </c>
      <c r="B574" s="139" t="s">
        <v>60</v>
      </c>
      <c r="C574" s="139" t="s">
        <v>414</v>
      </c>
      <c r="D574" s="139" t="s">
        <v>144</v>
      </c>
      <c r="E574" s="139" t="s">
        <v>415</v>
      </c>
      <c r="F574" s="139" t="s">
        <v>180</v>
      </c>
      <c r="G574" s="139" t="s">
        <v>803</v>
      </c>
      <c r="H574" s="140">
        <v>3571</v>
      </c>
      <c r="I574" s="138">
        <v>3</v>
      </c>
      <c r="J574" s="141">
        <f>'เลย '!F118</f>
        <v>505480.81</v>
      </c>
      <c r="K574" s="142">
        <f>SUM('เลย '!AI118)</f>
        <v>489564.49</v>
      </c>
      <c r="L574" s="143">
        <f>'เลย '!AJ118</f>
        <v>1983274.5899999999</v>
      </c>
      <c r="M574" s="143">
        <f>'เลย '!AK118</f>
        <v>1752129.3699999999</v>
      </c>
      <c r="N574" s="139"/>
      <c r="O574" s="139"/>
      <c r="P574" s="139"/>
      <c r="Q574" s="131">
        <f t="shared" si="59"/>
        <v>231145.21999999997</v>
      </c>
      <c r="R574" s="132">
        <f t="shared" si="60"/>
        <v>555.38353122374679</v>
      </c>
    </row>
    <row r="575" spans="1:18" x14ac:dyDescent="0.35">
      <c r="A575" s="138">
        <v>3</v>
      </c>
      <c r="B575" s="139" t="s">
        <v>60</v>
      </c>
      <c r="C575" s="139" t="s">
        <v>414</v>
      </c>
      <c r="D575" s="139" t="s">
        <v>144</v>
      </c>
      <c r="E575" s="139" t="s">
        <v>415</v>
      </c>
      <c r="F575" s="139" t="s">
        <v>180</v>
      </c>
      <c r="G575" s="139" t="s">
        <v>804</v>
      </c>
      <c r="H575" s="140">
        <v>3383</v>
      </c>
      <c r="I575" s="138">
        <v>3</v>
      </c>
      <c r="J575" s="141">
        <f>'เลย '!F119</f>
        <v>698503.99</v>
      </c>
      <c r="K575" s="142">
        <f>SUM('เลย '!AI119)</f>
        <v>581906.17999999993</v>
      </c>
      <c r="L575" s="143">
        <f>'เลย '!AJ119</f>
        <v>1626330.49</v>
      </c>
      <c r="M575" s="143">
        <f>'เลย '!AK119</f>
        <v>1601202.5899999999</v>
      </c>
      <c r="N575" s="139"/>
      <c r="O575" s="139"/>
      <c r="P575" s="139"/>
      <c r="Q575" s="131">
        <f t="shared" si="59"/>
        <v>25127.90000000014</v>
      </c>
      <c r="R575" s="132">
        <f t="shared" si="60"/>
        <v>480.73617794856636</v>
      </c>
    </row>
    <row r="576" spans="1:18" x14ac:dyDescent="0.35">
      <c r="A576" s="138">
        <v>4</v>
      </c>
      <c r="B576" s="139" t="s">
        <v>60</v>
      </c>
      <c r="C576" s="139" t="s">
        <v>414</v>
      </c>
      <c r="D576" s="139" t="s">
        <v>144</v>
      </c>
      <c r="E576" s="139" t="s">
        <v>415</v>
      </c>
      <c r="F576" s="139" t="s">
        <v>180</v>
      </c>
      <c r="G576" s="139" t="s">
        <v>805</v>
      </c>
      <c r="H576" s="140">
        <v>3666</v>
      </c>
      <c r="I576" s="138">
        <v>3</v>
      </c>
      <c r="J576" s="141">
        <f>'เลย '!F120</f>
        <v>978392.11</v>
      </c>
      <c r="K576" s="142">
        <f>SUM('เลย '!AI120)</f>
        <v>855705.2899999998</v>
      </c>
      <c r="L576" s="143">
        <f>'เลย '!AJ120</f>
        <v>2363794.79</v>
      </c>
      <c r="M576" s="143">
        <f>'เลย '!AK120</f>
        <v>2105235.88</v>
      </c>
      <c r="N576" s="139"/>
      <c r="O576" s="139"/>
      <c r="P576" s="139"/>
      <c r="Q576" s="131">
        <f t="shared" si="59"/>
        <v>258558.91000000015</v>
      </c>
      <c r="R576" s="132">
        <f t="shared" si="60"/>
        <v>644.78854064375344</v>
      </c>
    </row>
    <row r="577" spans="1:18" x14ac:dyDescent="0.35">
      <c r="A577" s="138">
        <v>5</v>
      </c>
      <c r="B577" s="139" t="s">
        <v>60</v>
      </c>
      <c r="C577" s="139" t="s">
        <v>414</v>
      </c>
      <c r="D577" s="139" t="s">
        <v>144</v>
      </c>
      <c r="E577" s="139" t="s">
        <v>415</v>
      </c>
      <c r="F577" s="139" t="s">
        <v>180</v>
      </c>
      <c r="G577" s="139" t="s">
        <v>806</v>
      </c>
      <c r="H577" s="140">
        <v>4139</v>
      </c>
      <c r="I577" s="138">
        <v>3</v>
      </c>
      <c r="J577" s="141">
        <f>'เลย '!F121</f>
        <v>355454.44</v>
      </c>
      <c r="K577" s="142">
        <f>SUM('เลย '!AI121)</f>
        <v>255288.71000000002</v>
      </c>
      <c r="L577" s="143">
        <f>'เลย '!AJ121</f>
        <v>1921764.5100000002</v>
      </c>
      <c r="M577" s="143">
        <f>'เลย '!AK121</f>
        <v>1787314.79</v>
      </c>
      <c r="N577" s="139"/>
      <c r="O577" s="139"/>
      <c r="P577" s="139"/>
      <c r="Q577" s="131">
        <f t="shared" si="59"/>
        <v>134449.7200000002</v>
      </c>
      <c r="R577" s="132">
        <f t="shared" si="60"/>
        <v>464.30647741000246</v>
      </c>
    </row>
    <row r="578" spans="1:18" x14ac:dyDescent="0.35">
      <c r="A578" s="138">
        <v>6</v>
      </c>
      <c r="B578" s="139" t="s">
        <v>60</v>
      </c>
      <c r="C578" s="139" t="s">
        <v>414</v>
      </c>
      <c r="D578" s="139" t="s">
        <v>144</v>
      </c>
      <c r="E578" s="139" t="s">
        <v>415</v>
      </c>
      <c r="F578" s="139" t="s">
        <v>180</v>
      </c>
      <c r="G578" s="139" t="s">
        <v>807</v>
      </c>
      <c r="H578" s="140">
        <v>1457</v>
      </c>
      <c r="I578" s="138">
        <v>1</v>
      </c>
      <c r="J578" s="141">
        <f>'เลย '!F122</f>
        <v>262610.77</v>
      </c>
      <c r="K578" s="142">
        <f>SUM('เลย '!AI122)</f>
        <v>260305.79</v>
      </c>
      <c r="L578" s="143">
        <f>'เลย '!AJ122</f>
        <v>1622416.23</v>
      </c>
      <c r="M578" s="143">
        <f>'เลย '!AK122</f>
        <v>1547914.3199999998</v>
      </c>
      <c r="N578" s="139"/>
      <c r="O578" s="139"/>
      <c r="P578" s="139"/>
      <c r="Q578" s="131">
        <f t="shared" si="59"/>
        <v>74501.910000000149</v>
      </c>
      <c r="R578" s="132">
        <f t="shared" si="60"/>
        <v>1113.5320727522305</v>
      </c>
    </row>
    <row r="579" spans="1:18" x14ac:dyDescent="0.35">
      <c r="A579" s="138">
        <v>7</v>
      </c>
      <c r="B579" s="139" t="s">
        <v>60</v>
      </c>
      <c r="C579" s="139" t="s">
        <v>414</v>
      </c>
      <c r="D579" s="139" t="s">
        <v>144</v>
      </c>
      <c r="E579" s="139" t="s">
        <v>415</v>
      </c>
      <c r="F579" s="139" t="s">
        <v>180</v>
      </c>
      <c r="G579" s="139" t="s">
        <v>808</v>
      </c>
      <c r="H579" s="140">
        <v>2356</v>
      </c>
      <c r="I579" s="138">
        <v>2</v>
      </c>
      <c r="J579" s="141">
        <f>'เลย '!F123</f>
        <v>459914.02</v>
      </c>
      <c r="K579" s="142">
        <f>SUM('เลย '!AI123)</f>
        <v>391402.03</v>
      </c>
      <c r="L579" s="143">
        <f>'เลย '!AJ123</f>
        <v>1817270</v>
      </c>
      <c r="M579" s="143">
        <f>'เลย '!AK123</f>
        <v>1779224.19</v>
      </c>
      <c r="N579" s="139"/>
      <c r="O579" s="139"/>
      <c r="P579" s="139"/>
      <c r="Q579" s="131">
        <f t="shared" si="59"/>
        <v>38045.810000000056</v>
      </c>
      <c r="R579" s="132">
        <f t="shared" si="60"/>
        <v>771.33701188455007</v>
      </c>
    </row>
    <row r="580" spans="1:18" x14ac:dyDescent="0.35">
      <c r="A580" s="138">
        <v>8</v>
      </c>
      <c r="B580" s="139" t="s">
        <v>60</v>
      </c>
      <c r="C580" s="139" t="s">
        <v>414</v>
      </c>
      <c r="D580" s="139" t="s">
        <v>144</v>
      </c>
      <c r="E580" s="139" t="s">
        <v>415</v>
      </c>
      <c r="F580" s="139" t="s">
        <v>180</v>
      </c>
      <c r="G580" s="139" t="s">
        <v>809</v>
      </c>
      <c r="H580" s="140">
        <v>3094</v>
      </c>
      <c r="I580" s="138">
        <v>3</v>
      </c>
      <c r="J580" s="141">
        <f>'เลย '!F124</f>
        <v>504462.2</v>
      </c>
      <c r="K580" s="142">
        <f>SUM('เลย '!AI124)</f>
        <v>512500.1</v>
      </c>
      <c r="L580" s="143">
        <f>'เลย '!AJ124</f>
        <v>2027915.5099999998</v>
      </c>
      <c r="M580" s="143">
        <f>'เลย '!AK124</f>
        <v>2002727.7999999998</v>
      </c>
      <c r="N580" s="139"/>
      <c r="O580" s="139"/>
      <c r="P580" s="139"/>
      <c r="Q580" s="131">
        <f t="shared" si="59"/>
        <v>25187.709999999963</v>
      </c>
      <c r="R580" s="132">
        <f t="shared" si="60"/>
        <v>655.43487718164181</v>
      </c>
    </row>
    <row r="581" spans="1:18" x14ac:dyDescent="0.35">
      <c r="A581" s="138">
        <v>9</v>
      </c>
      <c r="B581" s="139" t="s">
        <v>60</v>
      </c>
      <c r="C581" s="139" t="s">
        <v>414</v>
      </c>
      <c r="D581" s="139" t="s">
        <v>144</v>
      </c>
      <c r="E581" s="139" t="s">
        <v>415</v>
      </c>
      <c r="F581" s="139" t="s">
        <v>180</v>
      </c>
      <c r="G581" s="139" t="s">
        <v>810</v>
      </c>
      <c r="H581" s="140">
        <v>2499</v>
      </c>
      <c r="I581" s="138">
        <v>2</v>
      </c>
      <c r="J581" s="141">
        <f>'เลย '!F125</f>
        <v>222349.19</v>
      </c>
      <c r="K581" s="142">
        <f>SUM('เลย '!AI125)</f>
        <v>251459.35000000003</v>
      </c>
      <c r="L581" s="143">
        <f>'เลย '!AJ125</f>
        <v>1758009.46</v>
      </c>
      <c r="M581" s="143">
        <f>'เลย '!AK125</f>
        <v>1801402.8</v>
      </c>
      <c r="N581" s="139"/>
      <c r="O581" s="139"/>
      <c r="P581" s="139"/>
      <c r="Q581" s="131">
        <f t="shared" si="59"/>
        <v>-43393.340000000084</v>
      </c>
      <c r="R581" s="132">
        <f t="shared" si="60"/>
        <v>703.48517807122846</v>
      </c>
    </row>
    <row r="582" spans="1:18" s="150" customFormat="1" x14ac:dyDescent="0.35">
      <c r="A582" s="144">
        <v>13</v>
      </c>
      <c r="B582" s="145" t="s">
        <v>60</v>
      </c>
      <c r="C582" s="145"/>
      <c r="D582" s="145"/>
      <c r="E582" s="145" t="s">
        <v>77</v>
      </c>
      <c r="F582" s="145"/>
      <c r="G582" s="145" t="s">
        <v>417</v>
      </c>
      <c r="H582" s="151">
        <f>SUM(H573:H581)</f>
        <v>24165</v>
      </c>
      <c r="I582" s="144"/>
      <c r="J582" s="147">
        <f>SUM(J573:J581)</f>
        <v>3987167.5300000003</v>
      </c>
      <c r="K582" s="147">
        <f t="shared" ref="K582:M582" si="67">SUM(K573:K581)</f>
        <v>3598131.9400000004</v>
      </c>
      <c r="L582" s="147">
        <f t="shared" si="67"/>
        <v>15120775.580000002</v>
      </c>
      <c r="M582" s="147">
        <f t="shared" si="67"/>
        <v>14377151.739999998</v>
      </c>
      <c r="N582" s="145">
        <v>8</v>
      </c>
      <c r="O582" s="145">
        <v>8</v>
      </c>
      <c r="P582" s="145">
        <f>N582-O582</f>
        <v>0</v>
      </c>
      <c r="Q582" s="148">
        <f t="shared" si="59"/>
        <v>743623.84000000358</v>
      </c>
      <c r="R582" s="149">
        <f>L582/H582</f>
        <v>625.73041920132425</v>
      </c>
    </row>
    <row r="583" spans="1:18" x14ac:dyDescent="0.35">
      <c r="A583" s="138">
        <v>1</v>
      </c>
      <c r="B583" s="139" t="s">
        <v>60</v>
      </c>
      <c r="C583" s="139" t="s">
        <v>418</v>
      </c>
      <c r="D583" s="139" t="s">
        <v>147</v>
      </c>
      <c r="E583" s="139" t="s">
        <v>419</v>
      </c>
      <c r="F583" s="139" t="s">
        <v>210</v>
      </c>
      <c r="G583" s="139" t="s">
        <v>420</v>
      </c>
      <c r="H583" s="140"/>
      <c r="I583" s="138"/>
      <c r="J583" s="141"/>
      <c r="K583" s="142"/>
      <c r="L583" s="143"/>
      <c r="M583" s="143"/>
      <c r="N583" s="139"/>
      <c r="O583" s="139"/>
      <c r="P583" s="139"/>
    </row>
    <row r="584" spans="1:18" x14ac:dyDescent="0.35">
      <c r="A584" s="138">
        <v>2</v>
      </c>
      <c r="B584" s="139" t="s">
        <v>60</v>
      </c>
      <c r="C584" s="139" t="s">
        <v>418</v>
      </c>
      <c r="D584" s="139" t="s">
        <v>147</v>
      </c>
      <c r="E584" s="139" t="s">
        <v>419</v>
      </c>
      <c r="F584" s="139" t="s">
        <v>180</v>
      </c>
      <c r="G584" s="139" t="s">
        <v>811</v>
      </c>
      <c r="H584" s="140">
        <v>5132</v>
      </c>
      <c r="I584" s="138">
        <v>4</v>
      </c>
      <c r="J584" s="141">
        <f>'เลย '!F126</f>
        <v>685221.12</v>
      </c>
      <c r="K584" s="142">
        <f>SUM('เลย '!AI126)</f>
        <v>589707.79</v>
      </c>
      <c r="L584" s="143">
        <f>'เลย '!AJ126</f>
        <v>3460212.34</v>
      </c>
      <c r="M584" s="143">
        <f>'เลย '!AK126</f>
        <v>3113132.4699999997</v>
      </c>
      <c r="N584" s="139"/>
      <c r="O584" s="139"/>
      <c r="P584" s="139"/>
      <c r="Q584" s="131">
        <f t="shared" ref="Q584:Q646" si="68">L584-M584</f>
        <v>347079.87000000011</v>
      </c>
      <c r="R584" s="132">
        <f t="shared" ref="R584:R646" si="69">L584/H584</f>
        <v>674.24246687451284</v>
      </c>
    </row>
    <row r="585" spans="1:18" x14ac:dyDescent="0.35">
      <c r="A585" s="138">
        <v>3</v>
      </c>
      <c r="B585" s="139" t="s">
        <v>60</v>
      </c>
      <c r="C585" s="139" t="s">
        <v>418</v>
      </c>
      <c r="D585" s="139" t="s">
        <v>147</v>
      </c>
      <c r="E585" s="139" t="s">
        <v>419</v>
      </c>
      <c r="F585" s="139" t="s">
        <v>180</v>
      </c>
      <c r="G585" s="139" t="s">
        <v>812</v>
      </c>
      <c r="H585" s="140">
        <v>2779</v>
      </c>
      <c r="I585" s="138">
        <v>2</v>
      </c>
      <c r="J585" s="141">
        <f>'เลย '!F127</f>
        <v>630967.44999999995</v>
      </c>
      <c r="K585" s="142">
        <f>SUM('เลย '!AI127)</f>
        <v>571990.59</v>
      </c>
      <c r="L585" s="143">
        <f>'เลย '!AJ127</f>
        <v>2693467.75</v>
      </c>
      <c r="M585" s="143">
        <f>'เลย '!AK127</f>
        <v>2133602.42</v>
      </c>
      <c r="N585" s="139"/>
      <c r="O585" s="139"/>
      <c r="P585" s="139"/>
      <c r="Q585" s="131">
        <f t="shared" si="68"/>
        <v>559865.33000000007</v>
      </c>
      <c r="R585" s="132">
        <f t="shared" si="69"/>
        <v>969.22193234976612</v>
      </c>
    </row>
    <row r="586" spans="1:18" x14ac:dyDescent="0.35">
      <c r="A586" s="138">
        <v>4</v>
      </c>
      <c r="B586" s="139" t="s">
        <v>60</v>
      </c>
      <c r="C586" s="139" t="s">
        <v>418</v>
      </c>
      <c r="D586" s="139" t="s">
        <v>147</v>
      </c>
      <c r="E586" s="139" t="s">
        <v>419</v>
      </c>
      <c r="F586" s="139" t="s">
        <v>180</v>
      </c>
      <c r="G586" s="139" t="s">
        <v>813</v>
      </c>
      <c r="H586" s="140">
        <v>5936</v>
      </c>
      <c r="I586" s="138">
        <v>4</v>
      </c>
      <c r="J586" s="141">
        <f>'เลย '!F128</f>
        <v>632239.68000000005</v>
      </c>
      <c r="K586" s="142">
        <f>SUM('เลย '!AI128)</f>
        <v>459623.52</v>
      </c>
      <c r="L586" s="143">
        <f>'เลย '!AJ128</f>
        <v>3712137.16</v>
      </c>
      <c r="M586" s="143">
        <f>'เลย '!AK128</f>
        <v>3068076.24</v>
      </c>
      <c r="N586" s="139"/>
      <c r="O586" s="139"/>
      <c r="P586" s="139"/>
      <c r="Q586" s="131">
        <f t="shared" si="68"/>
        <v>644060.91999999993</v>
      </c>
      <c r="R586" s="132">
        <f t="shared" si="69"/>
        <v>625.36003369272237</v>
      </c>
    </row>
    <row r="587" spans="1:18" x14ac:dyDescent="0.35">
      <c r="A587" s="138">
        <v>5</v>
      </c>
      <c r="B587" s="139" t="s">
        <v>60</v>
      </c>
      <c r="C587" s="139" t="s">
        <v>418</v>
      </c>
      <c r="D587" s="139" t="s">
        <v>147</v>
      </c>
      <c r="E587" s="139" t="s">
        <v>419</v>
      </c>
      <c r="F587" s="139" t="s">
        <v>180</v>
      </c>
      <c r="G587" s="139" t="s">
        <v>814</v>
      </c>
      <c r="H587" s="140">
        <v>2905</v>
      </c>
      <c r="I587" s="138">
        <v>2</v>
      </c>
      <c r="J587" s="141">
        <f>'เลย '!F129</f>
        <v>748186.21</v>
      </c>
      <c r="K587" s="142">
        <f>SUM('เลย '!AI129)</f>
        <v>703076.14999999991</v>
      </c>
      <c r="L587" s="143">
        <f>'เลย '!AJ129</f>
        <v>1969509.51</v>
      </c>
      <c r="M587" s="143">
        <f>'เลย '!AK129</f>
        <v>1604026.29</v>
      </c>
      <c r="N587" s="139"/>
      <c r="O587" s="139"/>
      <c r="P587" s="139"/>
      <c r="Q587" s="131">
        <f t="shared" si="68"/>
        <v>365483.22</v>
      </c>
      <c r="R587" s="132">
        <f t="shared" si="69"/>
        <v>677.97229259896733</v>
      </c>
    </row>
    <row r="588" spans="1:18" x14ac:dyDescent="0.35">
      <c r="A588" s="138">
        <v>6</v>
      </c>
      <c r="B588" s="139" t="s">
        <v>60</v>
      </c>
      <c r="C588" s="139" t="s">
        <v>418</v>
      </c>
      <c r="D588" s="139" t="s">
        <v>147</v>
      </c>
      <c r="E588" s="139" t="s">
        <v>419</v>
      </c>
      <c r="F588" s="139" t="s">
        <v>180</v>
      </c>
      <c r="G588" s="139" t="s">
        <v>815</v>
      </c>
      <c r="H588" s="140">
        <v>2680</v>
      </c>
      <c r="I588" s="138">
        <v>2</v>
      </c>
      <c r="J588" s="141">
        <f>'เลย '!F130</f>
        <v>383604.91</v>
      </c>
      <c r="K588" s="142">
        <f>SUM('เลย '!AI130)</f>
        <v>289703.55999999994</v>
      </c>
      <c r="L588" s="143">
        <f>'เลย '!AJ130</f>
        <v>1623280.67</v>
      </c>
      <c r="M588" s="143">
        <f>'เลย '!AK130</f>
        <v>1646846.14</v>
      </c>
      <c r="N588" s="139"/>
      <c r="O588" s="139"/>
      <c r="P588" s="139"/>
      <c r="Q588" s="131">
        <f t="shared" si="68"/>
        <v>-23565.469999999972</v>
      </c>
      <c r="R588" s="132">
        <f t="shared" si="69"/>
        <v>605.70174253731341</v>
      </c>
    </row>
    <row r="589" spans="1:18" s="150" customFormat="1" x14ac:dyDescent="0.35">
      <c r="A589" s="144">
        <v>14</v>
      </c>
      <c r="B589" s="145" t="s">
        <v>60</v>
      </c>
      <c r="C589" s="145"/>
      <c r="D589" s="145"/>
      <c r="E589" s="145" t="s">
        <v>77</v>
      </c>
      <c r="F589" s="145"/>
      <c r="G589" s="145" t="s">
        <v>421</v>
      </c>
      <c r="H589" s="151">
        <f>SUM(H583:H588)</f>
        <v>19432</v>
      </c>
      <c r="I589" s="144"/>
      <c r="J589" s="147">
        <f>SUM(J583:J588)</f>
        <v>3080219.37</v>
      </c>
      <c r="K589" s="147">
        <f t="shared" ref="K589:M589" si="70">SUM(K583:K588)</f>
        <v>2614101.61</v>
      </c>
      <c r="L589" s="147">
        <f t="shared" si="70"/>
        <v>13458607.43</v>
      </c>
      <c r="M589" s="147">
        <f t="shared" si="70"/>
        <v>11565683.560000001</v>
      </c>
      <c r="N589" s="145">
        <v>5</v>
      </c>
      <c r="O589" s="145">
        <v>5</v>
      </c>
      <c r="P589" s="145">
        <f>N589-O589</f>
        <v>0</v>
      </c>
      <c r="Q589" s="148">
        <f t="shared" si="68"/>
        <v>1892923.8699999992</v>
      </c>
      <c r="R589" s="149">
        <f t="shared" si="69"/>
        <v>692.60021768217371</v>
      </c>
    </row>
    <row r="590" spans="1:18" s="150" customFormat="1" ht="21.75" thickBot="1" x14ac:dyDescent="0.4">
      <c r="A590" s="159"/>
      <c r="B590" s="160" t="s">
        <v>60</v>
      </c>
      <c r="C590" s="160" t="s">
        <v>60</v>
      </c>
      <c r="D590" s="160" t="s">
        <v>60</v>
      </c>
      <c r="E590" s="160" t="s">
        <v>60</v>
      </c>
      <c r="F590" s="160"/>
      <c r="G590" s="160" t="s">
        <v>422</v>
      </c>
      <c r="H590" s="161">
        <f>H455+H462+H478+H490+H505+H512+H520+H531+H550+H557+H564+H572+H582+H589</f>
        <v>406899</v>
      </c>
      <c r="I590" s="159"/>
      <c r="J590" s="162">
        <f>J455+J462+J478+J490+J505+J512+J520+J531+J550+J557+J564+J572+J582+J589</f>
        <v>61450017.170000009</v>
      </c>
      <c r="K590" s="163">
        <f>K455+K462+K478+K490+K505+K512+K520+K531+K550+K557+K564+K572+K582+K589</f>
        <v>65430439.840000004</v>
      </c>
      <c r="L590" s="162">
        <f t="shared" ref="L590:M590" si="71">L455+L462+L478+L490+L505+L512+L520+L531+L550+L557+L564+L572+L582+L589</f>
        <v>275718070.15000004</v>
      </c>
      <c r="M590" s="162">
        <f t="shared" si="71"/>
        <v>256136976.71999997</v>
      </c>
      <c r="N590" s="160">
        <f>N455+N462+N478+N490+N505+N512+N520+N531+N550+N557+N564+N572+N582+N589</f>
        <v>127</v>
      </c>
      <c r="O590" s="160">
        <f>O455+O462+O478+O490+O505+O512+O520+O531+O550+O557+O564+O572+O582+O589</f>
        <v>127</v>
      </c>
      <c r="P590" s="160">
        <f>N590-O590</f>
        <v>0</v>
      </c>
      <c r="Q590" s="148">
        <f t="shared" si="68"/>
        <v>19581093.430000067</v>
      </c>
      <c r="R590" s="149">
        <f t="shared" si="69"/>
        <v>677.60812916718896</v>
      </c>
    </row>
    <row r="591" spans="1:18" ht="22.5" thickTop="1" thickBot="1" x14ac:dyDescent="0.4">
      <c r="A591" s="164"/>
      <c r="B591" s="165"/>
      <c r="C591" s="165"/>
      <c r="D591" s="165"/>
      <c r="E591" s="330" t="s">
        <v>423</v>
      </c>
      <c r="F591" s="331"/>
      <c r="G591" s="332"/>
      <c r="H591" s="166"/>
      <c r="I591" s="164"/>
      <c r="J591" s="167">
        <f>J590/O590</f>
        <v>483858.40291338589</v>
      </c>
      <c r="K591" s="168">
        <f>K590/O590</f>
        <v>515200.31370078743</v>
      </c>
      <c r="L591" s="167">
        <f>L590/O590</f>
        <v>2171008.426377953</v>
      </c>
      <c r="M591" s="167">
        <f>M590/O590</f>
        <v>2016826.5883464564</v>
      </c>
      <c r="N591" s="216"/>
      <c r="O591" s="216"/>
      <c r="P591" s="216"/>
      <c r="Q591" s="131">
        <f t="shared" si="68"/>
        <v>154181.83803149662</v>
      </c>
    </row>
    <row r="592" spans="1:18" ht="21.75" thickTop="1" x14ac:dyDescent="0.35">
      <c r="A592" s="169">
        <v>1</v>
      </c>
      <c r="B592" s="170" t="s">
        <v>62</v>
      </c>
      <c r="C592" s="170" t="s">
        <v>424</v>
      </c>
      <c r="D592" s="170" t="s">
        <v>425</v>
      </c>
      <c r="E592" s="170" t="s">
        <v>426</v>
      </c>
      <c r="F592" s="170" t="s">
        <v>177</v>
      </c>
      <c r="G592" s="170" t="s">
        <v>427</v>
      </c>
      <c r="H592" s="171"/>
      <c r="I592" s="169"/>
      <c r="J592" s="172"/>
      <c r="K592" s="173"/>
      <c r="L592" s="174"/>
      <c r="M592" s="174"/>
      <c r="N592" s="170"/>
      <c r="O592" s="170"/>
      <c r="P592" s="170"/>
    </row>
    <row r="593" spans="1:18" x14ac:dyDescent="0.35">
      <c r="A593" s="138">
        <v>2</v>
      </c>
      <c r="B593" s="139" t="s">
        <v>62</v>
      </c>
      <c r="C593" s="139" t="s">
        <v>424</v>
      </c>
      <c r="D593" s="139" t="s">
        <v>425</v>
      </c>
      <c r="E593" s="139" t="s">
        <v>426</v>
      </c>
      <c r="F593" s="139" t="s">
        <v>180</v>
      </c>
      <c r="G593" s="139" t="s">
        <v>1028</v>
      </c>
      <c r="H593" s="140">
        <v>4017</v>
      </c>
      <c r="I593" s="138">
        <v>3</v>
      </c>
      <c r="J593" s="141">
        <f>หนองคาย!F12</f>
        <v>368428.9</v>
      </c>
      <c r="K593" s="142">
        <f>หนองคาย!AJ12</f>
        <v>381939.38</v>
      </c>
      <c r="L593" s="143">
        <f>หนองคาย!AK12</f>
        <v>3705263.2800000003</v>
      </c>
      <c r="M593" s="143">
        <f>หนองคาย!AL12</f>
        <v>3465814.79</v>
      </c>
      <c r="N593" s="139"/>
      <c r="O593" s="139"/>
      <c r="P593" s="139"/>
      <c r="Q593" s="131">
        <f t="shared" si="68"/>
        <v>239448.49000000022</v>
      </c>
      <c r="R593" s="132">
        <f t="shared" si="69"/>
        <v>922.3956385362211</v>
      </c>
    </row>
    <row r="594" spans="1:18" x14ac:dyDescent="0.35">
      <c r="A594" s="138">
        <v>3</v>
      </c>
      <c r="B594" s="139" t="s">
        <v>62</v>
      </c>
      <c r="C594" s="139" t="s">
        <v>424</v>
      </c>
      <c r="D594" s="139" t="s">
        <v>425</v>
      </c>
      <c r="E594" s="139" t="s">
        <v>426</v>
      </c>
      <c r="F594" s="139" t="s">
        <v>180</v>
      </c>
      <c r="G594" s="139" t="s">
        <v>1029</v>
      </c>
      <c r="H594" s="140">
        <v>4254</v>
      </c>
      <c r="I594" s="138">
        <v>3</v>
      </c>
      <c r="J594" s="141">
        <f>หนองคาย!F13</f>
        <v>247693.17</v>
      </c>
      <c r="K594" s="142">
        <f>หนองคาย!AJ13</f>
        <v>442769.17000000004</v>
      </c>
      <c r="L594" s="143">
        <f>หนองคาย!AK13</f>
        <v>3013635.52</v>
      </c>
      <c r="M594" s="143">
        <f>หนองคาย!AL13</f>
        <v>2797376.4799999995</v>
      </c>
      <c r="N594" s="139"/>
      <c r="O594" s="139"/>
      <c r="P594" s="139"/>
      <c r="Q594" s="131">
        <f t="shared" si="68"/>
        <v>216259.0400000005</v>
      </c>
      <c r="R594" s="132">
        <f t="shared" si="69"/>
        <v>708.42395862717444</v>
      </c>
    </row>
    <row r="595" spans="1:18" x14ac:dyDescent="0.35">
      <c r="A595" s="138">
        <v>4</v>
      </c>
      <c r="B595" s="139" t="s">
        <v>62</v>
      </c>
      <c r="C595" s="139" t="s">
        <v>424</v>
      </c>
      <c r="D595" s="139" t="s">
        <v>425</v>
      </c>
      <c r="E595" s="139" t="s">
        <v>426</v>
      </c>
      <c r="F595" s="139" t="s">
        <v>180</v>
      </c>
      <c r="G595" s="139" t="s">
        <v>1030</v>
      </c>
      <c r="H595" s="140">
        <v>2828</v>
      </c>
      <c r="I595" s="138">
        <v>2</v>
      </c>
      <c r="J595" s="141">
        <f>หนองคาย!F14</f>
        <v>286925.98</v>
      </c>
      <c r="K595" s="142">
        <f>หนองคาย!AJ14</f>
        <v>562730.69999999995</v>
      </c>
      <c r="L595" s="143">
        <f>หนองคาย!AK14</f>
        <v>2270745.9299999997</v>
      </c>
      <c r="M595" s="143">
        <f>หนองคาย!AL14</f>
        <v>2204795.09</v>
      </c>
      <c r="N595" s="139"/>
      <c r="O595" s="139"/>
      <c r="P595" s="139"/>
      <c r="Q595" s="131">
        <f t="shared" si="68"/>
        <v>65950.839999999851</v>
      </c>
      <c r="R595" s="132">
        <f t="shared" si="69"/>
        <v>802.95117751060809</v>
      </c>
    </row>
    <row r="596" spans="1:18" x14ac:dyDescent="0.35">
      <c r="A596" s="138">
        <v>5</v>
      </c>
      <c r="B596" s="139" t="s">
        <v>62</v>
      </c>
      <c r="C596" s="139" t="s">
        <v>424</v>
      </c>
      <c r="D596" s="139" t="s">
        <v>425</v>
      </c>
      <c r="E596" s="139" t="s">
        <v>426</v>
      </c>
      <c r="F596" s="139" t="s">
        <v>180</v>
      </c>
      <c r="G596" s="139" t="s">
        <v>1031</v>
      </c>
      <c r="H596" s="140">
        <v>4184</v>
      </c>
      <c r="I596" s="138">
        <v>3</v>
      </c>
      <c r="J596" s="141">
        <f>หนองคาย!F15</f>
        <v>270219.93</v>
      </c>
      <c r="K596" s="142">
        <f>หนองคาย!AJ15</f>
        <v>332448.87</v>
      </c>
      <c r="L596" s="143">
        <f>หนองคาย!AK15</f>
        <v>3836191.3600000003</v>
      </c>
      <c r="M596" s="143">
        <f>หนองคาย!AL15</f>
        <v>3750627.39</v>
      </c>
      <c r="N596" s="139"/>
      <c r="O596" s="139"/>
      <c r="P596" s="139"/>
      <c r="Q596" s="131">
        <f t="shared" si="68"/>
        <v>85563.970000000205</v>
      </c>
      <c r="R596" s="132">
        <f t="shared" si="69"/>
        <v>916.8717399617592</v>
      </c>
    </row>
    <row r="597" spans="1:18" x14ac:dyDescent="0.35">
      <c r="A597" s="138">
        <v>6</v>
      </c>
      <c r="B597" s="139" t="s">
        <v>62</v>
      </c>
      <c r="C597" s="139" t="s">
        <v>424</v>
      </c>
      <c r="D597" s="139" t="s">
        <v>425</v>
      </c>
      <c r="E597" s="139" t="s">
        <v>426</v>
      </c>
      <c r="F597" s="139" t="s">
        <v>180</v>
      </c>
      <c r="G597" s="139" t="s">
        <v>1032</v>
      </c>
      <c r="H597" s="140">
        <v>7069</v>
      </c>
      <c r="I597" s="138">
        <v>5</v>
      </c>
      <c r="J597" s="141">
        <f>หนองคาย!F16</f>
        <v>117124.34</v>
      </c>
      <c r="K597" s="142">
        <f>หนองคาย!AJ16</f>
        <v>266025.16000000003</v>
      </c>
      <c r="L597" s="143">
        <f>หนองคาย!AK16</f>
        <v>4040180.08</v>
      </c>
      <c r="M597" s="143">
        <f>หนองคาย!AL16</f>
        <v>3992497.5999999996</v>
      </c>
      <c r="N597" s="139"/>
      <c r="O597" s="139"/>
      <c r="P597" s="139"/>
      <c r="Q597" s="131">
        <f t="shared" si="68"/>
        <v>47682.480000000447</v>
      </c>
      <c r="R597" s="132">
        <f t="shared" si="69"/>
        <v>571.53488187862501</v>
      </c>
    </row>
    <row r="598" spans="1:18" x14ac:dyDescent="0.35">
      <c r="A598" s="138">
        <v>7</v>
      </c>
      <c r="B598" s="139" t="s">
        <v>62</v>
      </c>
      <c r="C598" s="139" t="s">
        <v>424</v>
      </c>
      <c r="D598" s="139" t="s">
        <v>425</v>
      </c>
      <c r="E598" s="139" t="s">
        <v>426</v>
      </c>
      <c r="F598" s="139" t="s">
        <v>180</v>
      </c>
      <c r="G598" s="139" t="s">
        <v>1033</v>
      </c>
      <c r="H598" s="140">
        <v>6198</v>
      </c>
      <c r="I598" s="138">
        <v>5</v>
      </c>
      <c r="J598" s="141">
        <f>หนองคาย!F17</f>
        <v>745472.09</v>
      </c>
      <c r="K598" s="142">
        <f>หนองคาย!AJ17</f>
        <v>796420.61</v>
      </c>
      <c r="L598" s="143">
        <f>หนองคาย!AK17</f>
        <v>3065515.19</v>
      </c>
      <c r="M598" s="143">
        <f>หนองคาย!AL17</f>
        <v>2730017.9899999998</v>
      </c>
      <c r="N598" s="139"/>
      <c r="O598" s="139"/>
      <c r="P598" s="139"/>
      <c r="Q598" s="131">
        <f t="shared" si="68"/>
        <v>335497.20000000019</v>
      </c>
      <c r="R598" s="132">
        <f t="shared" si="69"/>
        <v>494.59748144562764</v>
      </c>
    </row>
    <row r="599" spans="1:18" x14ac:dyDescent="0.35">
      <c r="A599" s="138">
        <v>8</v>
      </c>
      <c r="B599" s="139" t="s">
        <v>62</v>
      </c>
      <c r="C599" s="139" t="s">
        <v>424</v>
      </c>
      <c r="D599" s="139" t="s">
        <v>425</v>
      </c>
      <c r="E599" s="139" t="s">
        <v>426</v>
      </c>
      <c r="F599" s="139" t="s">
        <v>180</v>
      </c>
      <c r="G599" s="139" t="s">
        <v>1034</v>
      </c>
      <c r="H599" s="140">
        <v>2120</v>
      </c>
      <c r="I599" s="138">
        <v>2</v>
      </c>
      <c r="J599" s="141">
        <f>หนองคาย!F18</f>
        <v>354158.89</v>
      </c>
      <c r="K599" s="142">
        <f>หนองคาย!AJ18</f>
        <v>376072.84</v>
      </c>
      <c r="L599" s="143">
        <f>หนองคาย!AK18</f>
        <v>5825689.7799999993</v>
      </c>
      <c r="M599" s="143">
        <f>หนองคาย!AL18</f>
        <v>2948099.4</v>
      </c>
      <c r="N599" s="139"/>
      <c r="O599" s="139"/>
      <c r="P599" s="139"/>
      <c r="Q599" s="131">
        <f t="shared" si="68"/>
        <v>2877590.3799999994</v>
      </c>
      <c r="R599" s="132">
        <f t="shared" si="69"/>
        <v>2747.9668773584904</v>
      </c>
    </row>
    <row r="600" spans="1:18" x14ac:dyDescent="0.35">
      <c r="A600" s="138">
        <v>9</v>
      </c>
      <c r="B600" s="139" t="s">
        <v>62</v>
      </c>
      <c r="C600" s="139" t="s">
        <v>424</v>
      </c>
      <c r="D600" s="139" t="s">
        <v>425</v>
      </c>
      <c r="E600" s="139" t="s">
        <v>426</v>
      </c>
      <c r="F600" s="139" t="s">
        <v>180</v>
      </c>
      <c r="G600" s="139" t="s">
        <v>1035</v>
      </c>
      <c r="H600" s="140">
        <v>808</v>
      </c>
      <c r="I600" s="138">
        <v>1</v>
      </c>
      <c r="J600" s="141">
        <f>หนองคาย!F19</f>
        <v>188630.13</v>
      </c>
      <c r="K600" s="142">
        <f>หนองคาย!AJ19</f>
        <v>231747.19</v>
      </c>
      <c r="L600" s="143">
        <f>หนองคาย!AK19</f>
        <v>1941356.2100000002</v>
      </c>
      <c r="M600" s="143">
        <f>หนองคาย!AL19</f>
        <v>1997199.01</v>
      </c>
      <c r="N600" s="139"/>
      <c r="O600" s="139"/>
      <c r="P600" s="139"/>
      <c r="Q600" s="131">
        <f t="shared" si="68"/>
        <v>-55842.799999999814</v>
      </c>
      <c r="R600" s="132">
        <f t="shared" si="69"/>
        <v>2402.6685767326735</v>
      </c>
    </row>
    <row r="601" spans="1:18" x14ac:dyDescent="0.35">
      <c r="A601" s="138">
        <v>10</v>
      </c>
      <c r="B601" s="139" t="s">
        <v>62</v>
      </c>
      <c r="C601" s="139" t="s">
        <v>424</v>
      </c>
      <c r="D601" s="139" t="s">
        <v>425</v>
      </c>
      <c r="E601" s="139" t="s">
        <v>426</v>
      </c>
      <c r="F601" s="139" t="s">
        <v>180</v>
      </c>
      <c r="G601" s="139" t="s">
        <v>1036</v>
      </c>
      <c r="H601" s="140">
        <v>5257</v>
      </c>
      <c r="I601" s="138">
        <v>4</v>
      </c>
      <c r="J601" s="141">
        <f>หนองคาย!F20</f>
        <v>295102.95</v>
      </c>
      <c r="K601" s="142">
        <f>หนองคาย!AJ20</f>
        <v>511846.02</v>
      </c>
      <c r="L601" s="143">
        <f>หนองคาย!AK20</f>
        <v>3167369.9400000004</v>
      </c>
      <c r="M601" s="143">
        <f>หนองคาย!AL20</f>
        <v>2840527.44</v>
      </c>
      <c r="N601" s="139"/>
      <c r="O601" s="139"/>
      <c r="P601" s="139"/>
      <c r="Q601" s="131">
        <f t="shared" si="68"/>
        <v>326842.50000000047</v>
      </c>
      <c r="R601" s="132">
        <f t="shared" si="69"/>
        <v>602.50521970705734</v>
      </c>
    </row>
    <row r="602" spans="1:18" x14ac:dyDescent="0.35">
      <c r="A602" s="138">
        <v>11</v>
      </c>
      <c r="B602" s="139" t="s">
        <v>62</v>
      </c>
      <c r="C602" s="139" t="s">
        <v>424</v>
      </c>
      <c r="D602" s="139" t="s">
        <v>425</v>
      </c>
      <c r="E602" s="139" t="s">
        <v>426</v>
      </c>
      <c r="F602" s="139" t="s">
        <v>180</v>
      </c>
      <c r="G602" s="139" t="s">
        <v>1037</v>
      </c>
      <c r="H602" s="140">
        <v>5547</v>
      </c>
      <c r="I602" s="138">
        <v>4</v>
      </c>
      <c r="J602" s="141">
        <f>หนองคาย!F21</f>
        <v>429681.17</v>
      </c>
      <c r="K602" s="142">
        <f>หนองคาย!AJ21</f>
        <v>551697.44999999995</v>
      </c>
      <c r="L602" s="143">
        <f>หนองคาย!AK21</f>
        <v>5916139.5099999998</v>
      </c>
      <c r="M602" s="143">
        <f>หนองคาย!AL21</f>
        <v>3914473.9899999998</v>
      </c>
      <c r="N602" s="139"/>
      <c r="O602" s="139"/>
      <c r="P602" s="139"/>
      <c r="Q602" s="131">
        <f t="shared" si="68"/>
        <v>2001665.52</v>
      </c>
      <c r="R602" s="132">
        <f t="shared" si="69"/>
        <v>1066.5475950964485</v>
      </c>
    </row>
    <row r="603" spans="1:18" x14ac:dyDescent="0.35">
      <c r="A603" s="138">
        <v>12</v>
      </c>
      <c r="B603" s="139" t="s">
        <v>62</v>
      </c>
      <c r="C603" s="139" t="s">
        <v>424</v>
      </c>
      <c r="D603" s="139" t="s">
        <v>425</v>
      </c>
      <c r="E603" s="139" t="s">
        <v>426</v>
      </c>
      <c r="F603" s="139" t="s">
        <v>180</v>
      </c>
      <c r="G603" s="139" t="s">
        <v>1038</v>
      </c>
      <c r="H603" s="140">
        <v>4817</v>
      </c>
      <c r="I603" s="138">
        <v>4</v>
      </c>
      <c r="J603" s="141">
        <f>หนองคาย!F22</f>
        <v>795953.12</v>
      </c>
      <c r="K603" s="142">
        <f>หนองคาย!AJ22</f>
        <v>837146.38</v>
      </c>
      <c r="L603" s="143">
        <f>หนองคาย!AK22</f>
        <v>3110146.9800000004</v>
      </c>
      <c r="M603" s="143">
        <f>หนองคาย!AL22</f>
        <v>3058198.0100000002</v>
      </c>
      <c r="N603" s="139"/>
      <c r="O603" s="139"/>
      <c r="P603" s="139"/>
      <c r="Q603" s="131">
        <f t="shared" si="68"/>
        <v>51948.970000000205</v>
      </c>
      <c r="R603" s="132">
        <f t="shared" si="69"/>
        <v>645.66057297072871</v>
      </c>
    </row>
    <row r="604" spans="1:18" x14ac:dyDescent="0.35">
      <c r="A604" s="138">
        <v>13</v>
      </c>
      <c r="B604" s="139" t="s">
        <v>62</v>
      </c>
      <c r="C604" s="139" t="s">
        <v>424</v>
      </c>
      <c r="D604" s="139" t="s">
        <v>425</v>
      </c>
      <c r="E604" s="139" t="s">
        <v>426</v>
      </c>
      <c r="F604" s="139" t="s">
        <v>180</v>
      </c>
      <c r="G604" s="139" t="s">
        <v>1039</v>
      </c>
      <c r="H604" s="140">
        <v>4661</v>
      </c>
      <c r="I604" s="138">
        <v>4</v>
      </c>
      <c r="J604" s="141">
        <f>หนองคาย!F23</f>
        <v>182270.59</v>
      </c>
      <c r="K604" s="142">
        <f>หนองคาย!AJ23</f>
        <v>455388.85999999993</v>
      </c>
      <c r="L604" s="143">
        <f>หนองคาย!AK23</f>
        <v>3941230.63</v>
      </c>
      <c r="M604" s="143">
        <f>หนองคาย!AL23</f>
        <v>3135052.7299999995</v>
      </c>
      <c r="N604" s="139"/>
      <c r="O604" s="139"/>
      <c r="P604" s="139"/>
      <c r="Q604" s="131">
        <f t="shared" si="68"/>
        <v>806177.90000000037</v>
      </c>
      <c r="R604" s="132">
        <f t="shared" si="69"/>
        <v>845.5761918043338</v>
      </c>
    </row>
    <row r="605" spans="1:18" x14ac:dyDescent="0.35">
      <c r="A605" s="138">
        <v>14</v>
      </c>
      <c r="B605" s="139" t="s">
        <v>62</v>
      </c>
      <c r="C605" s="139" t="s">
        <v>424</v>
      </c>
      <c r="D605" s="139" t="s">
        <v>425</v>
      </c>
      <c r="E605" s="139" t="s">
        <v>426</v>
      </c>
      <c r="F605" s="139" t="s">
        <v>180</v>
      </c>
      <c r="G605" s="139" t="s">
        <v>1040</v>
      </c>
      <c r="H605" s="140">
        <v>7585</v>
      </c>
      <c r="I605" s="138">
        <v>5</v>
      </c>
      <c r="J605" s="141">
        <f>หนองคาย!F24</f>
        <v>2347739.04</v>
      </c>
      <c r="K605" s="142">
        <f>หนองคาย!AJ24</f>
        <v>2109447.4700000002</v>
      </c>
      <c r="L605" s="143">
        <f>หนองคาย!AK24</f>
        <v>4502006.49</v>
      </c>
      <c r="M605" s="143">
        <f>หนองคาย!AL24</f>
        <v>4752692.3</v>
      </c>
      <c r="N605" s="139"/>
      <c r="O605" s="139"/>
      <c r="P605" s="139"/>
      <c r="Q605" s="131">
        <f t="shared" si="68"/>
        <v>-250685.80999999959</v>
      </c>
      <c r="R605" s="132">
        <f t="shared" si="69"/>
        <v>593.54073698088337</v>
      </c>
    </row>
    <row r="606" spans="1:18" x14ac:dyDescent="0.35">
      <c r="A606" s="138">
        <v>15</v>
      </c>
      <c r="B606" s="139" t="s">
        <v>62</v>
      </c>
      <c r="C606" s="139" t="s">
        <v>424</v>
      </c>
      <c r="D606" s="139" t="s">
        <v>425</v>
      </c>
      <c r="E606" s="139" t="s">
        <v>426</v>
      </c>
      <c r="F606" s="139" t="s">
        <v>180</v>
      </c>
      <c r="G606" s="139" t="s">
        <v>1041</v>
      </c>
      <c r="H606" s="140">
        <v>6519</v>
      </c>
      <c r="I606" s="138">
        <v>5</v>
      </c>
      <c r="J606" s="141">
        <f>หนองคาย!F25</f>
        <v>261657.5</v>
      </c>
      <c r="K606" s="142">
        <f>หนองคาย!AJ25</f>
        <v>563810.04999999993</v>
      </c>
      <c r="L606" s="143">
        <f>หนองคาย!AK25</f>
        <v>3161803.06</v>
      </c>
      <c r="M606" s="143">
        <f>หนองคาย!AL25</f>
        <v>2987994.8699999996</v>
      </c>
      <c r="N606" s="139"/>
      <c r="O606" s="139"/>
      <c r="P606" s="139"/>
      <c r="Q606" s="131">
        <f t="shared" si="68"/>
        <v>173808.19000000041</v>
      </c>
      <c r="R606" s="132">
        <f t="shared" si="69"/>
        <v>485.01350820678022</v>
      </c>
    </row>
    <row r="607" spans="1:18" x14ac:dyDescent="0.35">
      <c r="A607" s="138">
        <v>16</v>
      </c>
      <c r="B607" s="139" t="s">
        <v>62</v>
      </c>
      <c r="C607" s="139" t="s">
        <v>424</v>
      </c>
      <c r="D607" s="139" t="s">
        <v>425</v>
      </c>
      <c r="E607" s="139" t="s">
        <v>426</v>
      </c>
      <c r="F607" s="139" t="s">
        <v>180</v>
      </c>
      <c r="G607" s="139" t="s">
        <v>1042</v>
      </c>
      <c r="H607" s="140">
        <v>4531</v>
      </c>
      <c r="I607" s="138">
        <v>4</v>
      </c>
      <c r="J607" s="141">
        <f>หนองคาย!F26</f>
        <v>446267.55</v>
      </c>
      <c r="K607" s="142">
        <f>หนองคาย!AJ26</f>
        <v>498079.94</v>
      </c>
      <c r="L607" s="143">
        <f>หนองคาย!AK26</f>
        <v>3147627.77</v>
      </c>
      <c r="M607" s="143">
        <f>หนองคาย!AL26</f>
        <v>2924566.9</v>
      </c>
      <c r="N607" s="139"/>
      <c r="O607" s="139"/>
      <c r="P607" s="139"/>
      <c r="Q607" s="131">
        <f t="shared" si="68"/>
        <v>223060.87000000011</v>
      </c>
      <c r="R607" s="132">
        <f t="shared" si="69"/>
        <v>694.68721474288236</v>
      </c>
    </row>
    <row r="608" spans="1:18" x14ac:dyDescent="0.35">
      <c r="A608" s="138">
        <v>17</v>
      </c>
      <c r="B608" s="139" t="s">
        <v>62</v>
      </c>
      <c r="C608" s="139" t="s">
        <v>424</v>
      </c>
      <c r="D608" s="139" t="s">
        <v>425</v>
      </c>
      <c r="E608" s="139" t="s">
        <v>426</v>
      </c>
      <c r="F608" s="139" t="s">
        <v>180</v>
      </c>
      <c r="G608" s="139" t="s">
        <v>1043</v>
      </c>
      <c r="H608" s="140">
        <v>2937</v>
      </c>
      <c r="I608" s="138">
        <v>2</v>
      </c>
      <c r="J608" s="141">
        <f>หนองคาย!F27</f>
        <v>292650.49</v>
      </c>
      <c r="K608" s="142">
        <f>หนองคาย!AJ27</f>
        <v>190114.68</v>
      </c>
      <c r="L608" s="143">
        <f>หนองคาย!AK27</f>
        <v>2807959.3499999996</v>
      </c>
      <c r="M608" s="143">
        <f>หนองคาย!AL27</f>
        <v>2842573.1799999997</v>
      </c>
      <c r="N608" s="139"/>
      <c r="O608" s="139"/>
      <c r="P608" s="139"/>
      <c r="Q608" s="131">
        <f t="shared" si="68"/>
        <v>-34613.830000000075</v>
      </c>
      <c r="R608" s="132">
        <f t="shared" si="69"/>
        <v>956.06378958120513</v>
      </c>
    </row>
    <row r="609" spans="1:18" x14ac:dyDescent="0.35">
      <c r="A609" s="138">
        <v>18</v>
      </c>
      <c r="B609" s="139" t="s">
        <v>62</v>
      </c>
      <c r="C609" s="139" t="s">
        <v>424</v>
      </c>
      <c r="D609" s="139" t="s">
        <v>425</v>
      </c>
      <c r="E609" s="139" t="s">
        <v>426</v>
      </c>
      <c r="F609" s="139" t="s">
        <v>180</v>
      </c>
      <c r="G609" s="139" t="s">
        <v>1044</v>
      </c>
      <c r="H609" s="140">
        <v>2576</v>
      </c>
      <c r="I609" s="138">
        <v>2</v>
      </c>
      <c r="J609" s="141">
        <f>หนองคาย!F28</f>
        <v>75285.440000000002</v>
      </c>
      <c r="K609" s="142">
        <f>หนองคาย!AJ28</f>
        <v>94171.709999999992</v>
      </c>
      <c r="L609" s="143">
        <f>หนองคาย!AK28</f>
        <v>2258894.88</v>
      </c>
      <c r="M609" s="143">
        <f>หนองคาย!AL28</f>
        <v>2273314.0300000003</v>
      </c>
      <c r="N609" s="139"/>
      <c r="O609" s="139"/>
      <c r="P609" s="139"/>
      <c r="Q609" s="131">
        <f t="shared" si="68"/>
        <v>-14419.150000000373</v>
      </c>
      <c r="R609" s="132">
        <f t="shared" si="69"/>
        <v>876.90018633540365</v>
      </c>
    </row>
    <row r="610" spans="1:18" s="150" customFormat="1" x14ac:dyDescent="0.35">
      <c r="A610" s="144">
        <v>1</v>
      </c>
      <c r="B610" s="145" t="s">
        <v>62</v>
      </c>
      <c r="C610" s="145"/>
      <c r="D610" s="145"/>
      <c r="E610" s="145" t="s">
        <v>77</v>
      </c>
      <c r="F610" s="145"/>
      <c r="G610" s="145" t="s">
        <v>428</v>
      </c>
      <c r="H610" s="151">
        <f>SUM(H592:H609)</f>
        <v>75908</v>
      </c>
      <c r="I610" s="144"/>
      <c r="J610" s="147">
        <f>SUM(J592:J609)</f>
        <v>7705261.2800000012</v>
      </c>
      <c r="K610" s="147">
        <f t="shared" ref="K610:M610" si="72">SUM(K592:K609)</f>
        <v>9201856.4800000004</v>
      </c>
      <c r="L610" s="147">
        <f t="shared" si="72"/>
        <v>59711755.960000016</v>
      </c>
      <c r="M610" s="147">
        <f t="shared" si="72"/>
        <v>52615821.199999988</v>
      </c>
      <c r="N610" s="145">
        <v>17</v>
      </c>
      <c r="O610" s="145">
        <v>17</v>
      </c>
      <c r="P610" s="145">
        <f>N610-O610</f>
        <v>0</v>
      </c>
      <c r="Q610" s="148">
        <f t="shared" si="68"/>
        <v>7095934.7600000277</v>
      </c>
      <c r="R610" s="149">
        <f>L610/H610</f>
        <v>786.63323971122963</v>
      </c>
    </row>
    <row r="611" spans="1:18" x14ac:dyDescent="0.35">
      <c r="A611" s="138">
        <v>1</v>
      </c>
      <c r="B611" s="139" t="s">
        <v>62</v>
      </c>
      <c r="C611" s="139" t="s">
        <v>429</v>
      </c>
      <c r="D611" s="139" t="s">
        <v>104</v>
      </c>
      <c r="E611" s="139" t="s">
        <v>430</v>
      </c>
      <c r="F611" s="139" t="s">
        <v>329</v>
      </c>
      <c r="G611" s="139" t="s">
        <v>431</v>
      </c>
      <c r="H611" s="140"/>
      <c r="I611" s="138"/>
      <c r="J611" s="141"/>
      <c r="K611" s="142"/>
      <c r="L611" s="143"/>
      <c r="M611" s="143"/>
      <c r="N611" s="139"/>
      <c r="O611" s="139"/>
      <c r="P611" s="139"/>
    </row>
    <row r="612" spans="1:18" x14ac:dyDescent="0.35">
      <c r="A612" s="138">
        <v>2</v>
      </c>
      <c r="B612" s="139" t="s">
        <v>62</v>
      </c>
      <c r="C612" s="139" t="s">
        <v>429</v>
      </c>
      <c r="D612" s="139" t="s">
        <v>104</v>
      </c>
      <c r="E612" s="139" t="s">
        <v>430</v>
      </c>
      <c r="F612" s="139" t="s">
        <v>180</v>
      </c>
      <c r="G612" s="139" t="s">
        <v>1045</v>
      </c>
      <c r="H612" s="140">
        <v>3880</v>
      </c>
      <c r="I612" s="138">
        <v>3</v>
      </c>
      <c r="J612" s="141">
        <f>หนองคาย!F29</f>
        <v>245100.29</v>
      </c>
      <c r="K612" s="142">
        <f>หนองคาย!AJ29</f>
        <v>501486.46000000008</v>
      </c>
      <c r="L612" s="143">
        <f>หนองคาย!AK29</f>
        <v>3303000.99</v>
      </c>
      <c r="M612" s="143">
        <f>หนองคาย!AL29</f>
        <v>2929025.02</v>
      </c>
      <c r="N612" s="139"/>
      <c r="O612" s="139"/>
      <c r="P612" s="139"/>
      <c r="Q612" s="131">
        <f t="shared" si="68"/>
        <v>373975.9700000002</v>
      </c>
      <c r="R612" s="132">
        <f t="shared" si="69"/>
        <v>851.28891494845368</v>
      </c>
    </row>
    <row r="613" spans="1:18" x14ac:dyDescent="0.35">
      <c r="A613" s="138">
        <v>3</v>
      </c>
      <c r="B613" s="139" t="s">
        <v>62</v>
      </c>
      <c r="C613" s="139" t="s">
        <v>429</v>
      </c>
      <c r="D613" s="139" t="s">
        <v>104</v>
      </c>
      <c r="E613" s="139" t="s">
        <v>430</v>
      </c>
      <c r="F613" s="139" t="s">
        <v>180</v>
      </c>
      <c r="G613" s="139" t="s">
        <v>1046</v>
      </c>
      <c r="H613" s="140">
        <v>3169</v>
      </c>
      <c r="I613" s="138">
        <v>3</v>
      </c>
      <c r="J613" s="141">
        <f>หนองคาย!F30</f>
        <v>233708.91</v>
      </c>
      <c r="K613" s="142">
        <f>หนองคาย!AJ30</f>
        <v>572822.03</v>
      </c>
      <c r="L613" s="143">
        <f>หนองคาย!AK30</f>
        <v>2638193.62</v>
      </c>
      <c r="M613" s="143">
        <f>หนองคาย!AL30</f>
        <v>2471762.5</v>
      </c>
      <c r="N613" s="139"/>
      <c r="O613" s="139"/>
      <c r="P613" s="139"/>
      <c r="Q613" s="131">
        <f t="shared" si="68"/>
        <v>166431.12000000011</v>
      </c>
      <c r="R613" s="132">
        <f t="shared" si="69"/>
        <v>832.50035342379306</v>
      </c>
    </row>
    <row r="614" spans="1:18" x14ac:dyDescent="0.35">
      <c r="A614" s="138">
        <v>4</v>
      </c>
      <c r="B614" s="139" t="s">
        <v>62</v>
      </c>
      <c r="C614" s="139" t="s">
        <v>429</v>
      </c>
      <c r="D614" s="139" t="s">
        <v>104</v>
      </c>
      <c r="E614" s="139" t="s">
        <v>430</v>
      </c>
      <c r="F614" s="139" t="s">
        <v>180</v>
      </c>
      <c r="G614" s="139" t="s">
        <v>1047</v>
      </c>
      <c r="H614" s="140">
        <v>7059</v>
      </c>
      <c r="I614" s="138">
        <v>5</v>
      </c>
      <c r="J614" s="141">
        <f>หนองคาย!F31</f>
        <v>1007373.05</v>
      </c>
      <c r="K614" s="142">
        <f>หนองคาย!AJ31</f>
        <v>1390093.29</v>
      </c>
      <c r="L614" s="143">
        <f>หนองคาย!AK31</f>
        <v>3703766.33</v>
      </c>
      <c r="M614" s="143">
        <f>หนองคาย!AL31</f>
        <v>3099418.56</v>
      </c>
      <c r="N614" s="139"/>
      <c r="O614" s="139"/>
      <c r="P614" s="139"/>
      <c r="Q614" s="131">
        <f t="shared" si="68"/>
        <v>604347.77</v>
      </c>
      <c r="R614" s="132">
        <f t="shared" si="69"/>
        <v>524.68711290551073</v>
      </c>
    </row>
    <row r="615" spans="1:18" x14ac:dyDescent="0.35">
      <c r="A615" s="138">
        <v>5</v>
      </c>
      <c r="B615" s="139" t="s">
        <v>62</v>
      </c>
      <c r="C615" s="139" t="s">
        <v>429</v>
      </c>
      <c r="D615" s="139" t="s">
        <v>104</v>
      </c>
      <c r="E615" s="139" t="s">
        <v>430</v>
      </c>
      <c r="F615" s="139" t="s">
        <v>180</v>
      </c>
      <c r="G615" s="139" t="s">
        <v>1048</v>
      </c>
      <c r="H615" s="140">
        <v>4668</v>
      </c>
      <c r="I615" s="138">
        <v>4</v>
      </c>
      <c r="J615" s="141">
        <f>หนองคาย!F32</f>
        <v>759633.02</v>
      </c>
      <c r="K615" s="142">
        <f>หนองคาย!AJ32</f>
        <v>973380.04999999993</v>
      </c>
      <c r="L615" s="143">
        <f>หนองคาย!AK32</f>
        <v>2934447.2</v>
      </c>
      <c r="M615" s="143">
        <f>หนองคาย!AL32</f>
        <v>2660809.0300000003</v>
      </c>
      <c r="N615" s="139"/>
      <c r="O615" s="139"/>
      <c r="P615" s="139"/>
      <c r="Q615" s="131">
        <f t="shared" si="68"/>
        <v>273638.16999999993</v>
      </c>
      <c r="R615" s="132">
        <f t="shared" si="69"/>
        <v>628.63050556983728</v>
      </c>
    </row>
    <row r="616" spans="1:18" x14ac:dyDescent="0.35">
      <c r="A616" s="138">
        <v>6</v>
      </c>
      <c r="B616" s="139" t="s">
        <v>62</v>
      </c>
      <c r="C616" s="139" t="s">
        <v>429</v>
      </c>
      <c r="D616" s="139" t="s">
        <v>104</v>
      </c>
      <c r="E616" s="139" t="s">
        <v>430</v>
      </c>
      <c r="F616" s="139" t="s">
        <v>180</v>
      </c>
      <c r="G616" s="139" t="s">
        <v>1049</v>
      </c>
      <c r="H616" s="140">
        <v>5951</v>
      </c>
      <c r="I616" s="138">
        <v>4</v>
      </c>
      <c r="J616" s="141">
        <f>หนองคาย!F33</f>
        <v>325265.57</v>
      </c>
      <c r="K616" s="142">
        <f>หนองคาย!AJ33</f>
        <v>434278.68</v>
      </c>
      <c r="L616" s="143">
        <f>หนองคาย!AK33</f>
        <v>3226884.6300000004</v>
      </c>
      <c r="M616" s="143">
        <f>หนองคาย!AL33</f>
        <v>2782773.31</v>
      </c>
      <c r="N616" s="139"/>
      <c r="O616" s="139"/>
      <c r="P616" s="139"/>
      <c r="Q616" s="131">
        <f t="shared" si="68"/>
        <v>444111.3200000003</v>
      </c>
      <c r="R616" s="132">
        <f t="shared" si="69"/>
        <v>542.24241808099487</v>
      </c>
    </row>
    <row r="617" spans="1:18" x14ac:dyDescent="0.35">
      <c r="A617" s="138">
        <v>7</v>
      </c>
      <c r="B617" s="139" t="s">
        <v>62</v>
      </c>
      <c r="C617" s="139" t="s">
        <v>429</v>
      </c>
      <c r="D617" s="139" t="s">
        <v>104</v>
      </c>
      <c r="E617" s="139" t="s">
        <v>430</v>
      </c>
      <c r="F617" s="139" t="s">
        <v>180</v>
      </c>
      <c r="G617" s="139" t="s">
        <v>1050</v>
      </c>
      <c r="H617" s="140">
        <v>4528</v>
      </c>
      <c r="I617" s="138">
        <v>4</v>
      </c>
      <c r="J617" s="141">
        <f>หนองคาย!F34</f>
        <v>842576.84</v>
      </c>
      <c r="K617" s="142">
        <f>หนองคาย!AJ34</f>
        <v>1013375.87</v>
      </c>
      <c r="L617" s="143">
        <f>หนองคาย!AK34</f>
        <v>3100374.1799999997</v>
      </c>
      <c r="M617" s="143">
        <f>หนองคาย!AL34</f>
        <v>2859886.94</v>
      </c>
      <c r="N617" s="139"/>
      <c r="O617" s="139"/>
      <c r="P617" s="139"/>
      <c r="Q617" s="131">
        <f t="shared" si="68"/>
        <v>240487.23999999976</v>
      </c>
      <c r="R617" s="132">
        <f t="shared" si="69"/>
        <v>684.71161219081262</v>
      </c>
    </row>
    <row r="618" spans="1:18" x14ac:dyDescent="0.35">
      <c r="A618" s="138">
        <v>8</v>
      </c>
      <c r="B618" s="139" t="s">
        <v>62</v>
      </c>
      <c r="C618" s="139" t="s">
        <v>429</v>
      </c>
      <c r="D618" s="139" t="s">
        <v>104</v>
      </c>
      <c r="E618" s="139" t="s">
        <v>430</v>
      </c>
      <c r="F618" s="139" t="s">
        <v>180</v>
      </c>
      <c r="G618" s="139" t="s">
        <v>1051</v>
      </c>
      <c r="H618" s="140">
        <v>5805</v>
      </c>
      <c r="I618" s="138">
        <v>4</v>
      </c>
      <c r="J618" s="141">
        <f>หนองคาย!F35</f>
        <v>840438.54</v>
      </c>
      <c r="K618" s="142">
        <f>หนองคาย!AJ35</f>
        <v>959145.87000000011</v>
      </c>
      <c r="L618" s="143">
        <f>หนองคาย!AK35</f>
        <v>3207012.9299999997</v>
      </c>
      <c r="M618" s="143">
        <f>หนองคาย!AL35</f>
        <v>2970664.7600000002</v>
      </c>
      <c r="N618" s="139"/>
      <c r="O618" s="139"/>
      <c r="P618" s="139"/>
      <c r="Q618" s="131">
        <f t="shared" si="68"/>
        <v>236348.16999999946</v>
      </c>
      <c r="R618" s="132">
        <f t="shared" si="69"/>
        <v>552.45700775193791</v>
      </c>
    </row>
    <row r="619" spans="1:18" x14ac:dyDescent="0.35">
      <c r="A619" s="138">
        <v>9</v>
      </c>
      <c r="B619" s="139" t="s">
        <v>62</v>
      </c>
      <c r="C619" s="139" t="s">
        <v>429</v>
      </c>
      <c r="D619" s="139" t="s">
        <v>104</v>
      </c>
      <c r="E619" s="139" t="s">
        <v>430</v>
      </c>
      <c r="F619" s="139" t="s">
        <v>180</v>
      </c>
      <c r="G619" s="139" t="s">
        <v>1052</v>
      </c>
      <c r="H619" s="140">
        <v>3290</v>
      </c>
      <c r="I619" s="138">
        <v>3</v>
      </c>
      <c r="J619" s="141">
        <f>หนองคาย!F36</f>
        <v>347122.14</v>
      </c>
      <c r="K619" s="142">
        <f>หนองคาย!AJ36</f>
        <v>416510.54</v>
      </c>
      <c r="L619" s="143">
        <f>หนองคาย!AK36</f>
        <v>3290230.29</v>
      </c>
      <c r="M619" s="143">
        <f>หนองคาย!AL36</f>
        <v>2309529.5499999998</v>
      </c>
      <c r="N619" s="139"/>
      <c r="O619" s="139"/>
      <c r="P619" s="139"/>
      <c r="Q619" s="131">
        <f t="shared" si="68"/>
        <v>980700.74000000022</v>
      </c>
      <c r="R619" s="132">
        <f t="shared" si="69"/>
        <v>1000.0699969604864</v>
      </c>
    </row>
    <row r="620" spans="1:18" x14ac:dyDescent="0.35">
      <c r="A620" s="138">
        <v>10</v>
      </c>
      <c r="B620" s="139" t="s">
        <v>62</v>
      </c>
      <c r="C620" s="139" t="s">
        <v>429</v>
      </c>
      <c r="D620" s="139" t="s">
        <v>104</v>
      </c>
      <c r="E620" s="139" t="s">
        <v>430</v>
      </c>
      <c r="F620" s="139" t="s">
        <v>180</v>
      </c>
      <c r="G620" s="139" t="s">
        <v>1053</v>
      </c>
      <c r="H620" s="140">
        <v>5014</v>
      </c>
      <c r="I620" s="138">
        <v>4</v>
      </c>
      <c r="J620" s="141">
        <f>หนองคาย!F37</f>
        <v>86851.66</v>
      </c>
      <c r="K620" s="142">
        <f>หนองคาย!AJ37</f>
        <v>267042.13</v>
      </c>
      <c r="L620" s="143">
        <f>หนองคาย!AK37</f>
        <v>3963452.55</v>
      </c>
      <c r="M620" s="143">
        <f>หนองคาย!AL37</f>
        <v>3598220.61</v>
      </c>
      <c r="N620" s="139"/>
      <c r="O620" s="139"/>
      <c r="P620" s="139"/>
      <c r="Q620" s="131">
        <f t="shared" si="68"/>
        <v>365231.93999999994</v>
      </c>
      <c r="R620" s="132">
        <f t="shared" si="69"/>
        <v>790.47717391304343</v>
      </c>
    </row>
    <row r="621" spans="1:18" x14ac:dyDescent="0.35">
      <c r="A621" s="138">
        <v>11</v>
      </c>
      <c r="B621" s="139" t="s">
        <v>62</v>
      </c>
      <c r="C621" s="139" t="s">
        <v>429</v>
      </c>
      <c r="D621" s="139" t="s">
        <v>104</v>
      </c>
      <c r="E621" s="139" t="s">
        <v>430</v>
      </c>
      <c r="F621" s="139" t="s">
        <v>180</v>
      </c>
      <c r="G621" s="139" t="s">
        <v>1054</v>
      </c>
      <c r="H621" s="140">
        <v>4611</v>
      </c>
      <c r="I621" s="138">
        <v>4</v>
      </c>
      <c r="J621" s="141">
        <f>หนองคาย!F38</f>
        <v>520064.37</v>
      </c>
      <c r="K621" s="142">
        <f>หนองคาย!AJ38</f>
        <v>731343.52</v>
      </c>
      <c r="L621" s="143">
        <f>หนองคาย!AK38</f>
        <v>3069240.6799999997</v>
      </c>
      <c r="M621" s="143">
        <f>หนองคาย!AL38</f>
        <v>3122921.55</v>
      </c>
      <c r="N621" s="139"/>
      <c r="O621" s="139"/>
      <c r="P621" s="139"/>
      <c r="Q621" s="131">
        <f t="shared" si="68"/>
        <v>-53680.870000000112</v>
      </c>
      <c r="R621" s="132">
        <f t="shared" si="69"/>
        <v>665.63450010843633</v>
      </c>
    </row>
    <row r="622" spans="1:18" s="150" customFormat="1" x14ac:dyDescent="0.35">
      <c r="A622" s="144">
        <v>2</v>
      </c>
      <c r="B622" s="145" t="s">
        <v>62</v>
      </c>
      <c r="C622" s="145"/>
      <c r="D622" s="145"/>
      <c r="E622" s="145" t="s">
        <v>77</v>
      </c>
      <c r="F622" s="145"/>
      <c r="G622" s="145" t="s">
        <v>432</v>
      </c>
      <c r="H622" s="151">
        <f>SUM(H611:H621)</f>
        <v>47975</v>
      </c>
      <c r="I622" s="144"/>
      <c r="J622" s="147">
        <f>SUM(J611:J621)</f>
        <v>5208134.3899999997</v>
      </c>
      <c r="K622" s="147">
        <f t="shared" ref="K622:M622" si="73">SUM(K611:K621)</f>
        <v>7259478.4399999995</v>
      </c>
      <c r="L622" s="147">
        <f t="shared" si="73"/>
        <v>32436603.400000002</v>
      </c>
      <c r="M622" s="147">
        <f t="shared" si="73"/>
        <v>28805011.830000002</v>
      </c>
      <c r="N622" s="145">
        <v>10</v>
      </c>
      <c r="O622" s="145">
        <v>10</v>
      </c>
      <c r="P622" s="145">
        <f>N622-O622</f>
        <v>0</v>
      </c>
      <c r="Q622" s="148">
        <f t="shared" si="68"/>
        <v>3631591.5700000003</v>
      </c>
      <c r="R622" s="149">
        <f>L622/H622</f>
        <v>676.11471391349664</v>
      </c>
    </row>
    <row r="623" spans="1:18" x14ac:dyDescent="0.35">
      <c r="A623" s="138">
        <v>1</v>
      </c>
      <c r="B623" s="139" t="s">
        <v>62</v>
      </c>
      <c r="C623" s="139" t="s">
        <v>433</v>
      </c>
      <c r="D623" s="139" t="s">
        <v>83</v>
      </c>
      <c r="E623" s="139" t="s">
        <v>434</v>
      </c>
      <c r="F623" s="139" t="s">
        <v>210</v>
      </c>
      <c r="G623" s="139" t="s">
        <v>435</v>
      </c>
      <c r="H623" s="140"/>
      <c r="I623" s="138"/>
      <c r="J623" s="141"/>
      <c r="K623" s="142"/>
      <c r="L623" s="143"/>
      <c r="M623" s="143"/>
      <c r="N623" s="139"/>
      <c r="O623" s="139"/>
      <c r="P623" s="139"/>
    </row>
    <row r="624" spans="1:18" x14ac:dyDescent="0.35">
      <c r="A624" s="138">
        <v>2</v>
      </c>
      <c r="B624" s="139" t="s">
        <v>62</v>
      </c>
      <c r="C624" s="139" t="s">
        <v>433</v>
      </c>
      <c r="D624" s="139" t="s">
        <v>83</v>
      </c>
      <c r="E624" s="139" t="s">
        <v>434</v>
      </c>
      <c r="F624" s="139" t="s">
        <v>180</v>
      </c>
      <c r="G624" s="139" t="s">
        <v>1055</v>
      </c>
      <c r="H624" s="140">
        <v>2051</v>
      </c>
      <c r="I624" s="138">
        <v>2</v>
      </c>
      <c r="J624" s="141">
        <f>หนองคาย!F39</f>
        <v>631570.22</v>
      </c>
      <c r="K624" s="142">
        <f>หนองคาย!AJ39</f>
        <v>133847.80000000005</v>
      </c>
      <c r="L624" s="143">
        <f>หนองคาย!AK39</f>
        <v>2797041.44</v>
      </c>
      <c r="M624" s="143">
        <f>หนองคาย!AL39</f>
        <v>3052956.4599999995</v>
      </c>
      <c r="N624" s="139"/>
      <c r="O624" s="139"/>
      <c r="P624" s="139"/>
      <c r="Q624" s="131">
        <f t="shared" si="68"/>
        <v>-255915.01999999955</v>
      </c>
      <c r="R624" s="132">
        <f t="shared" si="69"/>
        <v>1363.7452169673329</v>
      </c>
    </row>
    <row r="625" spans="1:18" x14ac:dyDescent="0.35">
      <c r="A625" s="138">
        <v>3</v>
      </c>
      <c r="B625" s="139" t="s">
        <v>62</v>
      </c>
      <c r="C625" s="139" t="s">
        <v>433</v>
      </c>
      <c r="D625" s="139" t="s">
        <v>83</v>
      </c>
      <c r="E625" s="139" t="s">
        <v>434</v>
      </c>
      <c r="F625" s="139" t="s">
        <v>180</v>
      </c>
      <c r="G625" s="139" t="s">
        <v>1056</v>
      </c>
      <c r="H625" s="140">
        <v>1787</v>
      </c>
      <c r="I625" s="138">
        <v>2</v>
      </c>
      <c r="J625" s="141">
        <f>หนองคาย!F40</f>
        <v>234034.16</v>
      </c>
      <c r="K625" s="142">
        <f>หนองคาย!AJ40</f>
        <v>49165.160000000033</v>
      </c>
      <c r="L625" s="143">
        <f>หนองคาย!AK40</f>
        <v>3211111.4</v>
      </c>
      <c r="M625" s="143">
        <f>หนองคาย!AL40</f>
        <v>3315955.6799999997</v>
      </c>
      <c r="N625" s="139"/>
      <c r="O625" s="139"/>
      <c r="P625" s="139"/>
      <c r="Q625" s="131">
        <f t="shared" si="68"/>
        <v>-104844.2799999998</v>
      </c>
      <c r="R625" s="132">
        <f t="shared" si="69"/>
        <v>1796.9285954113038</v>
      </c>
    </row>
    <row r="626" spans="1:18" x14ac:dyDescent="0.35">
      <c r="A626" s="138">
        <v>4</v>
      </c>
      <c r="B626" s="139" t="s">
        <v>62</v>
      </c>
      <c r="C626" s="139" t="s">
        <v>433</v>
      </c>
      <c r="D626" s="139" t="s">
        <v>83</v>
      </c>
      <c r="E626" s="139" t="s">
        <v>434</v>
      </c>
      <c r="F626" s="139" t="s">
        <v>180</v>
      </c>
      <c r="G626" s="139" t="s">
        <v>1057</v>
      </c>
      <c r="H626" s="140">
        <v>2904</v>
      </c>
      <c r="I626" s="138">
        <v>2</v>
      </c>
      <c r="J626" s="141">
        <f>หนองคาย!F41</f>
        <v>882555.11</v>
      </c>
      <c r="K626" s="142">
        <f>หนองคาย!AJ41</f>
        <v>956222.11</v>
      </c>
      <c r="L626" s="143">
        <f>หนองคาย!AK41</f>
        <v>2789389.2700000005</v>
      </c>
      <c r="M626" s="143">
        <f>หนองคาย!AL41</f>
        <v>2621591.25</v>
      </c>
      <c r="N626" s="139"/>
      <c r="O626" s="139"/>
      <c r="P626" s="139"/>
      <c r="Q626" s="131">
        <f t="shared" si="68"/>
        <v>167798.02000000048</v>
      </c>
      <c r="R626" s="132">
        <f t="shared" si="69"/>
        <v>960.53349517906349</v>
      </c>
    </row>
    <row r="627" spans="1:18" x14ac:dyDescent="0.35">
      <c r="A627" s="138">
        <v>5</v>
      </c>
      <c r="B627" s="139" t="s">
        <v>62</v>
      </c>
      <c r="C627" s="139" t="s">
        <v>433</v>
      </c>
      <c r="D627" s="139" t="s">
        <v>83</v>
      </c>
      <c r="E627" s="139" t="s">
        <v>434</v>
      </c>
      <c r="F627" s="139" t="s">
        <v>180</v>
      </c>
      <c r="G627" s="139" t="s">
        <v>1058</v>
      </c>
      <c r="H627" s="140">
        <v>3978</v>
      </c>
      <c r="I627" s="138">
        <v>3</v>
      </c>
      <c r="J627" s="141">
        <f>หนองคาย!F42</f>
        <v>2263872.37</v>
      </c>
      <c r="K627" s="142">
        <f>หนองคาย!AJ42</f>
        <v>812034.34000000008</v>
      </c>
      <c r="L627" s="143">
        <f>หนองคาย!AK42</f>
        <v>4980828.59</v>
      </c>
      <c r="M627" s="143">
        <f>หนองคาย!AL42</f>
        <v>4299286.66</v>
      </c>
      <c r="N627" s="139"/>
      <c r="O627" s="139"/>
      <c r="P627" s="139"/>
      <c r="Q627" s="131">
        <f t="shared" si="68"/>
        <v>681541.9299999997</v>
      </c>
      <c r="R627" s="132">
        <f t="shared" si="69"/>
        <v>1252.093662644545</v>
      </c>
    </row>
    <row r="628" spans="1:18" x14ac:dyDescent="0.35">
      <c r="A628" s="138">
        <v>6</v>
      </c>
      <c r="B628" s="139" t="s">
        <v>62</v>
      </c>
      <c r="C628" s="139" t="s">
        <v>433</v>
      </c>
      <c r="D628" s="139" t="s">
        <v>83</v>
      </c>
      <c r="E628" s="139" t="s">
        <v>434</v>
      </c>
      <c r="F628" s="139" t="s">
        <v>180</v>
      </c>
      <c r="G628" s="139" t="s">
        <v>1059</v>
      </c>
      <c r="H628" s="140">
        <v>3763</v>
      </c>
      <c r="I628" s="138">
        <v>3</v>
      </c>
      <c r="J628" s="141">
        <f>หนองคาย!F43</f>
        <v>227578.37</v>
      </c>
      <c r="K628" s="142">
        <f>หนองคาย!AJ43</f>
        <v>223779.37</v>
      </c>
      <c r="L628" s="143">
        <f>หนองคาย!AK43</f>
        <v>4082624.02</v>
      </c>
      <c r="M628" s="143">
        <f>หนองคาย!AL43</f>
        <v>4111069.52</v>
      </c>
      <c r="N628" s="139"/>
      <c r="O628" s="139"/>
      <c r="P628" s="139"/>
      <c r="Q628" s="131">
        <f t="shared" si="68"/>
        <v>-28445.5</v>
      </c>
      <c r="R628" s="132">
        <f t="shared" si="69"/>
        <v>1084.9386181238374</v>
      </c>
    </row>
    <row r="629" spans="1:18" x14ac:dyDescent="0.35">
      <c r="A629" s="138">
        <v>7</v>
      </c>
      <c r="B629" s="139" t="s">
        <v>62</v>
      </c>
      <c r="C629" s="139" t="s">
        <v>433</v>
      </c>
      <c r="D629" s="139" t="s">
        <v>83</v>
      </c>
      <c r="E629" s="139" t="s">
        <v>434</v>
      </c>
      <c r="F629" s="139" t="s">
        <v>180</v>
      </c>
      <c r="G629" s="139" t="s">
        <v>1060</v>
      </c>
      <c r="H629" s="140">
        <v>973</v>
      </c>
      <c r="I629" s="138">
        <v>1</v>
      </c>
      <c r="J629" s="141">
        <f>หนองคาย!F44</f>
        <v>180421.46</v>
      </c>
      <c r="K629" s="142">
        <f>หนองคาย!AJ44</f>
        <v>192663.46</v>
      </c>
      <c r="L629" s="143">
        <f>หนองคาย!AK44</f>
        <v>2598975.5700000003</v>
      </c>
      <c r="M629" s="143">
        <f>หนองคาย!AL44</f>
        <v>2653382.0599999996</v>
      </c>
      <c r="N629" s="139"/>
      <c r="O629" s="139"/>
      <c r="P629" s="139"/>
      <c r="Q629" s="131">
        <f t="shared" si="68"/>
        <v>-54406.489999999292</v>
      </c>
      <c r="R629" s="132">
        <f t="shared" si="69"/>
        <v>2671.0951387461464</v>
      </c>
    </row>
    <row r="630" spans="1:18" x14ac:dyDescent="0.35">
      <c r="A630" s="138">
        <v>8</v>
      </c>
      <c r="B630" s="139" t="s">
        <v>62</v>
      </c>
      <c r="C630" s="139" t="s">
        <v>433</v>
      </c>
      <c r="D630" s="139" t="s">
        <v>83</v>
      </c>
      <c r="E630" s="139" t="s">
        <v>434</v>
      </c>
      <c r="F630" s="139" t="s">
        <v>180</v>
      </c>
      <c r="G630" s="139" t="s">
        <v>1061</v>
      </c>
      <c r="H630" s="140">
        <v>4069</v>
      </c>
      <c r="I630" s="138">
        <v>3</v>
      </c>
      <c r="J630" s="141">
        <f>หนองคาย!F45</f>
        <v>88425.79</v>
      </c>
      <c r="K630" s="142">
        <f>หนองคาย!AJ45</f>
        <v>126619.78999999998</v>
      </c>
      <c r="L630" s="143">
        <f>หนองคาย!AK45</f>
        <v>2321365.5</v>
      </c>
      <c r="M630" s="143">
        <f>หนองคาย!AL45</f>
        <v>2442049.86</v>
      </c>
      <c r="N630" s="139"/>
      <c r="O630" s="139"/>
      <c r="P630" s="139"/>
      <c r="Q630" s="131">
        <f t="shared" si="68"/>
        <v>-120684.35999999987</v>
      </c>
      <c r="R630" s="132">
        <f t="shared" si="69"/>
        <v>570.50024576062913</v>
      </c>
    </row>
    <row r="631" spans="1:18" x14ac:dyDescent="0.35">
      <c r="A631" s="138">
        <v>9</v>
      </c>
      <c r="B631" s="139" t="s">
        <v>62</v>
      </c>
      <c r="C631" s="139" t="s">
        <v>433</v>
      </c>
      <c r="D631" s="139" t="s">
        <v>83</v>
      </c>
      <c r="E631" s="139" t="s">
        <v>434</v>
      </c>
      <c r="F631" s="139" t="s">
        <v>180</v>
      </c>
      <c r="G631" s="139" t="s">
        <v>1062</v>
      </c>
      <c r="H631" s="140">
        <v>5012</v>
      </c>
      <c r="I631" s="138">
        <v>4</v>
      </c>
      <c r="J631" s="141">
        <f>หนองคาย!F46</f>
        <v>108874.43</v>
      </c>
      <c r="K631" s="142">
        <f>หนองคาย!AJ46</f>
        <v>244520.68</v>
      </c>
      <c r="L631" s="143">
        <f>หนองคาย!AK46</f>
        <v>2188462.58</v>
      </c>
      <c r="M631" s="143">
        <f>หนองคาย!AL46</f>
        <v>2295087.1</v>
      </c>
      <c r="N631" s="139"/>
      <c r="O631" s="139"/>
      <c r="P631" s="139"/>
      <c r="Q631" s="131">
        <f t="shared" si="68"/>
        <v>-106624.52000000002</v>
      </c>
      <c r="R631" s="132">
        <f t="shared" si="69"/>
        <v>436.64456903431767</v>
      </c>
    </row>
    <row r="632" spans="1:18" x14ac:dyDescent="0.35">
      <c r="A632" s="138">
        <v>10</v>
      </c>
      <c r="B632" s="139" t="s">
        <v>62</v>
      </c>
      <c r="C632" s="139" t="s">
        <v>433</v>
      </c>
      <c r="D632" s="139" t="s">
        <v>83</v>
      </c>
      <c r="E632" s="139" t="s">
        <v>434</v>
      </c>
      <c r="F632" s="139" t="s">
        <v>180</v>
      </c>
      <c r="G632" s="139" t="s">
        <v>1063</v>
      </c>
      <c r="H632" s="140">
        <v>6188</v>
      </c>
      <c r="I632" s="138">
        <v>5</v>
      </c>
      <c r="J632" s="141">
        <f>หนองคาย!F47</f>
        <v>417235.25</v>
      </c>
      <c r="K632" s="142">
        <f>หนองคาย!AJ47</f>
        <v>436644.41000000003</v>
      </c>
      <c r="L632" s="143">
        <f>หนองคาย!AK47</f>
        <v>3328469.7199999997</v>
      </c>
      <c r="M632" s="143">
        <f>หนองคาย!AL47</f>
        <v>3018487.95</v>
      </c>
      <c r="N632" s="139"/>
      <c r="O632" s="139"/>
      <c r="P632" s="139"/>
      <c r="Q632" s="131">
        <f t="shared" si="68"/>
        <v>309981.76999999955</v>
      </c>
      <c r="R632" s="132">
        <f t="shared" si="69"/>
        <v>537.89103425985775</v>
      </c>
    </row>
    <row r="633" spans="1:18" x14ac:dyDescent="0.35">
      <c r="A633" s="138">
        <v>11</v>
      </c>
      <c r="B633" s="139" t="s">
        <v>62</v>
      </c>
      <c r="C633" s="139" t="s">
        <v>433</v>
      </c>
      <c r="D633" s="139" t="s">
        <v>83</v>
      </c>
      <c r="E633" s="139" t="s">
        <v>434</v>
      </c>
      <c r="F633" s="139" t="s">
        <v>180</v>
      </c>
      <c r="G633" s="139" t="s">
        <v>1064</v>
      </c>
      <c r="H633" s="140">
        <v>2518</v>
      </c>
      <c r="I633" s="138">
        <v>2</v>
      </c>
      <c r="J633" s="141">
        <f>หนองคาย!F48</f>
        <v>156893.38</v>
      </c>
      <c r="K633" s="142">
        <f>หนองคาย!AJ48</f>
        <v>178327</v>
      </c>
      <c r="L633" s="143">
        <f>หนองคาย!AK48</f>
        <v>2260146.1800000002</v>
      </c>
      <c r="M633" s="143">
        <f>หนองคาย!AL48</f>
        <v>2553460.79</v>
      </c>
      <c r="N633" s="139"/>
      <c r="O633" s="139"/>
      <c r="P633" s="139"/>
      <c r="Q633" s="131">
        <f t="shared" si="68"/>
        <v>-293314.60999999987</v>
      </c>
      <c r="R633" s="132">
        <f t="shared" si="69"/>
        <v>897.59578236695802</v>
      </c>
    </row>
    <row r="634" spans="1:18" x14ac:dyDescent="0.35">
      <c r="A634" s="138">
        <v>12</v>
      </c>
      <c r="B634" s="139" t="s">
        <v>62</v>
      </c>
      <c r="C634" s="139" t="s">
        <v>433</v>
      </c>
      <c r="D634" s="139" t="s">
        <v>83</v>
      </c>
      <c r="E634" s="139" t="s">
        <v>434</v>
      </c>
      <c r="F634" s="139" t="s">
        <v>180</v>
      </c>
      <c r="G634" s="139" t="s">
        <v>1065</v>
      </c>
      <c r="H634" s="140">
        <v>5747</v>
      </c>
      <c r="I634" s="138">
        <v>4</v>
      </c>
      <c r="J634" s="141">
        <f>หนองคาย!F49</f>
        <v>342746.58</v>
      </c>
      <c r="K634" s="142">
        <f>หนองคาย!AJ49</f>
        <v>395391.58</v>
      </c>
      <c r="L634" s="143">
        <f>หนองคาย!AK49</f>
        <v>4262322.1100000003</v>
      </c>
      <c r="M634" s="143">
        <f>หนองคาย!AL49</f>
        <v>4196739.1900000004</v>
      </c>
      <c r="N634" s="139"/>
      <c r="O634" s="139"/>
      <c r="P634" s="139"/>
      <c r="Q634" s="131">
        <f t="shared" si="68"/>
        <v>65582.919999999925</v>
      </c>
      <c r="R634" s="132">
        <f t="shared" si="69"/>
        <v>741.66036366800074</v>
      </c>
    </row>
    <row r="635" spans="1:18" x14ac:dyDescent="0.35">
      <c r="A635" s="138">
        <v>13</v>
      </c>
      <c r="B635" s="139" t="s">
        <v>62</v>
      </c>
      <c r="C635" s="139" t="s">
        <v>433</v>
      </c>
      <c r="D635" s="139" t="s">
        <v>83</v>
      </c>
      <c r="E635" s="139" t="s">
        <v>434</v>
      </c>
      <c r="F635" s="139" t="s">
        <v>180</v>
      </c>
      <c r="G635" s="139" t="s">
        <v>1066</v>
      </c>
      <c r="H635" s="140">
        <v>3454</v>
      </c>
      <c r="I635" s="138">
        <v>3</v>
      </c>
      <c r="J635" s="141">
        <f>หนองคาย!F50</f>
        <v>103044.37</v>
      </c>
      <c r="K635" s="142">
        <f>หนองคาย!AJ50</f>
        <v>119092.73999999999</v>
      </c>
      <c r="L635" s="143">
        <f>หนองคาย!AK50</f>
        <v>2681213.75</v>
      </c>
      <c r="M635" s="143">
        <f>หนองคาย!AL50</f>
        <v>2727405.55</v>
      </c>
      <c r="N635" s="139"/>
      <c r="O635" s="139"/>
      <c r="P635" s="139"/>
      <c r="Q635" s="131">
        <f t="shared" si="68"/>
        <v>-46191.799999999814</v>
      </c>
      <c r="R635" s="132">
        <f t="shared" si="69"/>
        <v>776.26339027214829</v>
      </c>
    </row>
    <row r="636" spans="1:18" x14ac:dyDescent="0.35">
      <c r="A636" s="138">
        <v>14</v>
      </c>
      <c r="B636" s="139" t="s">
        <v>62</v>
      </c>
      <c r="C636" s="139" t="s">
        <v>433</v>
      </c>
      <c r="D636" s="139" t="s">
        <v>83</v>
      </c>
      <c r="E636" s="139" t="s">
        <v>434</v>
      </c>
      <c r="F636" s="139" t="s">
        <v>180</v>
      </c>
      <c r="G636" s="139" t="s">
        <v>1067</v>
      </c>
      <c r="H636" s="140">
        <v>3787</v>
      </c>
      <c r="I636" s="138">
        <v>3</v>
      </c>
      <c r="J636" s="141">
        <f>หนองคาย!F51</f>
        <v>194019.12</v>
      </c>
      <c r="K636" s="142">
        <f>หนองคาย!AJ51</f>
        <v>222080.12</v>
      </c>
      <c r="L636" s="143">
        <f>หนองคาย!AK51</f>
        <v>3106506.4299999997</v>
      </c>
      <c r="M636" s="143">
        <f>หนองคาย!AL51</f>
        <v>3203892.85</v>
      </c>
      <c r="N636" s="139"/>
      <c r="O636" s="139"/>
      <c r="P636" s="139"/>
      <c r="Q636" s="131">
        <f t="shared" si="68"/>
        <v>-97386.420000000391</v>
      </c>
      <c r="R636" s="132">
        <f t="shared" si="69"/>
        <v>820.30800897808285</v>
      </c>
    </row>
    <row r="637" spans="1:18" x14ac:dyDescent="0.35">
      <c r="A637" s="138">
        <v>15</v>
      </c>
      <c r="B637" s="139" t="s">
        <v>62</v>
      </c>
      <c r="C637" s="139" t="s">
        <v>433</v>
      </c>
      <c r="D637" s="139" t="s">
        <v>83</v>
      </c>
      <c r="E637" s="139" t="s">
        <v>434</v>
      </c>
      <c r="F637" s="139" t="s">
        <v>180</v>
      </c>
      <c r="G637" s="139" t="s">
        <v>1068</v>
      </c>
      <c r="H637" s="140">
        <v>4306</v>
      </c>
      <c r="I637" s="138">
        <v>3</v>
      </c>
      <c r="J637" s="141">
        <f>หนองคาย!F52</f>
        <v>196931.69</v>
      </c>
      <c r="K637" s="142">
        <f>หนองคาย!AJ52</f>
        <v>276507.69</v>
      </c>
      <c r="L637" s="143">
        <f>หนองคาย!AK52</f>
        <v>2405869.67</v>
      </c>
      <c r="M637" s="143">
        <f>หนองคาย!AL52</f>
        <v>2693084.74</v>
      </c>
      <c r="N637" s="139"/>
      <c r="O637" s="139"/>
      <c r="P637" s="139"/>
      <c r="Q637" s="131">
        <f t="shared" si="68"/>
        <v>-287215.0700000003</v>
      </c>
      <c r="R637" s="132">
        <f t="shared" si="69"/>
        <v>558.72495819786343</v>
      </c>
    </row>
    <row r="638" spans="1:18" x14ac:dyDescent="0.35">
      <c r="A638" s="138">
        <v>16</v>
      </c>
      <c r="B638" s="139" t="s">
        <v>62</v>
      </c>
      <c r="C638" s="139" t="s">
        <v>433</v>
      </c>
      <c r="D638" s="139" t="s">
        <v>83</v>
      </c>
      <c r="E638" s="139" t="s">
        <v>434</v>
      </c>
      <c r="F638" s="139" t="s">
        <v>180</v>
      </c>
      <c r="G638" s="139" t="s">
        <v>1069</v>
      </c>
      <c r="H638" s="140">
        <v>2587</v>
      </c>
      <c r="I638" s="138">
        <v>2</v>
      </c>
      <c r="J638" s="141">
        <f>หนองคาย!F53</f>
        <v>232674.94</v>
      </c>
      <c r="K638" s="142">
        <f>หนองคาย!AJ53</f>
        <v>257986.03000000003</v>
      </c>
      <c r="L638" s="143">
        <f>หนองคาย!AK53</f>
        <v>2701609.93</v>
      </c>
      <c r="M638" s="143">
        <f>หนองคาย!AL53</f>
        <v>2803781.0900000003</v>
      </c>
      <c r="N638" s="139"/>
      <c r="O638" s="139"/>
      <c r="P638" s="139"/>
      <c r="Q638" s="131">
        <f t="shared" si="68"/>
        <v>-102171.16000000015</v>
      </c>
      <c r="R638" s="132">
        <f t="shared" si="69"/>
        <v>1044.3022535755701</v>
      </c>
    </row>
    <row r="639" spans="1:18" s="150" customFormat="1" x14ac:dyDescent="0.35">
      <c r="A639" s="144">
        <v>3</v>
      </c>
      <c r="B639" s="145" t="s">
        <v>62</v>
      </c>
      <c r="C639" s="145"/>
      <c r="D639" s="145"/>
      <c r="E639" s="145" t="s">
        <v>77</v>
      </c>
      <c r="F639" s="145"/>
      <c r="G639" s="145" t="s">
        <v>436</v>
      </c>
      <c r="H639" s="151">
        <f>SUM(H623:H638)</f>
        <v>53124</v>
      </c>
      <c r="I639" s="144"/>
      <c r="J639" s="147">
        <f>SUM(J623:J638)</f>
        <v>6260877.2400000012</v>
      </c>
      <c r="K639" s="147">
        <f t="shared" ref="K639:M639" si="74">SUM(K623:K638)</f>
        <v>4624882.2800000012</v>
      </c>
      <c r="L639" s="147">
        <f t="shared" si="74"/>
        <v>45715936.159999996</v>
      </c>
      <c r="M639" s="147">
        <f t="shared" si="74"/>
        <v>45988230.75</v>
      </c>
      <c r="N639" s="145">
        <v>15</v>
      </c>
      <c r="O639" s="145">
        <v>15</v>
      </c>
      <c r="P639" s="145">
        <f>N639-O639</f>
        <v>0</v>
      </c>
      <c r="Q639" s="148">
        <f t="shared" si="68"/>
        <v>-272294.59000000358</v>
      </c>
      <c r="R639" s="149">
        <f>L639/H639</f>
        <v>860.55146750997665</v>
      </c>
    </row>
    <row r="640" spans="1:18" x14ac:dyDescent="0.35">
      <c r="A640" s="138">
        <v>1</v>
      </c>
      <c r="B640" s="139" t="s">
        <v>62</v>
      </c>
      <c r="C640" s="139" t="s">
        <v>437</v>
      </c>
      <c r="D640" s="139" t="s">
        <v>90</v>
      </c>
      <c r="E640" s="139" t="s">
        <v>438</v>
      </c>
      <c r="F640" s="139" t="s">
        <v>210</v>
      </c>
      <c r="G640" s="139" t="s">
        <v>439</v>
      </c>
      <c r="H640" s="140"/>
      <c r="I640" s="138"/>
      <c r="J640" s="141"/>
      <c r="K640" s="142"/>
      <c r="L640" s="143"/>
      <c r="M640" s="143"/>
      <c r="N640" s="139"/>
      <c r="O640" s="139"/>
      <c r="P640" s="139"/>
    </row>
    <row r="641" spans="1:18" s="158" customFormat="1" x14ac:dyDescent="0.35">
      <c r="A641" s="152">
        <v>2</v>
      </c>
      <c r="B641" s="153" t="s">
        <v>62</v>
      </c>
      <c r="C641" s="153" t="s">
        <v>437</v>
      </c>
      <c r="D641" s="153" t="s">
        <v>90</v>
      </c>
      <c r="E641" s="153" t="s">
        <v>438</v>
      </c>
      <c r="F641" s="153" t="s">
        <v>180</v>
      </c>
      <c r="G641" s="153" t="s">
        <v>1070</v>
      </c>
      <c r="H641" s="154">
        <v>2455</v>
      </c>
      <c r="I641" s="152">
        <v>2</v>
      </c>
      <c r="J641" s="141">
        <f>หนองคาย!F54</f>
        <v>200732.17</v>
      </c>
      <c r="K641" s="155">
        <f>หนองคาย!AJ54</f>
        <v>158855.74000000002</v>
      </c>
      <c r="L641" s="143">
        <f>หนองคาย!AK54</f>
        <v>1836742.01</v>
      </c>
      <c r="M641" s="143">
        <f>หนองคาย!AL54</f>
        <v>1968226.01</v>
      </c>
      <c r="N641" s="153"/>
      <c r="O641" s="153"/>
      <c r="P641" s="153"/>
      <c r="Q641" s="131">
        <f t="shared" si="68"/>
        <v>-131484</v>
      </c>
      <c r="R641" s="132">
        <f t="shared" si="69"/>
        <v>748.16375152749492</v>
      </c>
    </row>
    <row r="642" spans="1:18" x14ac:dyDescent="0.35">
      <c r="A642" s="138">
        <v>3</v>
      </c>
      <c r="B642" s="139" t="s">
        <v>62</v>
      </c>
      <c r="C642" s="139" t="s">
        <v>437</v>
      </c>
      <c r="D642" s="139" t="s">
        <v>90</v>
      </c>
      <c r="E642" s="139" t="s">
        <v>438</v>
      </c>
      <c r="F642" s="139" t="s">
        <v>180</v>
      </c>
      <c r="G642" s="139" t="s">
        <v>1071</v>
      </c>
      <c r="H642" s="140">
        <v>2020</v>
      </c>
      <c r="I642" s="138">
        <v>2</v>
      </c>
      <c r="J642" s="141">
        <f>หนองคาย!F55</f>
        <v>135095.12</v>
      </c>
      <c r="K642" s="155">
        <f>หนองคาย!AJ55</f>
        <v>104453.73</v>
      </c>
      <c r="L642" s="143">
        <f>หนองคาย!AK55</f>
        <v>2017275.5299999998</v>
      </c>
      <c r="M642" s="143">
        <f>หนองคาย!AL55</f>
        <v>2046388.1099999999</v>
      </c>
      <c r="N642" s="139"/>
      <c r="O642" s="139"/>
      <c r="P642" s="139"/>
      <c r="Q642" s="131">
        <f t="shared" si="68"/>
        <v>-29112.580000000075</v>
      </c>
      <c r="R642" s="132">
        <f t="shared" si="69"/>
        <v>998.65125247524747</v>
      </c>
    </row>
    <row r="643" spans="1:18" x14ac:dyDescent="0.35">
      <c r="A643" s="138">
        <v>4</v>
      </c>
      <c r="B643" s="139" t="s">
        <v>62</v>
      </c>
      <c r="C643" s="139" t="s">
        <v>437</v>
      </c>
      <c r="D643" s="139" t="s">
        <v>90</v>
      </c>
      <c r="E643" s="139" t="s">
        <v>438</v>
      </c>
      <c r="F643" s="139" t="s">
        <v>180</v>
      </c>
      <c r="G643" s="139" t="s">
        <v>1072</v>
      </c>
      <c r="H643" s="140">
        <v>3422</v>
      </c>
      <c r="I643" s="138">
        <v>3</v>
      </c>
      <c r="J643" s="141">
        <f>หนองคาย!F56</f>
        <v>498460</v>
      </c>
      <c r="K643" s="155">
        <f>หนองคาย!AJ56</f>
        <v>480508.5</v>
      </c>
      <c r="L643" s="143">
        <f>หนองคาย!AK56</f>
        <v>2777941.78</v>
      </c>
      <c r="M643" s="143">
        <f>หนองคาย!AL56</f>
        <v>2758596.05</v>
      </c>
      <c r="N643" s="139"/>
      <c r="O643" s="139"/>
      <c r="P643" s="139"/>
      <c r="Q643" s="131">
        <f t="shared" si="68"/>
        <v>19345.729999999981</v>
      </c>
      <c r="R643" s="132">
        <f t="shared" si="69"/>
        <v>811.78894798363524</v>
      </c>
    </row>
    <row r="644" spans="1:18" x14ac:dyDescent="0.35">
      <c r="A644" s="138">
        <v>5</v>
      </c>
      <c r="B644" s="139" t="s">
        <v>62</v>
      </c>
      <c r="C644" s="139" t="s">
        <v>437</v>
      </c>
      <c r="D644" s="139" t="s">
        <v>90</v>
      </c>
      <c r="E644" s="139" t="s">
        <v>438</v>
      </c>
      <c r="F644" s="139" t="s">
        <v>180</v>
      </c>
      <c r="G644" s="139" t="s">
        <v>1073</v>
      </c>
      <c r="H644" s="140">
        <v>2553</v>
      </c>
      <c r="I644" s="138">
        <v>2</v>
      </c>
      <c r="J644" s="141">
        <f>หนองคาย!F57</f>
        <v>345063.21</v>
      </c>
      <c r="K644" s="155">
        <f>หนองคาย!AJ57</f>
        <v>335901.17000000004</v>
      </c>
      <c r="L644" s="143">
        <f>หนองคาย!AK57</f>
        <v>2338213.62</v>
      </c>
      <c r="M644" s="143">
        <f>หนองคาย!AL57</f>
        <v>2229643.0700000003</v>
      </c>
      <c r="N644" s="139"/>
      <c r="O644" s="139"/>
      <c r="P644" s="139"/>
      <c r="Q644" s="131">
        <f t="shared" si="68"/>
        <v>108570.54999999981</v>
      </c>
      <c r="R644" s="132">
        <f t="shared" si="69"/>
        <v>915.86902467685081</v>
      </c>
    </row>
    <row r="645" spans="1:18" x14ac:dyDescent="0.35">
      <c r="A645" s="138">
        <v>6</v>
      </c>
      <c r="B645" s="139" t="s">
        <v>62</v>
      </c>
      <c r="C645" s="139" t="s">
        <v>437</v>
      </c>
      <c r="D645" s="139" t="s">
        <v>90</v>
      </c>
      <c r="E645" s="139" t="s">
        <v>438</v>
      </c>
      <c r="F645" s="139" t="s">
        <v>180</v>
      </c>
      <c r="G645" s="139" t="s">
        <v>1074</v>
      </c>
      <c r="H645" s="140">
        <v>961</v>
      </c>
      <c r="I645" s="138">
        <v>1</v>
      </c>
      <c r="J645" s="141">
        <f>หนองคาย!F58</f>
        <v>179099.02</v>
      </c>
      <c r="K645" s="155">
        <f>หนองคาย!AJ58</f>
        <v>177610.13</v>
      </c>
      <c r="L645" s="143">
        <f>หนองคาย!AK58</f>
        <v>1538264.48</v>
      </c>
      <c r="M645" s="143">
        <f>หนองคาย!AL58</f>
        <v>1452398.92</v>
      </c>
      <c r="N645" s="139"/>
      <c r="O645" s="139"/>
      <c r="P645" s="139"/>
      <c r="Q645" s="131">
        <f t="shared" si="68"/>
        <v>85865.560000000056</v>
      </c>
      <c r="R645" s="132">
        <f t="shared" si="69"/>
        <v>1600.6914464099896</v>
      </c>
    </row>
    <row r="646" spans="1:18" x14ac:dyDescent="0.35">
      <c r="A646" s="138">
        <v>7</v>
      </c>
      <c r="B646" s="139" t="s">
        <v>62</v>
      </c>
      <c r="C646" s="139" t="s">
        <v>437</v>
      </c>
      <c r="D646" s="139" t="s">
        <v>90</v>
      </c>
      <c r="E646" s="139" t="s">
        <v>438</v>
      </c>
      <c r="F646" s="139" t="s">
        <v>180</v>
      </c>
      <c r="G646" s="139" t="s">
        <v>1075</v>
      </c>
      <c r="H646" s="140">
        <v>2039</v>
      </c>
      <c r="I646" s="138">
        <v>2</v>
      </c>
      <c r="J646" s="141">
        <f>หนองคาย!F59</f>
        <v>623682.52</v>
      </c>
      <c r="K646" s="155">
        <f>หนองคาย!AJ59</f>
        <v>677506.54</v>
      </c>
      <c r="L646" s="143">
        <f>หนองคาย!AK59</f>
        <v>2248448.46</v>
      </c>
      <c r="M646" s="143">
        <f>หนองคาย!AL59</f>
        <v>1974230.5099999998</v>
      </c>
      <c r="N646" s="139"/>
      <c r="O646" s="139"/>
      <c r="P646" s="139"/>
      <c r="Q646" s="131">
        <f t="shared" si="68"/>
        <v>274217.95000000019</v>
      </c>
      <c r="R646" s="132">
        <f t="shared" si="69"/>
        <v>1102.7211672388426</v>
      </c>
    </row>
    <row r="647" spans="1:18" s="150" customFormat="1" x14ac:dyDescent="0.35">
      <c r="A647" s="144">
        <v>4</v>
      </c>
      <c r="B647" s="145" t="s">
        <v>62</v>
      </c>
      <c r="C647" s="145"/>
      <c r="D647" s="145"/>
      <c r="E647" s="145" t="s">
        <v>77</v>
      </c>
      <c r="F647" s="145"/>
      <c r="G647" s="145" t="s">
        <v>440</v>
      </c>
      <c r="H647" s="151">
        <f>SUM(H640:H646)</f>
        <v>13450</v>
      </c>
      <c r="I647" s="144"/>
      <c r="J647" s="147">
        <f>SUM(J640:J646)</f>
        <v>1982132.04</v>
      </c>
      <c r="K647" s="147">
        <f t="shared" ref="K647:M647" si="75">SUM(K640:K646)</f>
        <v>1934835.81</v>
      </c>
      <c r="L647" s="147">
        <f t="shared" si="75"/>
        <v>12756885.880000003</v>
      </c>
      <c r="M647" s="147">
        <f t="shared" si="75"/>
        <v>12429482.67</v>
      </c>
      <c r="N647" s="145">
        <v>6</v>
      </c>
      <c r="O647" s="145">
        <v>6</v>
      </c>
      <c r="P647" s="145">
        <f>N647-O647</f>
        <v>0</v>
      </c>
      <c r="Q647" s="148">
        <f t="shared" ref="Q647:Q710" si="76">L647-M647</f>
        <v>327403.21000000276</v>
      </c>
      <c r="R647" s="149">
        <f>L647/H647</f>
        <v>948.46735167286261</v>
      </c>
    </row>
    <row r="648" spans="1:18" x14ac:dyDescent="0.35">
      <c r="A648" s="138">
        <v>1</v>
      </c>
      <c r="B648" s="139" t="s">
        <v>62</v>
      </c>
      <c r="C648" s="139" t="s">
        <v>441</v>
      </c>
      <c r="D648" s="139" t="s">
        <v>97</v>
      </c>
      <c r="E648" s="139" t="s">
        <v>442</v>
      </c>
      <c r="F648" s="139" t="s">
        <v>210</v>
      </c>
      <c r="G648" s="139" t="s">
        <v>443</v>
      </c>
      <c r="H648" s="140"/>
      <c r="I648" s="138"/>
      <c r="J648" s="141"/>
      <c r="K648" s="142"/>
      <c r="L648" s="143"/>
      <c r="M648" s="143"/>
      <c r="N648" s="139"/>
      <c r="O648" s="139"/>
      <c r="P648" s="139"/>
    </row>
    <row r="649" spans="1:18" x14ac:dyDescent="0.35">
      <c r="A649" s="138">
        <v>2</v>
      </c>
      <c r="B649" s="139" t="s">
        <v>62</v>
      </c>
      <c r="C649" s="139" t="s">
        <v>441</v>
      </c>
      <c r="D649" s="139" t="s">
        <v>97</v>
      </c>
      <c r="E649" s="139" t="s">
        <v>442</v>
      </c>
      <c r="F649" s="139" t="s">
        <v>180</v>
      </c>
      <c r="G649" s="139" t="s">
        <v>1076</v>
      </c>
      <c r="H649" s="140">
        <v>3187</v>
      </c>
      <c r="I649" s="138">
        <v>3</v>
      </c>
      <c r="J649" s="141">
        <f>หนองคาย!F60</f>
        <v>71443.429999999993</v>
      </c>
      <c r="K649" s="142">
        <f>หนองคาย!AJ60</f>
        <v>106639.48999999999</v>
      </c>
      <c r="L649" s="143">
        <f>หนองคาย!AK60</f>
        <v>1807589.33</v>
      </c>
      <c r="M649" s="143">
        <f>หนองคาย!AL60</f>
        <v>1364906.82</v>
      </c>
      <c r="N649" s="139"/>
      <c r="O649" s="139"/>
      <c r="P649" s="139"/>
      <c r="Q649" s="131">
        <f t="shared" si="76"/>
        <v>442682.51</v>
      </c>
      <c r="R649" s="132">
        <f t="shared" ref="R649:R710" si="77">L649/H649</f>
        <v>567.1758173831189</v>
      </c>
    </row>
    <row r="650" spans="1:18" x14ac:dyDescent="0.35">
      <c r="A650" s="138">
        <v>3</v>
      </c>
      <c r="B650" s="139" t="s">
        <v>62</v>
      </c>
      <c r="C650" s="139" t="s">
        <v>441</v>
      </c>
      <c r="D650" s="139" t="s">
        <v>97</v>
      </c>
      <c r="E650" s="139" t="s">
        <v>442</v>
      </c>
      <c r="F650" s="139" t="s">
        <v>180</v>
      </c>
      <c r="G650" s="139" t="s">
        <v>1077</v>
      </c>
      <c r="H650" s="140">
        <v>4931</v>
      </c>
      <c r="I650" s="138">
        <v>4</v>
      </c>
      <c r="J650" s="141">
        <f>หนองคาย!F61</f>
        <v>14492.15</v>
      </c>
      <c r="K650" s="142">
        <f>หนองคาย!AJ61</f>
        <v>53524.22</v>
      </c>
      <c r="L650" s="143">
        <f>หนองคาย!AK61</f>
        <v>1826044.48</v>
      </c>
      <c r="M650" s="143">
        <f>หนองคาย!AL61</f>
        <v>1981997.3</v>
      </c>
      <c r="N650" s="139"/>
      <c r="O650" s="139"/>
      <c r="P650" s="139"/>
      <c r="Q650" s="131">
        <f t="shared" si="76"/>
        <v>-155952.82000000007</v>
      </c>
      <c r="R650" s="132">
        <f t="shared" si="77"/>
        <v>370.31930237274383</v>
      </c>
    </row>
    <row r="651" spans="1:18" x14ac:dyDescent="0.35">
      <c r="A651" s="138">
        <v>4</v>
      </c>
      <c r="B651" s="139" t="s">
        <v>62</v>
      </c>
      <c r="C651" s="139" t="s">
        <v>441</v>
      </c>
      <c r="D651" s="139" t="s">
        <v>97</v>
      </c>
      <c r="E651" s="139" t="s">
        <v>442</v>
      </c>
      <c r="F651" s="139" t="s">
        <v>180</v>
      </c>
      <c r="G651" s="139" t="s">
        <v>1078</v>
      </c>
      <c r="H651" s="140">
        <v>2673</v>
      </c>
      <c r="I651" s="138">
        <v>2</v>
      </c>
      <c r="J651" s="141">
        <f>หนองคาย!F62</f>
        <v>118446</v>
      </c>
      <c r="K651" s="142">
        <f>หนองคาย!AJ62</f>
        <v>170801.91</v>
      </c>
      <c r="L651" s="143">
        <f>หนองคาย!AK62</f>
        <v>2320261.7999999998</v>
      </c>
      <c r="M651" s="143">
        <f>หนองคาย!AL62</f>
        <v>2488358</v>
      </c>
      <c r="N651" s="139"/>
      <c r="O651" s="139"/>
      <c r="P651" s="139"/>
      <c r="Q651" s="131">
        <f t="shared" si="76"/>
        <v>-168096.20000000019</v>
      </c>
      <c r="R651" s="132">
        <f t="shared" si="77"/>
        <v>868.03658810325464</v>
      </c>
    </row>
    <row r="652" spans="1:18" x14ac:dyDescent="0.35">
      <c r="A652" s="138">
        <v>5</v>
      </c>
      <c r="B652" s="139" t="s">
        <v>62</v>
      </c>
      <c r="C652" s="139" t="s">
        <v>441</v>
      </c>
      <c r="D652" s="139" t="s">
        <v>97</v>
      </c>
      <c r="E652" s="139" t="s">
        <v>442</v>
      </c>
      <c r="F652" s="139" t="s">
        <v>180</v>
      </c>
      <c r="G652" s="139" t="s">
        <v>1079</v>
      </c>
      <c r="H652" s="140">
        <v>3204</v>
      </c>
      <c r="I652" s="138">
        <v>3</v>
      </c>
      <c r="J652" s="141">
        <f>หนองคาย!F63</f>
        <v>193273.8</v>
      </c>
      <c r="K652" s="142">
        <f>หนองคาย!AJ63</f>
        <v>198073.3</v>
      </c>
      <c r="L652" s="143">
        <f>หนองคาย!AK63</f>
        <v>2464692.79</v>
      </c>
      <c r="M652" s="143">
        <f>หนองคาย!AL63</f>
        <v>2494776.5900000003</v>
      </c>
      <c r="N652" s="139"/>
      <c r="O652" s="139"/>
      <c r="P652" s="139"/>
      <c r="Q652" s="131">
        <f t="shared" si="76"/>
        <v>-30083.800000000279</v>
      </c>
      <c r="R652" s="132">
        <f t="shared" si="77"/>
        <v>769.25492821473165</v>
      </c>
    </row>
    <row r="653" spans="1:18" x14ac:dyDescent="0.35">
      <c r="A653" s="138">
        <v>6</v>
      </c>
      <c r="B653" s="139" t="s">
        <v>62</v>
      </c>
      <c r="C653" s="139" t="s">
        <v>441</v>
      </c>
      <c r="D653" s="139" t="s">
        <v>97</v>
      </c>
      <c r="E653" s="139" t="s">
        <v>442</v>
      </c>
      <c r="F653" s="139" t="s">
        <v>180</v>
      </c>
      <c r="G653" s="139" t="s">
        <v>1080</v>
      </c>
      <c r="H653" s="140">
        <v>2244</v>
      </c>
      <c r="I653" s="138">
        <v>2</v>
      </c>
      <c r="J653" s="141">
        <f>หนองคาย!F64</f>
        <v>143314.12</v>
      </c>
      <c r="K653" s="142">
        <f>หนองคาย!AJ64</f>
        <v>146123.35</v>
      </c>
      <c r="L653" s="143">
        <f>หนองคาย!AK64</f>
        <v>1917045.21</v>
      </c>
      <c r="M653" s="143">
        <f>หนองคาย!AL64</f>
        <v>1998800.5</v>
      </c>
      <c r="N653" s="139"/>
      <c r="O653" s="139"/>
      <c r="P653" s="139"/>
      <c r="Q653" s="131">
        <f t="shared" si="76"/>
        <v>-81755.290000000037</v>
      </c>
      <c r="R653" s="132">
        <f t="shared" si="77"/>
        <v>854.2982219251337</v>
      </c>
    </row>
    <row r="654" spans="1:18" s="150" customFormat="1" x14ac:dyDescent="0.35">
      <c r="A654" s="144">
        <v>5</v>
      </c>
      <c r="B654" s="145" t="s">
        <v>62</v>
      </c>
      <c r="C654" s="145"/>
      <c r="D654" s="145"/>
      <c r="E654" s="145" t="s">
        <v>77</v>
      </c>
      <c r="F654" s="145"/>
      <c r="G654" s="145" t="s">
        <v>444</v>
      </c>
      <c r="H654" s="151">
        <f>SUM(H648:H653)</f>
        <v>16239</v>
      </c>
      <c r="I654" s="144"/>
      <c r="J654" s="147">
        <f>SUM(J648:J653)</f>
        <v>540969.5</v>
      </c>
      <c r="K654" s="182">
        <f>SUM(K648:K653)</f>
        <v>675162.2699999999</v>
      </c>
      <c r="L654" s="147">
        <f t="shared" ref="L654:M654" si="78">SUM(L648:L653)</f>
        <v>10335633.609999999</v>
      </c>
      <c r="M654" s="147">
        <f t="shared" si="78"/>
        <v>10328839.210000001</v>
      </c>
      <c r="N654" s="145">
        <v>5</v>
      </c>
      <c r="O654" s="145">
        <v>5</v>
      </c>
      <c r="P654" s="145">
        <f>N654-O654</f>
        <v>0</v>
      </c>
      <c r="Q654" s="148">
        <f t="shared" si="76"/>
        <v>6794.3999999985099</v>
      </c>
      <c r="R654" s="149">
        <f>L654/H654</f>
        <v>636.46983250200128</v>
      </c>
    </row>
    <row r="655" spans="1:18" x14ac:dyDescent="0.35">
      <c r="A655" s="138">
        <v>1</v>
      </c>
      <c r="B655" s="139" t="s">
        <v>62</v>
      </c>
      <c r="C655" s="139" t="s">
        <v>445</v>
      </c>
      <c r="D655" s="139" t="s">
        <v>111</v>
      </c>
      <c r="E655" s="139" t="s">
        <v>446</v>
      </c>
      <c r="F655" s="139" t="s">
        <v>210</v>
      </c>
      <c r="G655" s="139" t="s">
        <v>447</v>
      </c>
      <c r="H655" s="140"/>
      <c r="I655" s="138"/>
      <c r="J655" s="141"/>
      <c r="K655" s="142"/>
      <c r="L655" s="143"/>
      <c r="M655" s="143"/>
      <c r="N655" s="139"/>
      <c r="O655" s="139"/>
      <c r="P655" s="139"/>
    </row>
    <row r="656" spans="1:18" x14ac:dyDescent="0.35">
      <c r="A656" s="138">
        <v>2</v>
      </c>
      <c r="B656" s="139" t="s">
        <v>62</v>
      </c>
      <c r="C656" s="139" t="s">
        <v>445</v>
      </c>
      <c r="D656" s="139" t="s">
        <v>111</v>
      </c>
      <c r="E656" s="139" t="s">
        <v>446</v>
      </c>
      <c r="F656" s="139" t="s">
        <v>180</v>
      </c>
      <c r="G656" s="139" t="s">
        <v>1081</v>
      </c>
      <c r="H656" s="140">
        <v>5619</v>
      </c>
      <c r="I656" s="138">
        <v>4</v>
      </c>
      <c r="J656" s="141">
        <f>หนองคาย!F65</f>
        <v>213895.41</v>
      </c>
      <c r="K656" s="142">
        <f>หนองคาย!AJ65</f>
        <v>242287.45</v>
      </c>
      <c r="L656" s="143">
        <f>หนองคาย!AK65</f>
        <v>3360535.84</v>
      </c>
      <c r="M656" s="143">
        <f>หนองคาย!AL65</f>
        <v>3159076.28</v>
      </c>
      <c r="N656" s="139"/>
      <c r="O656" s="139"/>
      <c r="P656" s="139"/>
      <c r="Q656" s="131">
        <f t="shared" si="76"/>
        <v>201459.56000000006</v>
      </c>
      <c r="R656" s="132">
        <f t="shared" si="77"/>
        <v>598.06653141128311</v>
      </c>
    </row>
    <row r="657" spans="1:18" x14ac:dyDescent="0.35">
      <c r="A657" s="138">
        <v>3</v>
      </c>
      <c r="B657" s="139" t="s">
        <v>62</v>
      </c>
      <c r="C657" s="139" t="s">
        <v>445</v>
      </c>
      <c r="D657" s="139" t="s">
        <v>111</v>
      </c>
      <c r="E657" s="139" t="s">
        <v>446</v>
      </c>
      <c r="F657" s="139" t="s">
        <v>180</v>
      </c>
      <c r="G657" s="139" t="s">
        <v>1082</v>
      </c>
      <c r="H657" s="140">
        <v>5086</v>
      </c>
      <c r="I657" s="138">
        <v>4</v>
      </c>
      <c r="J657" s="141">
        <f>หนองคาย!F66</f>
        <v>272660.34999999998</v>
      </c>
      <c r="K657" s="142">
        <f>หนองคาย!AJ66</f>
        <v>364679.94999999995</v>
      </c>
      <c r="L657" s="143">
        <f>หนองคาย!AK66</f>
        <v>5492655.4000000004</v>
      </c>
      <c r="M657" s="143">
        <f>หนองคาย!AL66</f>
        <v>3415647.6</v>
      </c>
      <c r="N657" s="139"/>
      <c r="O657" s="139"/>
      <c r="P657" s="139"/>
      <c r="Q657" s="131">
        <f t="shared" si="76"/>
        <v>2077007.8000000003</v>
      </c>
      <c r="R657" s="132">
        <f t="shared" si="77"/>
        <v>1079.9558395595755</v>
      </c>
    </row>
    <row r="658" spans="1:18" x14ac:dyDescent="0.35">
      <c r="A658" s="138">
        <v>4</v>
      </c>
      <c r="B658" s="139" t="s">
        <v>62</v>
      </c>
      <c r="C658" s="139" t="s">
        <v>445</v>
      </c>
      <c r="D658" s="139" t="s">
        <v>111</v>
      </c>
      <c r="E658" s="139" t="s">
        <v>446</v>
      </c>
      <c r="F658" s="139" t="s">
        <v>180</v>
      </c>
      <c r="G658" s="139" t="s">
        <v>1083</v>
      </c>
      <c r="H658" s="140">
        <v>7208</v>
      </c>
      <c r="I658" s="138">
        <v>5</v>
      </c>
      <c r="J658" s="141">
        <f>หนองคาย!F67</f>
        <v>611337.81000000006</v>
      </c>
      <c r="K658" s="142">
        <f>หนองคาย!AJ67</f>
        <v>650894.79</v>
      </c>
      <c r="L658" s="143">
        <f>หนองคาย!AK67</f>
        <v>3271108.86</v>
      </c>
      <c r="M658" s="143">
        <f>หนองคาย!AL67</f>
        <v>2659765.21</v>
      </c>
      <c r="N658" s="139"/>
      <c r="O658" s="139"/>
      <c r="P658" s="139"/>
      <c r="Q658" s="131">
        <f t="shared" si="76"/>
        <v>611343.64999999991</v>
      </c>
      <c r="R658" s="132">
        <f t="shared" si="77"/>
        <v>453.81643451720311</v>
      </c>
    </row>
    <row r="659" spans="1:18" s="150" customFormat="1" x14ac:dyDescent="0.35">
      <c r="A659" s="144">
        <v>6</v>
      </c>
      <c r="B659" s="145" t="s">
        <v>62</v>
      </c>
      <c r="C659" s="145"/>
      <c r="D659" s="145"/>
      <c r="E659" s="145" t="s">
        <v>77</v>
      </c>
      <c r="F659" s="145"/>
      <c r="G659" s="145" t="s">
        <v>448</v>
      </c>
      <c r="H659" s="151">
        <f>SUM(H656:H658)</f>
        <v>17913</v>
      </c>
      <c r="I659" s="144"/>
      <c r="J659" s="147">
        <f>SUM(J655:J658)</f>
        <v>1097893.57</v>
      </c>
      <c r="K659" s="147">
        <f t="shared" ref="K659:M659" si="79">SUM(K655:K658)</f>
        <v>1257862.19</v>
      </c>
      <c r="L659" s="147">
        <f t="shared" si="79"/>
        <v>12124300.1</v>
      </c>
      <c r="M659" s="147">
        <f t="shared" si="79"/>
        <v>9234489.0899999999</v>
      </c>
      <c r="N659" s="145">
        <v>3</v>
      </c>
      <c r="O659" s="145">
        <v>3</v>
      </c>
      <c r="P659" s="145">
        <f>N659-O659</f>
        <v>0</v>
      </c>
      <c r="Q659" s="148">
        <f t="shared" si="76"/>
        <v>2889811.01</v>
      </c>
      <c r="R659" s="149">
        <f>L659/H659</f>
        <v>676.84363869815218</v>
      </c>
    </row>
    <row r="660" spans="1:18" x14ac:dyDescent="0.35">
      <c r="A660" s="138">
        <v>1</v>
      </c>
      <c r="B660" s="139" t="s">
        <v>62</v>
      </c>
      <c r="C660" s="139" t="s">
        <v>449</v>
      </c>
      <c r="D660" s="139" t="s">
        <v>125</v>
      </c>
      <c r="E660" s="139" t="s">
        <v>450</v>
      </c>
      <c r="F660" s="139" t="s">
        <v>210</v>
      </c>
      <c r="G660" s="139" t="s">
        <v>451</v>
      </c>
      <c r="H660" s="140"/>
      <c r="I660" s="138"/>
      <c r="J660" s="141"/>
      <c r="K660" s="142"/>
      <c r="L660" s="143"/>
      <c r="M660" s="143"/>
      <c r="N660" s="139"/>
      <c r="O660" s="139"/>
      <c r="P660" s="139"/>
    </row>
    <row r="661" spans="1:18" x14ac:dyDescent="0.35">
      <c r="A661" s="138">
        <v>2</v>
      </c>
      <c r="B661" s="139" t="s">
        <v>62</v>
      </c>
      <c r="C661" s="139" t="s">
        <v>449</v>
      </c>
      <c r="D661" s="139" t="s">
        <v>125</v>
      </c>
      <c r="E661" s="139" t="s">
        <v>450</v>
      </c>
      <c r="F661" s="139" t="s">
        <v>180</v>
      </c>
      <c r="G661" s="139" t="s">
        <v>1084</v>
      </c>
      <c r="H661" s="140">
        <v>2983</v>
      </c>
      <c r="I661" s="138">
        <v>2</v>
      </c>
      <c r="J661" s="141">
        <f>หนองคาย!F68</f>
        <v>502167.14</v>
      </c>
      <c r="K661" s="142">
        <f>หนองคาย!AJ68</f>
        <v>559327.28</v>
      </c>
      <c r="L661" s="143">
        <f>หนองคาย!AK68</f>
        <v>3868213.01</v>
      </c>
      <c r="M661" s="143">
        <f>หนองคาย!AL68</f>
        <v>3245116.2</v>
      </c>
      <c r="N661" s="139"/>
      <c r="O661" s="139"/>
      <c r="P661" s="139"/>
      <c r="Q661" s="131">
        <f t="shared" si="76"/>
        <v>623096.80999999959</v>
      </c>
      <c r="R661" s="132">
        <f t="shared" si="77"/>
        <v>1296.7526014079785</v>
      </c>
    </row>
    <row r="662" spans="1:18" x14ac:dyDescent="0.35">
      <c r="A662" s="138">
        <v>3</v>
      </c>
      <c r="B662" s="139" t="s">
        <v>62</v>
      </c>
      <c r="C662" s="139" t="s">
        <v>449</v>
      </c>
      <c r="D662" s="139" t="s">
        <v>125</v>
      </c>
      <c r="E662" s="139" t="s">
        <v>450</v>
      </c>
      <c r="F662" s="139" t="s">
        <v>180</v>
      </c>
      <c r="G662" s="139" t="s">
        <v>1085</v>
      </c>
      <c r="H662" s="140">
        <v>3185</v>
      </c>
      <c r="I662" s="138">
        <v>3</v>
      </c>
      <c r="J662" s="141">
        <f>หนองคาย!F69</f>
        <v>354650.59</v>
      </c>
      <c r="K662" s="142">
        <f>หนองคาย!AJ69</f>
        <v>384966.60000000003</v>
      </c>
      <c r="L662" s="143">
        <f>หนองคาย!AK69</f>
        <v>2020520.1800000002</v>
      </c>
      <c r="M662" s="143">
        <f>หนองคาย!AL69</f>
        <v>1821173.6300000001</v>
      </c>
      <c r="N662" s="139"/>
      <c r="O662" s="139"/>
      <c r="P662" s="139"/>
      <c r="Q662" s="131">
        <f t="shared" si="76"/>
        <v>199346.55000000005</v>
      </c>
      <c r="R662" s="132">
        <f t="shared" si="77"/>
        <v>634.38624175824179</v>
      </c>
    </row>
    <row r="663" spans="1:18" x14ac:dyDescent="0.35">
      <c r="A663" s="138">
        <v>4</v>
      </c>
      <c r="B663" s="139" t="s">
        <v>62</v>
      </c>
      <c r="C663" s="139" t="s">
        <v>449</v>
      </c>
      <c r="D663" s="139" t="s">
        <v>125</v>
      </c>
      <c r="E663" s="139" t="s">
        <v>450</v>
      </c>
      <c r="F663" s="139" t="s">
        <v>180</v>
      </c>
      <c r="G663" s="139" t="s">
        <v>1086</v>
      </c>
      <c r="H663" s="140">
        <v>5687</v>
      </c>
      <c r="I663" s="138">
        <v>4</v>
      </c>
      <c r="J663" s="141">
        <f>หนองคาย!F70</f>
        <v>606994.07999999996</v>
      </c>
      <c r="K663" s="142">
        <f>หนองคาย!AJ70</f>
        <v>628323.18999999994</v>
      </c>
      <c r="L663" s="143">
        <f>หนองคาย!AK70</f>
        <v>4554929.9800000004</v>
      </c>
      <c r="M663" s="143">
        <f>หนองคาย!AL70</f>
        <v>3541662.56</v>
      </c>
      <c r="N663" s="139"/>
      <c r="O663" s="139"/>
      <c r="P663" s="139"/>
      <c r="Q663" s="131">
        <f t="shared" si="76"/>
        <v>1013267.4200000004</v>
      </c>
      <c r="R663" s="132">
        <f t="shared" si="77"/>
        <v>800.93722173377887</v>
      </c>
    </row>
    <row r="664" spans="1:18" x14ac:dyDescent="0.35">
      <c r="A664" s="138">
        <v>5</v>
      </c>
      <c r="B664" s="139" t="s">
        <v>62</v>
      </c>
      <c r="C664" s="139" t="s">
        <v>449</v>
      </c>
      <c r="D664" s="139" t="s">
        <v>125</v>
      </c>
      <c r="E664" s="139" t="s">
        <v>450</v>
      </c>
      <c r="F664" s="139" t="s">
        <v>180</v>
      </c>
      <c r="G664" s="139" t="s">
        <v>1087</v>
      </c>
      <c r="H664" s="140">
        <v>5400</v>
      </c>
      <c r="I664" s="138">
        <v>4</v>
      </c>
      <c r="J664" s="141">
        <f>หนองคาย!F71</f>
        <v>1581377.83</v>
      </c>
      <c r="K664" s="142">
        <f>หนองคาย!AJ71</f>
        <v>1622084.83</v>
      </c>
      <c r="L664" s="143">
        <f>หนองคาย!AK71</f>
        <v>2829985.9</v>
      </c>
      <c r="M664" s="143">
        <f>หนองคาย!AL71</f>
        <v>2568538.1100000003</v>
      </c>
      <c r="N664" s="139"/>
      <c r="O664" s="139"/>
      <c r="P664" s="139"/>
      <c r="Q664" s="131">
        <f t="shared" si="76"/>
        <v>261447.78999999957</v>
      </c>
      <c r="R664" s="132">
        <f t="shared" si="77"/>
        <v>524.07146296296298</v>
      </c>
    </row>
    <row r="665" spans="1:18" x14ac:dyDescent="0.35">
      <c r="A665" s="138">
        <v>6</v>
      </c>
      <c r="B665" s="139" t="s">
        <v>62</v>
      </c>
      <c r="C665" s="139" t="s">
        <v>449</v>
      </c>
      <c r="D665" s="139" t="s">
        <v>125</v>
      </c>
      <c r="E665" s="139" t="s">
        <v>450</v>
      </c>
      <c r="F665" s="139" t="s">
        <v>180</v>
      </c>
      <c r="G665" s="139" t="s">
        <v>1088</v>
      </c>
      <c r="H665" s="140">
        <v>9957</v>
      </c>
      <c r="I665" s="138">
        <v>5</v>
      </c>
      <c r="J665" s="141">
        <f>หนองคาย!F72</f>
        <v>1381654.14</v>
      </c>
      <c r="K665" s="142">
        <f>หนองคาย!AJ72</f>
        <v>1370120.96</v>
      </c>
      <c r="L665" s="143">
        <f>หนองคาย!AK72</f>
        <v>5193392.1400000006</v>
      </c>
      <c r="M665" s="143">
        <f>หนองคาย!AL72</f>
        <v>4418950.04</v>
      </c>
      <c r="N665" s="139"/>
      <c r="O665" s="139"/>
      <c r="P665" s="139"/>
      <c r="Q665" s="131">
        <f t="shared" si="76"/>
        <v>774442.10000000056</v>
      </c>
      <c r="R665" s="132">
        <f t="shared" si="77"/>
        <v>521.58201667168828</v>
      </c>
    </row>
    <row r="666" spans="1:18" x14ac:dyDescent="0.35">
      <c r="A666" s="138">
        <v>7</v>
      </c>
      <c r="B666" s="139" t="s">
        <v>62</v>
      </c>
      <c r="C666" s="139" t="s">
        <v>449</v>
      </c>
      <c r="D666" s="139" t="s">
        <v>125</v>
      </c>
      <c r="E666" s="139" t="s">
        <v>450</v>
      </c>
      <c r="F666" s="139" t="s">
        <v>180</v>
      </c>
      <c r="G666" s="139" t="s">
        <v>1089</v>
      </c>
      <c r="H666" s="140">
        <v>2898</v>
      </c>
      <c r="I666" s="138">
        <v>2</v>
      </c>
      <c r="J666" s="141">
        <f>หนองคาย!F73</f>
        <v>1053365.3999999999</v>
      </c>
      <c r="K666" s="142">
        <f>หนองคาย!AJ73</f>
        <v>1010288.6299999999</v>
      </c>
      <c r="L666" s="143">
        <f>หนองคาย!AK73</f>
        <v>2122456.59</v>
      </c>
      <c r="M666" s="143">
        <f>หนองคาย!AL73</f>
        <v>1839005.86</v>
      </c>
      <c r="N666" s="139"/>
      <c r="O666" s="139"/>
      <c r="P666" s="139"/>
      <c r="Q666" s="131">
        <f t="shared" si="76"/>
        <v>283450.72999999975</v>
      </c>
      <c r="R666" s="132">
        <f t="shared" si="77"/>
        <v>732.38667701863346</v>
      </c>
    </row>
    <row r="667" spans="1:18" x14ac:dyDescent="0.35">
      <c r="A667" s="138">
        <v>8</v>
      </c>
      <c r="B667" s="139" t="s">
        <v>62</v>
      </c>
      <c r="C667" s="139" t="s">
        <v>449</v>
      </c>
      <c r="D667" s="139" t="s">
        <v>125</v>
      </c>
      <c r="E667" s="139" t="s">
        <v>450</v>
      </c>
      <c r="F667" s="139" t="s">
        <v>180</v>
      </c>
      <c r="G667" s="139" t="s">
        <v>1090</v>
      </c>
      <c r="H667" s="140">
        <v>3080</v>
      </c>
      <c r="I667" s="138">
        <v>3</v>
      </c>
      <c r="J667" s="141">
        <f>หนองคาย!F74</f>
        <v>91034.2</v>
      </c>
      <c r="K667" s="142">
        <f>หนองคาย!AJ74</f>
        <v>74982.909999999989</v>
      </c>
      <c r="L667" s="143">
        <f>หนองคาย!AK74</f>
        <v>1813401.11</v>
      </c>
      <c r="M667" s="143">
        <f>หนองคาย!AL74</f>
        <v>1670269.09</v>
      </c>
      <c r="N667" s="139"/>
      <c r="O667" s="139"/>
      <c r="P667" s="139"/>
      <c r="Q667" s="131">
        <f t="shared" si="76"/>
        <v>143132.02000000002</v>
      </c>
      <c r="R667" s="132">
        <f t="shared" si="77"/>
        <v>588.76659415584425</v>
      </c>
    </row>
    <row r="668" spans="1:18" s="150" customFormat="1" x14ac:dyDescent="0.35">
      <c r="A668" s="144">
        <v>7</v>
      </c>
      <c r="B668" s="145" t="s">
        <v>62</v>
      </c>
      <c r="C668" s="145"/>
      <c r="D668" s="145"/>
      <c r="E668" s="145" t="s">
        <v>77</v>
      </c>
      <c r="F668" s="145"/>
      <c r="G668" s="145" t="s">
        <v>452</v>
      </c>
      <c r="H668" s="151">
        <f>SUM(H661:H667)</f>
        <v>33190</v>
      </c>
      <c r="I668" s="144"/>
      <c r="J668" s="147">
        <f>SUM(J660:J667)</f>
        <v>5571243.3799999999</v>
      </c>
      <c r="K668" s="147">
        <f t="shared" ref="K668:M668" si="80">SUM(K660:K667)</f>
        <v>5650094.4000000004</v>
      </c>
      <c r="L668" s="147">
        <f t="shared" si="80"/>
        <v>22402898.91</v>
      </c>
      <c r="M668" s="147">
        <f t="shared" si="80"/>
        <v>19104715.489999998</v>
      </c>
      <c r="N668" s="145">
        <v>7</v>
      </c>
      <c r="O668" s="145">
        <v>7</v>
      </c>
      <c r="P668" s="145">
        <f>N668-O668</f>
        <v>0</v>
      </c>
      <c r="Q668" s="148">
        <f t="shared" si="76"/>
        <v>3298183.4200000018</v>
      </c>
      <c r="R668" s="149">
        <f>L668/H668</f>
        <v>674.98942181379937</v>
      </c>
    </row>
    <row r="669" spans="1:18" x14ac:dyDescent="0.35">
      <c r="A669" s="138">
        <v>1</v>
      </c>
      <c r="B669" s="139" t="s">
        <v>62</v>
      </c>
      <c r="C669" s="139" t="s">
        <v>453</v>
      </c>
      <c r="D669" s="139" t="s">
        <v>130</v>
      </c>
      <c r="E669" s="139" t="s">
        <v>454</v>
      </c>
      <c r="F669" s="139" t="s">
        <v>210</v>
      </c>
      <c r="G669" s="139" t="s">
        <v>455</v>
      </c>
      <c r="H669" s="140"/>
      <c r="I669" s="138"/>
      <c r="J669" s="141"/>
      <c r="K669" s="142"/>
      <c r="L669" s="143"/>
      <c r="M669" s="143"/>
      <c r="N669" s="139"/>
      <c r="O669" s="139"/>
      <c r="P669" s="139"/>
    </row>
    <row r="670" spans="1:18" x14ac:dyDescent="0.35">
      <c r="A670" s="138">
        <v>2</v>
      </c>
      <c r="B670" s="139" t="s">
        <v>62</v>
      </c>
      <c r="C670" s="139" t="s">
        <v>453</v>
      </c>
      <c r="D670" s="139" t="s">
        <v>130</v>
      </c>
      <c r="E670" s="139" t="s">
        <v>454</v>
      </c>
      <c r="F670" s="139" t="s">
        <v>180</v>
      </c>
      <c r="G670" s="139" t="s">
        <v>1091</v>
      </c>
      <c r="H670" s="140">
        <v>5394</v>
      </c>
      <c r="I670" s="138">
        <v>4</v>
      </c>
      <c r="J670" s="141">
        <f>หนองคาย!F75</f>
        <v>377666.75</v>
      </c>
      <c r="K670" s="142">
        <f>หนองคาย!AJ75</f>
        <v>421434.69</v>
      </c>
      <c r="L670" s="143">
        <f>หนองคาย!AK75</f>
        <v>3819174.84</v>
      </c>
      <c r="M670" s="143">
        <f>หนองคาย!AL75</f>
        <v>3635022.6</v>
      </c>
      <c r="N670" s="139"/>
      <c r="O670" s="139"/>
      <c r="P670" s="139"/>
      <c r="Q670" s="131">
        <f t="shared" si="76"/>
        <v>184152.23999999976</v>
      </c>
      <c r="R670" s="132">
        <f t="shared" si="77"/>
        <v>708.04131256952166</v>
      </c>
    </row>
    <row r="671" spans="1:18" x14ac:dyDescent="0.35">
      <c r="A671" s="138">
        <v>3</v>
      </c>
      <c r="B671" s="139" t="s">
        <v>62</v>
      </c>
      <c r="C671" s="139" t="s">
        <v>453</v>
      </c>
      <c r="D671" s="139" t="s">
        <v>130</v>
      </c>
      <c r="E671" s="139" t="s">
        <v>454</v>
      </c>
      <c r="F671" s="139" t="s">
        <v>180</v>
      </c>
      <c r="G671" s="139" t="s">
        <v>1092</v>
      </c>
      <c r="H671" s="140">
        <v>6493</v>
      </c>
      <c r="I671" s="138">
        <v>5</v>
      </c>
      <c r="J671" s="141">
        <f>หนองคาย!F76</f>
        <v>263462.13</v>
      </c>
      <c r="K671" s="142">
        <f>หนองคาย!AJ76</f>
        <v>246715.02000000002</v>
      </c>
      <c r="L671" s="143">
        <f>หนองคาย!AK76</f>
        <v>3846695.39</v>
      </c>
      <c r="M671" s="143">
        <f>หนองคาย!AL76</f>
        <v>4342680.37</v>
      </c>
      <c r="N671" s="139"/>
      <c r="O671" s="139"/>
      <c r="P671" s="139"/>
      <c r="Q671" s="131">
        <f t="shared" si="76"/>
        <v>-495984.98</v>
      </c>
      <c r="R671" s="132">
        <f t="shared" si="77"/>
        <v>592.43730016941322</v>
      </c>
    </row>
    <row r="672" spans="1:18" x14ac:dyDescent="0.35">
      <c r="A672" s="138">
        <v>4</v>
      </c>
      <c r="B672" s="139" t="s">
        <v>62</v>
      </c>
      <c r="C672" s="139" t="s">
        <v>453</v>
      </c>
      <c r="D672" s="139" t="s">
        <v>130</v>
      </c>
      <c r="E672" s="139" t="s">
        <v>454</v>
      </c>
      <c r="F672" s="139" t="s">
        <v>180</v>
      </c>
      <c r="G672" s="139" t="s">
        <v>1093</v>
      </c>
      <c r="H672" s="140">
        <v>2652</v>
      </c>
      <c r="I672" s="138">
        <v>2</v>
      </c>
      <c r="J672" s="141">
        <f>หนองคาย!F77</f>
        <v>187719.06</v>
      </c>
      <c r="K672" s="142">
        <f>หนองคาย!AJ77</f>
        <v>184150.07</v>
      </c>
      <c r="L672" s="143">
        <f>หนองคาย!AK77</f>
        <v>1705739.55</v>
      </c>
      <c r="M672" s="143">
        <f>หนองคาย!AL77</f>
        <v>1702413.68</v>
      </c>
      <c r="N672" s="139"/>
      <c r="O672" s="139"/>
      <c r="P672" s="139"/>
      <c r="Q672" s="131">
        <f t="shared" si="76"/>
        <v>3325.8700000001118</v>
      </c>
      <c r="R672" s="132">
        <f t="shared" si="77"/>
        <v>643.18987556561092</v>
      </c>
    </row>
    <row r="673" spans="1:18" x14ac:dyDescent="0.35">
      <c r="A673" s="138">
        <v>5</v>
      </c>
      <c r="B673" s="139" t="s">
        <v>62</v>
      </c>
      <c r="C673" s="139" t="s">
        <v>453</v>
      </c>
      <c r="D673" s="139" t="s">
        <v>130</v>
      </c>
      <c r="E673" s="139" t="s">
        <v>454</v>
      </c>
      <c r="F673" s="139" t="s">
        <v>180</v>
      </c>
      <c r="G673" s="139" t="s">
        <v>1094</v>
      </c>
      <c r="H673" s="140">
        <v>5048</v>
      </c>
      <c r="I673" s="138">
        <v>4</v>
      </c>
      <c r="J673" s="141">
        <f>หนองคาย!F78</f>
        <v>488252.46</v>
      </c>
      <c r="K673" s="142">
        <f>หนองคาย!AJ78</f>
        <v>557451.31000000006</v>
      </c>
      <c r="L673" s="143">
        <f>หนองคาย!AK78</f>
        <v>3465341.35</v>
      </c>
      <c r="M673" s="143">
        <f>หนองคาย!AL78</f>
        <v>3192334.8100000005</v>
      </c>
      <c r="N673" s="139"/>
      <c r="O673" s="139"/>
      <c r="P673" s="139"/>
      <c r="Q673" s="131">
        <f t="shared" si="76"/>
        <v>273006.53999999957</v>
      </c>
      <c r="R673" s="132">
        <f t="shared" si="77"/>
        <v>686.47808042789222</v>
      </c>
    </row>
    <row r="674" spans="1:18" x14ac:dyDescent="0.35">
      <c r="A674" s="138">
        <v>6</v>
      </c>
      <c r="B674" s="139" t="s">
        <v>62</v>
      </c>
      <c r="C674" s="139" t="s">
        <v>453</v>
      </c>
      <c r="D674" s="139" t="s">
        <v>130</v>
      </c>
      <c r="E674" s="139" t="s">
        <v>454</v>
      </c>
      <c r="F674" s="139" t="s">
        <v>180</v>
      </c>
      <c r="G674" s="139" t="s">
        <v>1095</v>
      </c>
      <c r="H674" s="140">
        <v>4500</v>
      </c>
      <c r="I674" s="138">
        <v>3</v>
      </c>
      <c r="J674" s="141">
        <f>หนองคาย!F79</f>
        <v>2034780.86</v>
      </c>
      <c r="K674" s="142">
        <f>หนองคาย!AJ79</f>
        <v>2025597.87</v>
      </c>
      <c r="L674" s="143">
        <f>หนองคาย!AK79</f>
        <v>3822406.5500000003</v>
      </c>
      <c r="M674" s="143">
        <f>หนองคาย!AL79</f>
        <v>3372766.2299999995</v>
      </c>
      <c r="N674" s="139"/>
      <c r="O674" s="139"/>
      <c r="P674" s="139"/>
      <c r="Q674" s="131">
        <f t="shared" si="76"/>
        <v>449640.32000000076</v>
      </c>
      <c r="R674" s="132">
        <f t="shared" si="77"/>
        <v>849.42367777777781</v>
      </c>
    </row>
    <row r="675" spans="1:18" x14ac:dyDescent="0.35">
      <c r="A675" s="138">
        <v>7</v>
      </c>
      <c r="B675" s="139" t="s">
        <v>62</v>
      </c>
      <c r="C675" s="139" t="s">
        <v>453</v>
      </c>
      <c r="D675" s="139" t="s">
        <v>130</v>
      </c>
      <c r="E675" s="139" t="s">
        <v>454</v>
      </c>
      <c r="F675" s="139" t="s">
        <v>180</v>
      </c>
      <c r="G675" s="139" t="s">
        <v>1096</v>
      </c>
      <c r="H675" s="140">
        <v>3828</v>
      </c>
      <c r="I675" s="138">
        <v>3</v>
      </c>
      <c r="J675" s="141">
        <f>หนองคาย!F80</f>
        <v>558034.51</v>
      </c>
      <c r="K675" s="142">
        <f>หนองคาย!AJ80</f>
        <v>555304.51</v>
      </c>
      <c r="L675" s="143">
        <f>หนองคาย!AK80</f>
        <v>2601262.31</v>
      </c>
      <c r="M675" s="143">
        <f>หนองคาย!AL80</f>
        <v>2191671.48</v>
      </c>
      <c r="N675" s="139"/>
      <c r="O675" s="139"/>
      <c r="P675" s="139"/>
      <c r="Q675" s="131">
        <f t="shared" si="76"/>
        <v>409590.83000000007</v>
      </c>
      <c r="R675" s="132">
        <f t="shared" si="77"/>
        <v>679.53560867293629</v>
      </c>
    </row>
    <row r="676" spans="1:18" s="150" customFormat="1" x14ac:dyDescent="0.35">
      <c r="A676" s="144">
        <v>8</v>
      </c>
      <c r="B676" s="145" t="s">
        <v>62</v>
      </c>
      <c r="C676" s="145"/>
      <c r="D676" s="145"/>
      <c r="E676" s="145" t="s">
        <v>77</v>
      </c>
      <c r="F676" s="145"/>
      <c r="G676" s="145" t="s">
        <v>456</v>
      </c>
      <c r="H676" s="151">
        <f>SUM(H670:H675)</f>
        <v>27915</v>
      </c>
      <c r="I676" s="144"/>
      <c r="J676" s="147">
        <f>SUM(J669:J675)</f>
        <v>3909915.7699999996</v>
      </c>
      <c r="K676" s="147">
        <f t="shared" ref="K676:M676" si="81">SUM(K669:K675)</f>
        <v>3990653.4699999997</v>
      </c>
      <c r="L676" s="147">
        <f t="shared" si="81"/>
        <v>19260619.990000002</v>
      </c>
      <c r="M676" s="147">
        <f t="shared" si="81"/>
        <v>18436889.170000002</v>
      </c>
      <c r="N676" s="145">
        <v>6</v>
      </c>
      <c r="O676" s="145">
        <v>6</v>
      </c>
      <c r="P676" s="145">
        <f>N676-O676</f>
        <v>0</v>
      </c>
      <c r="Q676" s="148">
        <f t="shared" si="76"/>
        <v>823730.8200000003</v>
      </c>
      <c r="R676" s="149">
        <f>L676/H676</f>
        <v>689.97384882679569</v>
      </c>
    </row>
    <row r="677" spans="1:18" x14ac:dyDescent="0.35">
      <c r="A677" s="138">
        <v>1</v>
      </c>
      <c r="B677" s="139" t="s">
        <v>62</v>
      </c>
      <c r="C677" s="139" t="s">
        <v>457</v>
      </c>
      <c r="D677" s="139" t="s">
        <v>118</v>
      </c>
      <c r="E677" s="139" t="s">
        <v>458</v>
      </c>
      <c r="F677" s="139" t="s">
        <v>210</v>
      </c>
      <c r="G677" s="139" t="s">
        <v>459</v>
      </c>
      <c r="H677" s="140"/>
      <c r="I677" s="138"/>
      <c r="J677" s="141"/>
      <c r="K677" s="142"/>
      <c r="L677" s="143"/>
      <c r="M677" s="143"/>
      <c r="N677" s="139"/>
      <c r="O677" s="139"/>
      <c r="P677" s="139"/>
    </row>
    <row r="678" spans="1:18" x14ac:dyDescent="0.35">
      <c r="A678" s="138">
        <v>2</v>
      </c>
      <c r="B678" s="139" t="s">
        <v>62</v>
      </c>
      <c r="C678" s="139" t="s">
        <v>457</v>
      </c>
      <c r="D678" s="139" t="s">
        <v>118</v>
      </c>
      <c r="E678" s="139" t="s">
        <v>458</v>
      </c>
      <c r="F678" s="139" t="s">
        <v>180</v>
      </c>
      <c r="G678" s="139" t="s">
        <v>1097</v>
      </c>
      <c r="H678" s="140">
        <v>1542</v>
      </c>
      <c r="I678" s="138">
        <v>2</v>
      </c>
      <c r="J678" s="141">
        <f>หนองคาย!F81</f>
        <v>51564.78</v>
      </c>
      <c r="K678" s="142">
        <f>หนองคาย!AJ81</f>
        <v>62607.58</v>
      </c>
      <c r="L678" s="143">
        <f>หนองคาย!AK81</f>
        <v>1386510.15</v>
      </c>
      <c r="M678" s="143">
        <f>หนองคาย!AL81</f>
        <v>1388344.42</v>
      </c>
      <c r="N678" s="139"/>
      <c r="O678" s="139"/>
      <c r="P678" s="139"/>
      <c r="Q678" s="131">
        <f t="shared" si="76"/>
        <v>-1834.2700000000186</v>
      </c>
      <c r="R678" s="132">
        <f t="shared" si="77"/>
        <v>899.16352140077811</v>
      </c>
    </row>
    <row r="679" spans="1:18" x14ac:dyDescent="0.35">
      <c r="A679" s="138">
        <v>3</v>
      </c>
      <c r="B679" s="139" t="s">
        <v>62</v>
      </c>
      <c r="C679" s="139" t="s">
        <v>457</v>
      </c>
      <c r="D679" s="139" t="s">
        <v>118</v>
      </c>
      <c r="E679" s="139" t="s">
        <v>458</v>
      </c>
      <c r="F679" s="139" t="s">
        <v>180</v>
      </c>
      <c r="G679" s="139" t="s">
        <v>1098</v>
      </c>
      <c r="H679" s="140">
        <v>3115</v>
      </c>
      <c r="I679" s="138">
        <v>3</v>
      </c>
      <c r="J679" s="141">
        <f>หนองคาย!F82</f>
        <v>865013.76000000001</v>
      </c>
      <c r="K679" s="142">
        <f>หนองคาย!AJ82</f>
        <v>1080365.53</v>
      </c>
      <c r="L679" s="143">
        <f>หนองคาย!AK82</f>
        <v>4281517.9799999995</v>
      </c>
      <c r="M679" s="143">
        <f>หนองคาย!AL82</f>
        <v>3033247.83</v>
      </c>
      <c r="N679" s="139"/>
      <c r="O679" s="139"/>
      <c r="P679" s="139"/>
      <c r="Q679" s="131">
        <f t="shared" si="76"/>
        <v>1248270.1499999994</v>
      </c>
      <c r="R679" s="132">
        <f t="shared" si="77"/>
        <v>1374.4841027287318</v>
      </c>
    </row>
    <row r="680" spans="1:18" x14ac:dyDescent="0.35">
      <c r="A680" s="138">
        <v>4</v>
      </c>
      <c r="B680" s="139" t="s">
        <v>62</v>
      </c>
      <c r="C680" s="139" t="s">
        <v>457</v>
      </c>
      <c r="D680" s="139" t="s">
        <v>118</v>
      </c>
      <c r="E680" s="139" t="s">
        <v>458</v>
      </c>
      <c r="F680" s="139" t="s">
        <v>180</v>
      </c>
      <c r="G680" s="139" t="s">
        <v>1099</v>
      </c>
      <c r="H680" s="140">
        <v>1500</v>
      </c>
      <c r="I680" s="138">
        <v>1</v>
      </c>
      <c r="J680" s="141">
        <f>หนองคาย!F83</f>
        <v>345542.2</v>
      </c>
      <c r="K680" s="142">
        <f>หนองคาย!AJ83</f>
        <v>380174.94</v>
      </c>
      <c r="L680" s="143">
        <f>หนองคาย!AK83</f>
        <v>2974464.51</v>
      </c>
      <c r="M680" s="143">
        <f>หนองคาย!AL83</f>
        <v>2794081.33</v>
      </c>
      <c r="N680" s="139"/>
      <c r="O680" s="139"/>
      <c r="P680" s="139"/>
      <c r="Q680" s="131">
        <f t="shared" si="76"/>
        <v>180383.1799999997</v>
      </c>
      <c r="R680" s="132">
        <f t="shared" si="77"/>
        <v>1982.9763399999999</v>
      </c>
    </row>
    <row r="681" spans="1:18" x14ac:dyDescent="0.35">
      <c r="A681" s="138">
        <v>5</v>
      </c>
      <c r="B681" s="139" t="s">
        <v>62</v>
      </c>
      <c r="C681" s="139" t="s">
        <v>457</v>
      </c>
      <c r="D681" s="139" t="s">
        <v>118</v>
      </c>
      <c r="E681" s="139" t="s">
        <v>458</v>
      </c>
      <c r="F681" s="139" t="s">
        <v>180</v>
      </c>
      <c r="G681" s="139" t="s">
        <v>1100</v>
      </c>
      <c r="H681" s="140">
        <v>1499</v>
      </c>
      <c r="I681" s="138">
        <v>1</v>
      </c>
      <c r="J681" s="141">
        <f>หนองคาย!F84</f>
        <v>44548.12</v>
      </c>
      <c r="K681" s="142">
        <f>หนองคาย!AJ84</f>
        <v>54504.28</v>
      </c>
      <c r="L681" s="143">
        <f>หนองคาย!AK84</f>
        <v>2258593.69</v>
      </c>
      <c r="M681" s="143">
        <f>หนองคาย!AL84</f>
        <v>2241217.23</v>
      </c>
      <c r="N681" s="139"/>
      <c r="O681" s="139"/>
      <c r="P681" s="139"/>
      <c r="Q681" s="131">
        <f t="shared" si="76"/>
        <v>17376.459999999963</v>
      </c>
      <c r="R681" s="132">
        <f t="shared" si="77"/>
        <v>1506.7336157438292</v>
      </c>
    </row>
    <row r="682" spans="1:18" x14ac:dyDescent="0.35">
      <c r="A682" s="138">
        <v>6</v>
      </c>
      <c r="B682" s="139" t="s">
        <v>62</v>
      </c>
      <c r="C682" s="139" t="s">
        <v>457</v>
      </c>
      <c r="D682" s="139" t="s">
        <v>118</v>
      </c>
      <c r="E682" s="139" t="s">
        <v>458</v>
      </c>
      <c r="F682" s="139" t="s">
        <v>180</v>
      </c>
      <c r="G682" s="139" t="s">
        <v>1101</v>
      </c>
      <c r="H682" s="140">
        <v>2997</v>
      </c>
      <c r="I682" s="138">
        <v>2</v>
      </c>
      <c r="J682" s="141">
        <f>หนองคาย!F85</f>
        <v>121786.77</v>
      </c>
      <c r="K682" s="142">
        <f>หนองคาย!AJ85</f>
        <v>123397.98999999999</v>
      </c>
      <c r="L682" s="143">
        <f>หนองคาย!AK85</f>
        <v>2419518.21</v>
      </c>
      <c r="M682" s="143">
        <f>หนองคาย!AL85</f>
        <v>2612215.8200000003</v>
      </c>
      <c r="N682" s="139"/>
      <c r="O682" s="139"/>
      <c r="P682" s="139"/>
      <c r="Q682" s="131">
        <f t="shared" si="76"/>
        <v>-192697.61000000034</v>
      </c>
      <c r="R682" s="132">
        <f t="shared" si="77"/>
        <v>807.31338338338333</v>
      </c>
    </row>
    <row r="683" spans="1:18" s="150" customFormat="1" x14ac:dyDescent="0.35">
      <c r="A683" s="144">
        <v>9</v>
      </c>
      <c r="B683" s="145" t="s">
        <v>62</v>
      </c>
      <c r="C683" s="145"/>
      <c r="D683" s="145"/>
      <c r="E683" s="145" t="s">
        <v>77</v>
      </c>
      <c r="F683" s="145"/>
      <c r="G683" s="145" t="s">
        <v>460</v>
      </c>
      <c r="H683" s="151">
        <f>SUM(H678:H682)</f>
        <v>10653</v>
      </c>
      <c r="I683" s="144"/>
      <c r="J683" s="147">
        <f>SUM(J677:J682)</f>
        <v>1428455.6300000001</v>
      </c>
      <c r="K683" s="147">
        <f t="shared" ref="K683:M683" si="82">SUM(K677:K682)</f>
        <v>1701050.32</v>
      </c>
      <c r="L683" s="147">
        <f t="shared" si="82"/>
        <v>13320604.539999999</v>
      </c>
      <c r="M683" s="147">
        <f t="shared" si="82"/>
        <v>12069106.630000001</v>
      </c>
      <c r="N683" s="145">
        <v>5</v>
      </c>
      <c r="O683" s="145">
        <v>5</v>
      </c>
      <c r="P683" s="145"/>
      <c r="Q683" s="148">
        <f t="shared" si="76"/>
        <v>1251497.9099999983</v>
      </c>
      <c r="R683" s="149">
        <f t="shared" si="77"/>
        <v>1250.4087618511217</v>
      </c>
    </row>
    <row r="684" spans="1:18" s="150" customFormat="1" x14ac:dyDescent="0.35">
      <c r="A684" s="217"/>
      <c r="B684" s="218" t="s">
        <v>62</v>
      </c>
      <c r="C684" s="218" t="s">
        <v>62</v>
      </c>
      <c r="D684" s="218" t="s">
        <v>62</v>
      </c>
      <c r="E684" s="218" t="s">
        <v>62</v>
      </c>
      <c r="F684" s="218"/>
      <c r="G684" s="218" t="s">
        <v>461</v>
      </c>
      <c r="H684" s="219">
        <f>H610+H622+H639+H647+H654+H659+H668+H676+H683</f>
        <v>296367</v>
      </c>
      <c r="I684" s="217"/>
      <c r="J684" s="220">
        <f>J610+J622+J639+J647+J654+J659+J668+J676+J683</f>
        <v>33704882.800000004</v>
      </c>
      <c r="K684" s="221">
        <f>K610+K622+K639+K647+K654+K659+K668+K676+K683</f>
        <v>36295875.660000004</v>
      </c>
      <c r="L684" s="220">
        <f t="shared" ref="L684:M684" si="83">L610+L622+L639+L647+L654+L659+L668+L676+L683</f>
        <v>228065238.54999998</v>
      </c>
      <c r="M684" s="220">
        <f t="shared" si="83"/>
        <v>209012586.04000002</v>
      </c>
      <c r="N684" s="218">
        <f>N610+N622+N639+N647+N654+N659+N668+N676+N683</f>
        <v>74</v>
      </c>
      <c r="O684" s="218">
        <f>O610+O622+O639+O647+O654+O659+O668+O676+O683</f>
        <v>74</v>
      </c>
      <c r="P684" s="218">
        <f>N684-O684</f>
        <v>0</v>
      </c>
      <c r="Q684" s="148">
        <f t="shared" si="76"/>
        <v>19052652.509999961</v>
      </c>
      <c r="R684" s="149">
        <f t="shared" si="77"/>
        <v>769.5365494471381</v>
      </c>
    </row>
    <row r="685" spans="1:18" ht="21.75" thickBot="1" x14ac:dyDescent="0.4">
      <c r="A685" s="222"/>
      <c r="B685" s="223"/>
      <c r="C685" s="223"/>
      <c r="D685" s="223"/>
      <c r="E685" s="327" t="s">
        <v>462</v>
      </c>
      <c r="F685" s="328"/>
      <c r="G685" s="329"/>
      <c r="H685" s="224"/>
      <c r="I685" s="222"/>
      <c r="J685" s="225">
        <f>J684/O684</f>
        <v>455471.38918918924</v>
      </c>
      <c r="K685" s="226">
        <f>K684/O684</f>
        <v>490484.8062162163</v>
      </c>
      <c r="L685" s="225">
        <f>L684/O684</f>
        <v>3081962.6831081077</v>
      </c>
      <c r="M685" s="225">
        <f>M684/O684</f>
        <v>2824494.4059459465</v>
      </c>
      <c r="N685" s="227"/>
      <c r="O685" s="227"/>
      <c r="P685" s="227"/>
      <c r="Q685" s="131">
        <f t="shared" si="76"/>
        <v>257468.27716216119</v>
      </c>
    </row>
    <row r="686" spans="1:18" ht="21.75" thickTop="1" x14ac:dyDescent="0.35">
      <c r="A686" s="169">
        <v>1</v>
      </c>
      <c r="B686" s="170" t="s">
        <v>61</v>
      </c>
      <c r="C686" s="170" t="s">
        <v>463</v>
      </c>
      <c r="D686" s="170" t="s">
        <v>464</v>
      </c>
      <c r="E686" s="170" t="s">
        <v>465</v>
      </c>
      <c r="F686" s="170" t="s">
        <v>304</v>
      </c>
      <c r="G686" s="170" t="s">
        <v>466</v>
      </c>
      <c r="H686" s="171"/>
      <c r="I686" s="169"/>
      <c r="J686" s="172"/>
      <c r="K686" s="173"/>
      <c r="L686" s="174"/>
      <c r="M686" s="174"/>
      <c r="N686" s="170"/>
      <c r="O686" s="170"/>
      <c r="P686" s="170"/>
    </row>
    <row r="687" spans="1:18" x14ac:dyDescent="0.35">
      <c r="A687" s="138">
        <v>2</v>
      </c>
      <c r="B687" s="139" t="s">
        <v>61</v>
      </c>
      <c r="C687" s="139" t="s">
        <v>463</v>
      </c>
      <c r="D687" s="139" t="s">
        <v>464</v>
      </c>
      <c r="E687" s="139" t="s">
        <v>465</v>
      </c>
      <c r="F687" s="139" t="s">
        <v>180</v>
      </c>
      <c r="G687" s="139" t="s">
        <v>1102</v>
      </c>
      <c r="H687" s="140">
        <v>4500</v>
      </c>
      <c r="I687" s="138">
        <v>3</v>
      </c>
      <c r="J687" s="141">
        <f>สกลนคร!F22</f>
        <v>744093.47</v>
      </c>
      <c r="K687" s="142">
        <f>สกลนคร!AG22</f>
        <v>1022865.95</v>
      </c>
      <c r="L687" s="143">
        <f>สกลนคร!AH22</f>
        <v>3208432.0700000003</v>
      </c>
      <c r="M687" s="143">
        <f>สกลนคร!AI22</f>
        <v>3168429.59</v>
      </c>
      <c r="N687" s="139"/>
      <c r="O687" s="139"/>
      <c r="P687" s="139"/>
      <c r="Q687" s="131">
        <f t="shared" si="76"/>
        <v>40002.480000000447</v>
      </c>
      <c r="R687" s="132">
        <f t="shared" si="77"/>
        <v>712.98490444444451</v>
      </c>
    </row>
    <row r="688" spans="1:18" x14ac:dyDescent="0.35">
      <c r="A688" s="138">
        <v>3</v>
      </c>
      <c r="B688" s="139" t="s">
        <v>61</v>
      </c>
      <c r="C688" s="139" t="s">
        <v>463</v>
      </c>
      <c r="D688" s="139" t="s">
        <v>464</v>
      </c>
      <c r="E688" s="139" t="s">
        <v>465</v>
      </c>
      <c r="F688" s="139" t="s">
        <v>180</v>
      </c>
      <c r="G688" s="139" t="s">
        <v>1103</v>
      </c>
      <c r="H688" s="140">
        <v>6201</v>
      </c>
      <c r="I688" s="138">
        <v>5</v>
      </c>
      <c r="J688" s="141">
        <f>สกลนคร!F23</f>
        <v>416799.88</v>
      </c>
      <c r="K688" s="142">
        <f>สกลนคร!AG23</f>
        <v>481398.97</v>
      </c>
      <c r="L688" s="143">
        <f>สกลนคร!AH23</f>
        <v>2458686</v>
      </c>
      <c r="M688" s="143">
        <f>สกลนคร!AI23</f>
        <v>2136002.0699999998</v>
      </c>
      <c r="N688" s="139"/>
      <c r="O688" s="139"/>
      <c r="P688" s="139"/>
      <c r="Q688" s="131">
        <f t="shared" si="76"/>
        <v>322683.93000000017</v>
      </c>
      <c r="R688" s="132">
        <f t="shared" si="77"/>
        <v>396.49830672472183</v>
      </c>
    </row>
    <row r="689" spans="1:18" x14ac:dyDescent="0.35">
      <c r="A689" s="138">
        <v>4</v>
      </c>
      <c r="B689" s="139" t="s">
        <v>61</v>
      </c>
      <c r="C689" s="139" t="s">
        <v>463</v>
      </c>
      <c r="D689" s="139" t="s">
        <v>464</v>
      </c>
      <c r="E689" s="139" t="s">
        <v>465</v>
      </c>
      <c r="F689" s="139" t="s">
        <v>180</v>
      </c>
      <c r="G689" s="139" t="s">
        <v>1104</v>
      </c>
      <c r="H689" s="140">
        <v>4500</v>
      </c>
      <c r="I689" s="138">
        <v>3</v>
      </c>
      <c r="J689" s="141">
        <f>สกลนคร!F24</f>
        <v>775175.25</v>
      </c>
      <c r="K689" s="142">
        <f>สกลนคร!AG24</f>
        <v>948437.47</v>
      </c>
      <c r="L689" s="143">
        <f>สกลนคร!AH24</f>
        <v>3979011.9499999997</v>
      </c>
      <c r="M689" s="143">
        <f>สกลนคร!AI24</f>
        <v>3410459.95</v>
      </c>
      <c r="N689" s="139"/>
      <c r="O689" s="139"/>
      <c r="P689" s="139"/>
      <c r="Q689" s="131">
        <f t="shared" si="76"/>
        <v>568551.99999999953</v>
      </c>
      <c r="R689" s="132">
        <f t="shared" si="77"/>
        <v>884.22487777777769</v>
      </c>
    </row>
    <row r="690" spans="1:18" x14ac:dyDescent="0.35">
      <c r="A690" s="138">
        <v>5</v>
      </c>
      <c r="B690" s="139" t="s">
        <v>61</v>
      </c>
      <c r="C690" s="139" t="s">
        <v>463</v>
      </c>
      <c r="D690" s="139" t="s">
        <v>464</v>
      </c>
      <c r="E690" s="139" t="s">
        <v>465</v>
      </c>
      <c r="F690" s="139" t="s">
        <v>180</v>
      </c>
      <c r="G690" s="139" t="s">
        <v>1105</v>
      </c>
      <c r="H690" s="140">
        <v>3000</v>
      </c>
      <c r="I690" s="138">
        <v>2</v>
      </c>
      <c r="J690" s="141">
        <f>สกลนคร!F25</f>
        <v>382020.24</v>
      </c>
      <c r="K690" s="142">
        <f>สกลนคร!AG25</f>
        <v>543855.30000000005</v>
      </c>
      <c r="L690" s="143">
        <f>สกลนคร!AH25</f>
        <v>2733621.74</v>
      </c>
      <c r="M690" s="143">
        <f>สกลนคร!AI25</f>
        <v>2491010.9700000002</v>
      </c>
      <c r="N690" s="139"/>
      <c r="O690" s="139"/>
      <c r="P690" s="139"/>
      <c r="Q690" s="131">
        <f t="shared" si="76"/>
        <v>242610.77000000002</v>
      </c>
      <c r="R690" s="132">
        <f t="shared" si="77"/>
        <v>911.20724666666672</v>
      </c>
    </row>
    <row r="691" spans="1:18" x14ac:dyDescent="0.35">
      <c r="A691" s="138">
        <v>6</v>
      </c>
      <c r="B691" s="139" t="s">
        <v>61</v>
      </c>
      <c r="C691" s="139" t="s">
        <v>463</v>
      </c>
      <c r="D691" s="139" t="s">
        <v>464</v>
      </c>
      <c r="E691" s="139" t="s">
        <v>465</v>
      </c>
      <c r="F691" s="139" t="s">
        <v>180</v>
      </c>
      <c r="G691" s="139" t="s">
        <v>1106</v>
      </c>
      <c r="H691" s="140">
        <v>4509</v>
      </c>
      <c r="I691" s="138">
        <v>4</v>
      </c>
      <c r="J691" s="141">
        <f>สกลนคร!F26</f>
        <v>252860.55</v>
      </c>
      <c r="K691" s="142">
        <f>สกลนคร!AG26</f>
        <v>348418.36</v>
      </c>
      <c r="L691" s="143">
        <f>สกลนคร!AH26</f>
        <v>1649574.26</v>
      </c>
      <c r="M691" s="143">
        <f>สกลนคร!AI26</f>
        <v>1397076.6700000002</v>
      </c>
      <c r="N691" s="139"/>
      <c r="O691" s="139"/>
      <c r="P691" s="139"/>
      <c r="Q691" s="131">
        <f t="shared" si="76"/>
        <v>252497.58999999985</v>
      </c>
      <c r="R691" s="132">
        <f t="shared" si="77"/>
        <v>365.8403770237303</v>
      </c>
    </row>
    <row r="692" spans="1:18" x14ac:dyDescent="0.35">
      <c r="A692" s="138">
        <v>7</v>
      </c>
      <c r="B692" s="139" t="s">
        <v>61</v>
      </c>
      <c r="C692" s="139" t="s">
        <v>463</v>
      </c>
      <c r="D692" s="139" t="s">
        <v>464</v>
      </c>
      <c r="E692" s="139" t="s">
        <v>465</v>
      </c>
      <c r="F692" s="139" t="s">
        <v>180</v>
      </c>
      <c r="G692" s="139" t="s">
        <v>1107</v>
      </c>
      <c r="H692" s="140">
        <v>4887</v>
      </c>
      <c r="I692" s="138">
        <v>4</v>
      </c>
      <c r="J692" s="141">
        <f>สกลนคร!F27</f>
        <v>1076645.46</v>
      </c>
      <c r="K692" s="142">
        <f>สกลนคร!AG27</f>
        <v>1227501.04</v>
      </c>
      <c r="L692" s="143">
        <f>สกลนคร!AH27</f>
        <v>3298476.55</v>
      </c>
      <c r="M692" s="143">
        <f>สกลนคร!AI27</f>
        <v>2661441.0300000003</v>
      </c>
      <c r="N692" s="139"/>
      <c r="O692" s="139"/>
      <c r="P692" s="139"/>
      <c r="Q692" s="131">
        <f t="shared" si="76"/>
        <v>637035.51999999955</v>
      </c>
      <c r="R692" s="132">
        <f t="shared" si="77"/>
        <v>674.94916103949254</v>
      </c>
    </row>
    <row r="693" spans="1:18" x14ac:dyDescent="0.35">
      <c r="A693" s="138">
        <v>8</v>
      </c>
      <c r="B693" s="139" t="s">
        <v>61</v>
      </c>
      <c r="C693" s="139" t="s">
        <v>463</v>
      </c>
      <c r="D693" s="139" t="s">
        <v>464</v>
      </c>
      <c r="E693" s="139" t="s">
        <v>465</v>
      </c>
      <c r="F693" s="139" t="s">
        <v>180</v>
      </c>
      <c r="G693" s="139" t="s">
        <v>1108</v>
      </c>
      <c r="H693" s="140">
        <v>6109</v>
      </c>
      <c r="I693" s="138">
        <v>5</v>
      </c>
      <c r="J693" s="141">
        <f>สกลนคร!F28</f>
        <v>873694.9</v>
      </c>
      <c r="K693" s="142">
        <f>สกลนคร!AG28</f>
        <v>1000414.53</v>
      </c>
      <c r="L693" s="143">
        <f>สกลนคร!AH28</f>
        <v>2055376.6199999999</v>
      </c>
      <c r="M693" s="143">
        <f>สกลนคร!AI28</f>
        <v>1935170.79</v>
      </c>
      <c r="N693" s="139"/>
      <c r="O693" s="139"/>
      <c r="P693" s="139"/>
      <c r="Q693" s="131">
        <f t="shared" si="76"/>
        <v>120205.82999999984</v>
      </c>
      <c r="R693" s="132">
        <f t="shared" si="77"/>
        <v>336.45058438369614</v>
      </c>
    </row>
    <row r="694" spans="1:18" x14ac:dyDescent="0.35">
      <c r="A694" s="138">
        <v>9</v>
      </c>
      <c r="B694" s="139" t="s">
        <v>61</v>
      </c>
      <c r="C694" s="139" t="s">
        <v>463</v>
      </c>
      <c r="D694" s="139" t="s">
        <v>464</v>
      </c>
      <c r="E694" s="139" t="s">
        <v>465</v>
      </c>
      <c r="F694" s="139" t="s">
        <v>180</v>
      </c>
      <c r="G694" s="139" t="s">
        <v>1109</v>
      </c>
      <c r="H694" s="140">
        <v>11813</v>
      </c>
      <c r="I694" s="138">
        <v>5</v>
      </c>
      <c r="J694" s="141">
        <f>สกลนคร!F29</f>
        <v>1081302.8400000001</v>
      </c>
      <c r="K694" s="142">
        <f>สกลนคร!AG29</f>
        <v>1195739.17</v>
      </c>
      <c r="L694" s="143">
        <f>สกลนคร!AH29</f>
        <v>3374920.6799999997</v>
      </c>
      <c r="M694" s="143">
        <f>สกลนคร!AI29</f>
        <v>2790008.84</v>
      </c>
      <c r="N694" s="139"/>
      <c r="O694" s="139"/>
      <c r="P694" s="139"/>
      <c r="Q694" s="131">
        <f t="shared" si="76"/>
        <v>584911.83999999985</v>
      </c>
      <c r="R694" s="132">
        <f t="shared" si="77"/>
        <v>285.69547786337085</v>
      </c>
    </row>
    <row r="695" spans="1:18" x14ac:dyDescent="0.35">
      <c r="A695" s="138">
        <v>10</v>
      </c>
      <c r="B695" s="139" t="s">
        <v>61</v>
      </c>
      <c r="C695" s="139" t="s">
        <v>463</v>
      </c>
      <c r="D695" s="139" t="s">
        <v>464</v>
      </c>
      <c r="E695" s="139" t="s">
        <v>465</v>
      </c>
      <c r="F695" s="139" t="s">
        <v>180</v>
      </c>
      <c r="G695" s="139" t="s">
        <v>1110</v>
      </c>
      <c r="H695" s="140">
        <v>4498</v>
      </c>
      <c r="I695" s="138">
        <v>3</v>
      </c>
      <c r="J695" s="141">
        <f>สกลนคร!F30</f>
        <v>1155136.19</v>
      </c>
      <c r="K695" s="142">
        <f>สกลนคร!AG30</f>
        <v>1446500.8499999999</v>
      </c>
      <c r="L695" s="143">
        <f>สกลนคร!AH30</f>
        <v>4560112.63</v>
      </c>
      <c r="M695" s="143">
        <f>สกลนคร!AI30</f>
        <v>3441424.0700000003</v>
      </c>
      <c r="N695" s="139"/>
      <c r="O695" s="139"/>
      <c r="P695" s="139"/>
      <c r="Q695" s="131">
        <f t="shared" si="76"/>
        <v>1118688.5599999996</v>
      </c>
      <c r="R695" s="132">
        <f t="shared" si="77"/>
        <v>1013.8089439751</v>
      </c>
    </row>
    <row r="696" spans="1:18" x14ac:dyDescent="0.35">
      <c r="A696" s="138">
        <v>11</v>
      </c>
      <c r="B696" s="139" t="s">
        <v>61</v>
      </c>
      <c r="C696" s="139" t="s">
        <v>463</v>
      </c>
      <c r="D696" s="139" t="s">
        <v>464</v>
      </c>
      <c r="E696" s="139" t="s">
        <v>465</v>
      </c>
      <c r="F696" s="139" t="s">
        <v>180</v>
      </c>
      <c r="G696" s="139" t="s">
        <v>1111</v>
      </c>
      <c r="H696" s="140">
        <v>3577</v>
      </c>
      <c r="I696" s="138">
        <v>3</v>
      </c>
      <c r="J696" s="141">
        <f>สกลนคร!F31</f>
        <v>604623.68000000005</v>
      </c>
      <c r="K696" s="142">
        <f>สกลนคร!AG31</f>
        <v>848830.32000000007</v>
      </c>
      <c r="L696" s="143">
        <f>สกลนคร!AH31</f>
        <v>1871969.18</v>
      </c>
      <c r="M696" s="143">
        <f>สกลนคร!AI31</f>
        <v>1563935.74</v>
      </c>
      <c r="N696" s="139"/>
      <c r="O696" s="139"/>
      <c r="P696" s="139"/>
      <c r="Q696" s="131">
        <f t="shared" si="76"/>
        <v>308033.43999999994</v>
      </c>
      <c r="R696" s="132">
        <f t="shared" si="77"/>
        <v>523.3349678501537</v>
      </c>
    </row>
    <row r="697" spans="1:18" x14ac:dyDescent="0.35">
      <c r="A697" s="138">
        <v>12</v>
      </c>
      <c r="B697" s="139" t="s">
        <v>61</v>
      </c>
      <c r="C697" s="139" t="s">
        <v>463</v>
      </c>
      <c r="D697" s="139" t="s">
        <v>464</v>
      </c>
      <c r="E697" s="139" t="s">
        <v>465</v>
      </c>
      <c r="F697" s="139" t="s">
        <v>180</v>
      </c>
      <c r="G697" s="139" t="s">
        <v>1112</v>
      </c>
      <c r="H697" s="140">
        <v>3159</v>
      </c>
      <c r="I697" s="138">
        <v>3</v>
      </c>
      <c r="J697" s="141">
        <f>สกลนคร!F32</f>
        <v>563907.32999999996</v>
      </c>
      <c r="K697" s="142">
        <f>สกลนคร!AG32</f>
        <v>644418.68999999994</v>
      </c>
      <c r="L697" s="143">
        <f>สกลนคร!AH32</f>
        <v>2883463.0700000003</v>
      </c>
      <c r="M697" s="143">
        <f>สกลนคร!AI32</f>
        <v>2778689.89</v>
      </c>
      <c r="N697" s="139"/>
      <c r="O697" s="139"/>
      <c r="P697" s="139"/>
      <c r="Q697" s="131">
        <f t="shared" si="76"/>
        <v>104773.18000000017</v>
      </c>
      <c r="R697" s="132">
        <f t="shared" si="77"/>
        <v>912.77716682494474</v>
      </c>
    </row>
    <row r="698" spans="1:18" x14ac:dyDescent="0.35">
      <c r="A698" s="138">
        <v>13</v>
      </c>
      <c r="B698" s="139" t="s">
        <v>61</v>
      </c>
      <c r="C698" s="139" t="s">
        <v>463</v>
      </c>
      <c r="D698" s="139" t="s">
        <v>464</v>
      </c>
      <c r="E698" s="139" t="s">
        <v>465</v>
      </c>
      <c r="F698" s="139" t="s">
        <v>180</v>
      </c>
      <c r="G698" s="139" t="s">
        <v>1113</v>
      </c>
      <c r="H698" s="140">
        <v>3764</v>
      </c>
      <c r="I698" s="138">
        <v>3</v>
      </c>
      <c r="J698" s="141">
        <f>สกลนคร!F33</f>
        <v>629051.94999999995</v>
      </c>
      <c r="K698" s="142">
        <f>สกลนคร!AG33</f>
        <v>866987.54999999993</v>
      </c>
      <c r="L698" s="143">
        <f>สกลนคร!AH33</f>
        <v>2293286.0099999998</v>
      </c>
      <c r="M698" s="143">
        <f>สกลนคร!AI33</f>
        <v>1754293.8299999998</v>
      </c>
      <c r="N698" s="139"/>
      <c r="O698" s="139"/>
      <c r="P698" s="139"/>
      <c r="Q698" s="131">
        <f t="shared" si="76"/>
        <v>538992.17999999993</v>
      </c>
      <c r="R698" s="132">
        <f t="shared" si="77"/>
        <v>609.26833421891604</v>
      </c>
    </row>
    <row r="699" spans="1:18" x14ac:dyDescent="0.35">
      <c r="A699" s="138">
        <v>14</v>
      </c>
      <c r="B699" s="139" t="s">
        <v>61</v>
      </c>
      <c r="C699" s="139" t="s">
        <v>463</v>
      </c>
      <c r="D699" s="139" t="s">
        <v>464</v>
      </c>
      <c r="E699" s="139" t="s">
        <v>465</v>
      </c>
      <c r="F699" s="139" t="s">
        <v>180</v>
      </c>
      <c r="G699" s="139" t="s">
        <v>1114</v>
      </c>
      <c r="H699" s="140">
        <v>6209</v>
      </c>
      <c r="I699" s="138">
        <v>5</v>
      </c>
      <c r="J699" s="141">
        <f>สกลนคร!F34</f>
        <v>682725.06</v>
      </c>
      <c r="K699" s="142">
        <f>สกลนคร!AG34</f>
        <v>810636.85000000009</v>
      </c>
      <c r="L699" s="143">
        <f>สกลนคร!AH34</f>
        <v>2343532.4000000004</v>
      </c>
      <c r="M699" s="143">
        <f>สกลนคร!AI34</f>
        <v>1974031.96</v>
      </c>
      <c r="N699" s="139"/>
      <c r="O699" s="139"/>
      <c r="P699" s="139"/>
      <c r="Q699" s="131">
        <f t="shared" si="76"/>
        <v>369500.44000000041</v>
      </c>
      <c r="R699" s="132">
        <f t="shared" si="77"/>
        <v>377.44119826058954</v>
      </c>
    </row>
    <row r="700" spans="1:18" x14ac:dyDescent="0.35">
      <c r="A700" s="138">
        <v>15</v>
      </c>
      <c r="B700" s="139" t="s">
        <v>61</v>
      </c>
      <c r="C700" s="139" t="s">
        <v>463</v>
      </c>
      <c r="D700" s="139" t="s">
        <v>464</v>
      </c>
      <c r="E700" s="139" t="s">
        <v>465</v>
      </c>
      <c r="F700" s="139" t="s">
        <v>180</v>
      </c>
      <c r="G700" s="139" t="s">
        <v>1115</v>
      </c>
      <c r="H700" s="140">
        <v>4488</v>
      </c>
      <c r="I700" s="138">
        <v>3</v>
      </c>
      <c r="J700" s="141">
        <f>สกลนคร!F35</f>
        <v>1460478.54</v>
      </c>
      <c r="K700" s="142">
        <f>สกลนคร!AG35</f>
        <v>1675643.25</v>
      </c>
      <c r="L700" s="143">
        <f>สกลนคร!AH35</f>
        <v>3224022.49</v>
      </c>
      <c r="M700" s="143">
        <f>สกลนคร!AI35</f>
        <v>2542541.0099999998</v>
      </c>
      <c r="N700" s="139"/>
      <c r="O700" s="139"/>
      <c r="P700" s="139"/>
      <c r="Q700" s="131">
        <f t="shared" si="76"/>
        <v>681481.48000000045</v>
      </c>
      <c r="R700" s="132">
        <f t="shared" si="77"/>
        <v>718.36508244206777</v>
      </c>
    </row>
    <row r="701" spans="1:18" x14ac:dyDescent="0.35">
      <c r="A701" s="138">
        <v>16</v>
      </c>
      <c r="B701" s="139" t="s">
        <v>61</v>
      </c>
      <c r="C701" s="139" t="s">
        <v>463</v>
      </c>
      <c r="D701" s="139" t="s">
        <v>464</v>
      </c>
      <c r="E701" s="139" t="s">
        <v>465</v>
      </c>
      <c r="F701" s="139" t="s">
        <v>180</v>
      </c>
      <c r="G701" s="139" t="s">
        <v>1116</v>
      </c>
      <c r="H701" s="140">
        <v>3391</v>
      </c>
      <c r="I701" s="138">
        <v>3</v>
      </c>
      <c r="J701" s="141">
        <f>สกลนคร!F36</f>
        <v>520302.13</v>
      </c>
      <c r="K701" s="142">
        <f>สกลนคร!AG36</f>
        <v>676979.57</v>
      </c>
      <c r="L701" s="143">
        <f>สกลนคร!AH36</f>
        <v>2442400.9699999997</v>
      </c>
      <c r="M701" s="143">
        <f>สกลนคร!AI36</f>
        <v>2081047.0499999998</v>
      </c>
      <c r="N701" s="139"/>
      <c r="O701" s="139"/>
      <c r="P701" s="139"/>
      <c r="Q701" s="131">
        <f t="shared" si="76"/>
        <v>361353.91999999993</v>
      </c>
      <c r="R701" s="132">
        <f t="shared" si="77"/>
        <v>720.25979652020044</v>
      </c>
    </row>
    <row r="702" spans="1:18" x14ac:dyDescent="0.35">
      <c r="A702" s="138">
        <v>17</v>
      </c>
      <c r="B702" s="139" t="s">
        <v>61</v>
      </c>
      <c r="C702" s="139" t="s">
        <v>463</v>
      </c>
      <c r="D702" s="139" t="s">
        <v>464</v>
      </c>
      <c r="E702" s="139" t="s">
        <v>465</v>
      </c>
      <c r="F702" s="139" t="s">
        <v>180</v>
      </c>
      <c r="G702" s="139" t="s">
        <v>1117</v>
      </c>
      <c r="H702" s="140">
        <v>2999</v>
      </c>
      <c r="I702" s="138">
        <v>2</v>
      </c>
      <c r="J702" s="141">
        <f>สกลนคร!F37</f>
        <v>361178.49</v>
      </c>
      <c r="K702" s="142">
        <f>สกลนคร!AG37</f>
        <v>421284.82999999996</v>
      </c>
      <c r="L702" s="143">
        <f>สกลนคร!AH37</f>
        <v>2699925.05</v>
      </c>
      <c r="M702" s="143">
        <f>สกลนคร!AI37</f>
        <v>2565234.33</v>
      </c>
      <c r="N702" s="139"/>
      <c r="O702" s="139"/>
      <c r="P702" s="139"/>
      <c r="Q702" s="131">
        <f t="shared" si="76"/>
        <v>134690.71999999974</v>
      </c>
      <c r="R702" s="132">
        <f t="shared" si="77"/>
        <v>900.27510836945646</v>
      </c>
    </row>
    <row r="703" spans="1:18" x14ac:dyDescent="0.35">
      <c r="A703" s="138">
        <v>18</v>
      </c>
      <c r="B703" s="139" t="s">
        <v>61</v>
      </c>
      <c r="C703" s="139" t="s">
        <v>463</v>
      </c>
      <c r="D703" s="139" t="s">
        <v>464</v>
      </c>
      <c r="E703" s="139" t="s">
        <v>465</v>
      </c>
      <c r="F703" s="139" t="s">
        <v>180</v>
      </c>
      <c r="G703" s="139" t="s">
        <v>1118</v>
      </c>
      <c r="H703" s="140">
        <v>4590</v>
      </c>
      <c r="I703" s="138">
        <v>4</v>
      </c>
      <c r="J703" s="141">
        <f>สกลนคร!F38</f>
        <v>288657.96000000002</v>
      </c>
      <c r="K703" s="142">
        <f>สกลนคร!AG38</f>
        <v>415577.92000000004</v>
      </c>
      <c r="L703" s="143">
        <f>สกลนคร!AH38</f>
        <v>1362318.05</v>
      </c>
      <c r="M703" s="143">
        <f>สกลนคร!AI38</f>
        <v>1295494.26</v>
      </c>
      <c r="N703" s="139"/>
      <c r="O703" s="139"/>
      <c r="P703" s="139"/>
      <c r="Q703" s="131">
        <f t="shared" si="76"/>
        <v>66823.790000000037</v>
      </c>
      <c r="R703" s="132">
        <f t="shared" si="77"/>
        <v>296.80131808278867</v>
      </c>
    </row>
    <row r="704" spans="1:18" x14ac:dyDescent="0.35">
      <c r="A704" s="138">
        <v>19</v>
      </c>
      <c r="B704" s="139" t="s">
        <v>61</v>
      </c>
      <c r="C704" s="139" t="s">
        <v>463</v>
      </c>
      <c r="D704" s="139" t="s">
        <v>464</v>
      </c>
      <c r="E704" s="139" t="s">
        <v>465</v>
      </c>
      <c r="F704" s="139" t="s">
        <v>180</v>
      </c>
      <c r="G704" s="139" t="s">
        <v>1119</v>
      </c>
      <c r="H704" s="140">
        <v>3000</v>
      </c>
      <c r="I704" s="138">
        <v>2</v>
      </c>
      <c r="J704" s="141">
        <f>สกลนคร!F39</f>
        <v>431646.61</v>
      </c>
      <c r="K704" s="142">
        <f>สกลนคร!AG39</f>
        <v>721388.15999999992</v>
      </c>
      <c r="L704" s="143">
        <f>สกลนคร!AH39</f>
        <v>2786640</v>
      </c>
      <c r="M704" s="143">
        <f>สกลนคร!AI39</f>
        <v>2715439.24</v>
      </c>
      <c r="N704" s="139"/>
      <c r="O704" s="139"/>
      <c r="P704" s="139"/>
      <c r="Q704" s="131">
        <f t="shared" si="76"/>
        <v>71200.759999999776</v>
      </c>
      <c r="R704" s="132">
        <f t="shared" si="77"/>
        <v>928.88</v>
      </c>
    </row>
    <row r="705" spans="1:18" x14ac:dyDescent="0.35">
      <c r="A705" s="138">
        <v>20</v>
      </c>
      <c r="B705" s="139" t="s">
        <v>61</v>
      </c>
      <c r="C705" s="139" t="s">
        <v>463</v>
      </c>
      <c r="D705" s="139" t="s">
        <v>464</v>
      </c>
      <c r="E705" s="139" t="s">
        <v>465</v>
      </c>
      <c r="F705" s="139" t="s">
        <v>180</v>
      </c>
      <c r="G705" s="139" t="s">
        <v>1120</v>
      </c>
      <c r="H705" s="140">
        <v>2556</v>
      </c>
      <c r="I705" s="138">
        <v>2</v>
      </c>
      <c r="J705" s="141">
        <f>สกลนคร!F40</f>
        <v>703679.98</v>
      </c>
      <c r="K705" s="142">
        <f>สกลนคร!AG40</f>
        <v>795817.55999999994</v>
      </c>
      <c r="L705" s="143">
        <f>สกลนคร!AH40</f>
        <v>1923613.03</v>
      </c>
      <c r="M705" s="143">
        <f>สกลนคร!AI40</f>
        <v>1345161.15</v>
      </c>
      <c r="N705" s="139"/>
      <c r="O705" s="139"/>
      <c r="P705" s="139"/>
      <c r="Q705" s="131">
        <f t="shared" si="76"/>
        <v>578451.88000000012</v>
      </c>
      <c r="R705" s="132">
        <f t="shared" si="77"/>
        <v>752.58725743348987</v>
      </c>
    </row>
    <row r="706" spans="1:18" x14ac:dyDescent="0.35">
      <c r="A706" s="138">
        <v>21</v>
      </c>
      <c r="B706" s="139" t="s">
        <v>61</v>
      </c>
      <c r="C706" s="139" t="s">
        <v>463</v>
      </c>
      <c r="D706" s="139" t="s">
        <v>464</v>
      </c>
      <c r="E706" s="139" t="s">
        <v>465</v>
      </c>
      <c r="F706" s="139" t="s">
        <v>180</v>
      </c>
      <c r="G706" s="139" t="s">
        <v>1121</v>
      </c>
      <c r="H706" s="140">
        <v>4700</v>
      </c>
      <c r="I706" s="138">
        <v>4</v>
      </c>
      <c r="J706" s="141">
        <f>สกลนคร!F41</f>
        <v>690704.24</v>
      </c>
      <c r="K706" s="142">
        <f>สกลนคร!AG41</f>
        <v>822104.15999999992</v>
      </c>
      <c r="L706" s="143">
        <f>สกลนคร!AH41</f>
        <v>2087112.7400000002</v>
      </c>
      <c r="M706" s="143">
        <f>สกลนคร!AI41</f>
        <v>1776866.59</v>
      </c>
      <c r="N706" s="139"/>
      <c r="O706" s="139"/>
      <c r="P706" s="139"/>
      <c r="Q706" s="131">
        <f t="shared" si="76"/>
        <v>310246.15000000014</v>
      </c>
      <c r="R706" s="132">
        <f t="shared" si="77"/>
        <v>444.06654042553197</v>
      </c>
    </row>
    <row r="707" spans="1:18" x14ac:dyDescent="0.35">
      <c r="A707" s="138">
        <v>22</v>
      </c>
      <c r="B707" s="139" t="s">
        <v>61</v>
      </c>
      <c r="C707" s="139" t="s">
        <v>463</v>
      </c>
      <c r="D707" s="139" t="s">
        <v>464</v>
      </c>
      <c r="E707" s="139" t="s">
        <v>465</v>
      </c>
      <c r="F707" s="139" t="s">
        <v>180</v>
      </c>
      <c r="G707" s="139" t="s">
        <v>1122</v>
      </c>
      <c r="H707" s="140">
        <v>4500</v>
      </c>
      <c r="I707" s="138">
        <v>3</v>
      </c>
      <c r="J707" s="141">
        <f>สกลนคร!F42</f>
        <v>480412.3</v>
      </c>
      <c r="K707" s="142">
        <f>สกลนคร!AG42</f>
        <v>591721.63</v>
      </c>
      <c r="L707" s="143">
        <f>สกลนคร!AH42</f>
        <v>2494534.1100000003</v>
      </c>
      <c r="M707" s="143">
        <f>สกลนคร!AI42</f>
        <v>2426720.0100000002</v>
      </c>
      <c r="N707" s="139"/>
      <c r="O707" s="139"/>
      <c r="P707" s="139"/>
      <c r="Q707" s="131">
        <f t="shared" si="76"/>
        <v>67814.100000000093</v>
      </c>
      <c r="R707" s="132">
        <f t="shared" si="77"/>
        <v>554.34091333333345</v>
      </c>
    </row>
    <row r="708" spans="1:18" x14ac:dyDescent="0.35">
      <c r="A708" s="138">
        <v>23</v>
      </c>
      <c r="B708" s="139" t="s">
        <v>61</v>
      </c>
      <c r="C708" s="139" t="s">
        <v>463</v>
      </c>
      <c r="D708" s="139" t="s">
        <v>464</v>
      </c>
      <c r="E708" s="139" t="s">
        <v>465</v>
      </c>
      <c r="F708" s="139" t="s">
        <v>180</v>
      </c>
      <c r="G708" s="139" t="s">
        <v>1123</v>
      </c>
      <c r="H708" s="140">
        <v>4629</v>
      </c>
      <c r="I708" s="138">
        <v>4</v>
      </c>
      <c r="J708" s="141">
        <f>สกลนคร!F43</f>
        <v>210438.05</v>
      </c>
      <c r="K708" s="142">
        <f>สกลนคร!AG43</f>
        <v>443514.29</v>
      </c>
      <c r="L708" s="143">
        <f>สกลนคร!AH43</f>
        <v>1406823.92</v>
      </c>
      <c r="M708" s="143">
        <f>สกลนคร!AI43</f>
        <v>1122846.48</v>
      </c>
      <c r="N708" s="139"/>
      <c r="O708" s="139"/>
      <c r="P708" s="139"/>
      <c r="Q708" s="131">
        <f t="shared" si="76"/>
        <v>283977.43999999994</v>
      </c>
      <c r="R708" s="132">
        <f t="shared" si="77"/>
        <v>303.91529920069127</v>
      </c>
    </row>
    <row r="709" spans="1:18" x14ac:dyDescent="0.35">
      <c r="A709" s="138">
        <v>24</v>
      </c>
      <c r="B709" s="139" t="s">
        <v>61</v>
      </c>
      <c r="C709" s="139" t="s">
        <v>463</v>
      </c>
      <c r="D709" s="139" t="s">
        <v>464</v>
      </c>
      <c r="E709" s="139" t="s">
        <v>465</v>
      </c>
      <c r="F709" s="139" t="s">
        <v>180</v>
      </c>
      <c r="G709" s="139" t="s">
        <v>1124</v>
      </c>
      <c r="H709" s="140">
        <v>2828</v>
      </c>
      <c r="I709" s="138">
        <v>2</v>
      </c>
      <c r="J709" s="141">
        <f>สกลนคร!F44</f>
        <v>890630.13</v>
      </c>
      <c r="K709" s="142">
        <f>สกลนคร!AG44</f>
        <v>1104943.54</v>
      </c>
      <c r="L709" s="143">
        <f>สกลนคร!AH44</f>
        <v>1937446.9400000002</v>
      </c>
      <c r="M709" s="143">
        <f>สกลนคร!AI44</f>
        <v>1835246.97</v>
      </c>
      <c r="N709" s="139"/>
      <c r="O709" s="139"/>
      <c r="P709" s="139"/>
      <c r="Q709" s="131">
        <f t="shared" si="76"/>
        <v>102199.9700000002</v>
      </c>
      <c r="R709" s="132">
        <f t="shared" si="77"/>
        <v>685.0943917963225</v>
      </c>
    </row>
    <row r="710" spans="1:18" x14ac:dyDescent="0.35">
      <c r="A710" s="138">
        <v>25</v>
      </c>
      <c r="B710" s="139" t="s">
        <v>61</v>
      </c>
      <c r="C710" s="139" t="s">
        <v>463</v>
      </c>
      <c r="D710" s="139" t="s">
        <v>464</v>
      </c>
      <c r="E710" s="139" t="s">
        <v>465</v>
      </c>
      <c r="F710" s="139" t="s">
        <v>180</v>
      </c>
      <c r="G710" s="139" t="s">
        <v>1125</v>
      </c>
      <c r="H710" s="140">
        <v>2529</v>
      </c>
      <c r="I710" s="138">
        <v>2</v>
      </c>
      <c r="J710" s="141">
        <f>สกลนคร!F45</f>
        <v>370502.52</v>
      </c>
      <c r="K710" s="142">
        <f>สกลนคร!AG45</f>
        <v>486065.31</v>
      </c>
      <c r="L710" s="143">
        <f>สกลนคร!AH45</f>
        <v>2087704.11</v>
      </c>
      <c r="M710" s="143">
        <f>สกลนคร!AI45</f>
        <v>2157947.14</v>
      </c>
      <c r="N710" s="139"/>
      <c r="O710" s="139"/>
      <c r="P710" s="139"/>
      <c r="Q710" s="131">
        <f t="shared" si="76"/>
        <v>-70243.030000000028</v>
      </c>
      <c r="R710" s="132">
        <f t="shared" si="77"/>
        <v>825.50577698695145</v>
      </c>
    </row>
    <row r="711" spans="1:18" s="150" customFormat="1" x14ac:dyDescent="0.35">
      <c r="A711" s="144">
        <v>1</v>
      </c>
      <c r="B711" s="145" t="s">
        <v>61</v>
      </c>
      <c r="C711" s="145"/>
      <c r="D711" s="145"/>
      <c r="E711" s="145" t="s">
        <v>77</v>
      </c>
      <c r="F711" s="145"/>
      <c r="G711" s="145" t="s">
        <v>467</v>
      </c>
      <c r="H711" s="151">
        <f>SUM(H686:H710)</f>
        <v>106936</v>
      </c>
      <c r="I711" s="144"/>
      <c r="J711" s="147">
        <f>SUM(J686:J710)</f>
        <v>15646667.750000004</v>
      </c>
      <c r="K711" s="147">
        <f t="shared" ref="K711:M711" si="84">SUM(K686:K710)</f>
        <v>19541045.269999996</v>
      </c>
      <c r="L711" s="147">
        <f t="shared" si="84"/>
        <v>61163004.569999993</v>
      </c>
      <c r="M711" s="147">
        <f t="shared" si="84"/>
        <v>53366519.629999988</v>
      </c>
      <c r="N711" s="145">
        <v>24</v>
      </c>
      <c r="O711" s="145">
        <v>24</v>
      </c>
      <c r="P711" s="145">
        <f>N711-O711</f>
        <v>0</v>
      </c>
      <c r="Q711" s="148">
        <f t="shared" ref="Q711:Q774" si="85">L711-M711</f>
        <v>7796484.9400000051</v>
      </c>
      <c r="R711" s="149">
        <f>L711/H711</f>
        <v>571.95897144086177</v>
      </c>
    </row>
    <row r="712" spans="1:18" x14ac:dyDescent="0.35">
      <c r="A712" s="138">
        <v>1</v>
      </c>
      <c r="B712" s="139" t="s">
        <v>61</v>
      </c>
      <c r="C712" s="139" t="s">
        <v>468</v>
      </c>
      <c r="D712" s="139" t="s">
        <v>82</v>
      </c>
      <c r="E712" s="139" t="s">
        <v>469</v>
      </c>
      <c r="F712" s="139" t="s">
        <v>210</v>
      </c>
      <c r="G712" s="139" t="s">
        <v>470</v>
      </c>
      <c r="H712" s="140"/>
      <c r="I712" s="138"/>
      <c r="J712" s="141"/>
      <c r="K712" s="142"/>
      <c r="L712" s="143"/>
      <c r="M712" s="143"/>
      <c r="N712" s="139"/>
      <c r="O712" s="139"/>
      <c r="P712" s="139"/>
    </row>
    <row r="713" spans="1:18" x14ac:dyDescent="0.35">
      <c r="A713" s="138">
        <v>2</v>
      </c>
      <c r="B713" s="139" t="s">
        <v>61</v>
      </c>
      <c r="C713" s="139" t="s">
        <v>468</v>
      </c>
      <c r="D713" s="139" t="s">
        <v>82</v>
      </c>
      <c r="E713" s="139" t="s">
        <v>469</v>
      </c>
      <c r="F713" s="139" t="s">
        <v>180</v>
      </c>
      <c r="G713" s="139" t="s">
        <v>1126</v>
      </c>
      <c r="H713" s="140">
        <v>5981</v>
      </c>
      <c r="I713" s="138">
        <v>4</v>
      </c>
      <c r="J713" s="141">
        <f>สกลนคร!F46</f>
        <v>857862.85</v>
      </c>
      <c r="K713" s="142">
        <f>สกลนคร!AG46</f>
        <v>919178.92</v>
      </c>
      <c r="L713" s="143">
        <f>สกลนคร!AH46</f>
        <v>3718257.43</v>
      </c>
      <c r="M713" s="143">
        <f>สกลนคร!AI46</f>
        <v>3143419.79</v>
      </c>
      <c r="N713" s="139"/>
      <c r="O713" s="139"/>
      <c r="P713" s="139"/>
      <c r="Q713" s="131">
        <f t="shared" si="85"/>
        <v>574837.64000000013</v>
      </c>
      <c r="R713" s="132">
        <f t="shared" ref="R713:R774" si="86">L713/H713</f>
        <v>621.67821936131088</v>
      </c>
    </row>
    <row r="714" spans="1:18" x14ac:dyDescent="0.35">
      <c r="A714" s="138">
        <v>3</v>
      </c>
      <c r="B714" s="139" t="s">
        <v>61</v>
      </c>
      <c r="C714" s="139" t="s">
        <v>468</v>
      </c>
      <c r="D714" s="139" t="s">
        <v>82</v>
      </c>
      <c r="E714" s="139" t="s">
        <v>469</v>
      </c>
      <c r="F714" s="139" t="s">
        <v>180</v>
      </c>
      <c r="G714" s="139" t="s">
        <v>1127</v>
      </c>
      <c r="H714" s="140">
        <v>5608</v>
      </c>
      <c r="I714" s="138">
        <v>4</v>
      </c>
      <c r="J714" s="141">
        <f>สกลนคร!F47</f>
        <v>879316.52</v>
      </c>
      <c r="K714" s="142">
        <f>สกลนคร!AG47</f>
        <v>937810.58</v>
      </c>
      <c r="L714" s="143">
        <f>สกลนคร!AH47</f>
        <v>4721909.55</v>
      </c>
      <c r="M714" s="143">
        <f>สกลนคร!AI47</f>
        <v>3306413.09</v>
      </c>
      <c r="N714" s="139"/>
      <c r="O714" s="139"/>
      <c r="P714" s="139"/>
      <c r="Q714" s="131">
        <f t="shared" si="85"/>
        <v>1415496.46</v>
      </c>
      <c r="R714" s="132">
        <f t="shared" si="86"/>
        <v>841.99528352353775</v>
      </c>
    </row>
    <row r="715" spans="1:18" x14ac:dyDescent="0.35">
      <c r="A715" s="138">
        <v>4</v>
      </c>
      <c r="B715" s="139" t="s">
        <v>61</v>
      </c>
      <c r="C715" s="139" t="s">
        <v>468</v>
      </c>
      <c r="D715" s="139" t="s">
        <v>82</v>
      </c>
      <c r="E715" s="139" t="s">
        <v>469</v>
      </c>
      <c r="F715" s="139" t="s">
        <v>180</v>
      </c>
      <c r="G715" s="139" t="s">
        <v>1128</v>
      </c>
      <c r="H715" s="140">
        <v>3981</v>
      </c>
      <c r="I715" s="138">
        <v>3</v>
      </c>
      <c r="J715" s="141">
        <f>สกลนคร!F48</f>
        <v>748012.84</v>
      </c>
      <c r="K715" s="142">
        <f>สกลนคร!AG48</f>
        <v>764519.65</v>
      </c>
      <c r="L715" s="143">
        <f>สกลนคร!AH48</f>
        <v>4149755.8099999996</v>
      </c>
      <c r="M715" s="143">
        <f>สกลนคร!AI48</f>
        <v>3819164.0199999996</v>
      </c>
      <c r="N715" s="139"/>
      <c r="O715" s="139"/>
      <c r="P715" s="139"/>
      <c r="Q715" s="131">
        <f t="shared" si="85"/>
        <v>330591.79000000004</v>
      </c>
      <c r="R715" s="132">
        <f t="shared" si="86"/>
        <v>1042.3903064556644</v>
      </c>
    </row>
    <row r="716" spans="1:18" x14ac:dyDescent="0.35">
      <c r="A716" s="138">
        <v>5</v>
      </c>
      <c r="B716" s="139" t="s">
        <v>61</v>
      </c>
      <c r="C716" s="139" t="s">
        <v>468</v>
      </c>
      <c r="D716" s="139" t="s">
        <v>82</v>
      </c>
      <c r="E716" s="139" t="s">
        <v>469</v>
      </c>
      <c r="F716" s="139" t="s">
        <v>180</v>
      </c>
      <c r="G716" s="139" t="s">
        <v>1129</v>
      </c>
      <c r="H716" s="140">
        <v>2676</v>
      </c>
      <c r="I716" s="138">
        <v>2</v>
      </c>
      <c r="J716" s="141">
        <f>สกลนคร!F49</f>
        <v>286433.34000000003</v>
      </c>
      <c r="K716" s="142">
        <f>สกลนคร!AG49</f>
        <v>334902.68</v>
      </c>
      <c r="L716" s="143">
        <f>สกลนคร!AH49</f>
        <v>2652253.16</v>
      </c>
      <c r="M716" s="143">
        <f>สกลนคร!AI49</f>
        <v>2327275.0099999998</v>
      </c>
      <c r="N716" s="139"/>
      <c r="O716" s="139"/>
      <c r="P716" s="139"/>
      <c r="Q716" s="131">
        <f t="shared" si="85"/>
        <v>324978.15000000037</v>
      </c>
      <c r="R716" s="132">
        <f t="shared" si="86"/>
        <v>991.12599402092678</v>
      </c>
    </row>
    <row r="717" spans="1:18" x14ac:dyDescent="0.35">
      <c r="A717" s="138">
        <v>6</v>
      </c>
      <c r="B717" s="139" t="s">
        <v>61</v>
      </c>
      <c r="C717" s="139" t="s">
        <v>468</v>
      </c>
      <c r="D717" s="139" t="s">
        <v>82</v>
      </c>
      <c r="E717" s="139" t="s">
        <v>469</v>
      </c>
      <c r="F717" s="139" t="s">
        <v>180</v>
      </c>
      <c r="G717" s="139" t="s">
        <v>1130</v>
      </c>
      <c r="H717" s="140">
        <v>4612</v>
      </c>
      <c r="I717" s="138">
        <v>4</v>
      </c>
      <c r="J717" s="141">
        <f>สกลนคร!F50</f>
        <v>900223.39</v>
      </c>
      <c r="K717" s="142">
        <f>สกลนคร!AG50</f>
        <v>859639.07000000007</v>
      </c>
      <c r="L717" s="143">
        <f>สกลนคร!AH50</f>
        <v>4327193.8800000008</v>
      </c>
      <c r="M717" s="143">
        <f>สกลนคร!AI50</f>
        <v>3445264.1799999997</v>
      </c>
      <c r="N717" s="139"/>
      <c r="O717" s="139"/>
      <c r="P717" s="139"/>
      <c r="Q717" s="131">
        <f t="shared" si="85"/>
        <v>881929.70000000112</v>
      </c>
      <c r="R717" s="132">
        <f t="shared" si="86"/>
        <v>938.24672159583713</v>
      </c>
    </row>
    <row r="718" spans="1:18" x14ac:dyDescent="0.35">
      <c r="A718" s="138">
        <v>7</v>
      </c>
      <c r="B718" s="139" t="s">
        <v>61</v>
      </c>
      <c r="C718" s="139" t="s">
        <v>468</v>
      </c>
      <c r="D718" s="139" t="s">
        <v>82</v>
      </c>
      <c r="E718" s="139" t="s">
        <v>469</v>
      </c>
      <c r="F718" s="139" t="s">
        <v>180</v>
      </c>
      <c r="G718" s="139" t="s">
        <v>1131</v>
      </c>
      <c r="H718" s="140">
        <v>3723</v>
      </c>
      <c r="I718" s="138">
        <v>3</v>
      </c>
      <c r="J718" s="141">
        <f>สกลนคร!F51</f>
        <v>569292.49</v>
      </c>
      <c r="K718" s="142">
        <f>สกลนคร!AG51</f>
        <v>605009.64999999991</v>
      </c>
      <c r="L718" s="143">
        <f>สกลนคร!AH51</f>
        <v>2548789.0499999998</v>
      </c>
      <c r="M718" s="143">
        <f>สกลนคร!AI51</f>
        <v>2133551.1800000002</v>
      </c>
      <c r="N718" s="139"/>
      <c r="O718" s="139"/>
      <c r="P718" s="139"/>
      <c r="Q718" s="131">
        <f t="shared" si="85"/>
        <v>415237.86999999965</v>
      </c>
      <c r="R718" s="132">
        <f t="shared" si="86"/>
        <v>684.60624496373885</v>
      </c>
    </row>
    <row r="719" spans="1:18" s="150" customFormat="1" x14ac:dyDescent="0.35">
      <c r="A719" s="144">
        <v>2</v>
      </c>
      <c r="B719" s="145" t="s">
        <v>61</v>
      </c>
      <c r="C719" s="145"/>
      <c r="D719" s="145"/>
      <c r="E719" s="145" t="s">
        <v>77</v>
      </c>
      <c r="F719" s="145"/>
      <c r="G719" s="145" t="s">
        <v>471</v>
      </c>
      <c r="H719" s="151">
        <f>SUM(H712:H718)</f>
        <v>26581</v>
      </c>
      <c r="I719" s="144"/>
      <c r="J719" s="147">
        <f>SUM(J712:J718)</f>
        <v>4241141.43</v>
      </c>
      <c r="K719" s="147">
        <f t="shared" ref="K719:M719" si="87">SUM(K712:K718)</f>
        <v>4421060.5500000007</v>
      </c>
      <c r="L719" s="147">
        <f t="shared" si="87"/>
        <v>22118158.879999999</v>
      </c>
      <c r="M719" s="147">
        <f t="shared" si="87"/>
        <v>18175087.27</v>
      </c>
      <c r="N719" s="145">
        <v>6</v>
      </c>
      <c r="O719" s="145">
        <v>6</v>
      </c>
      <c r="P719" s="145">
        <f>N719-O719</f>
        <v>0</v>
      </c>
      <c r="Q719" s="148">
        <f t="shared" si="85"/>
        <v>3943071.6099999994</v>
      </c>
      <c r="R719" s="149">
        <f>L719/H719</f>
        <v>832.10409239682474</v>
      </c>
    </row>
    <row r="720" spans="1:18" s="150" customFormat="1" x14ac:dyDescent="0.35">
      <c r="A720" s="210">
        <v>1</v>
      </c>
      <c r="B720" s="181" t="s">
        <v>61</v>
      </c>
      <c r="C720" s="181" t="s">
        <v>472</v>
      </c>
      <c r="D720" s="181" t="s">
        <v>89</v>
      </c>
      <c r="E720" s="181" t="s">
        <v>473</v>
      </c>
      <c r="F720" s="181" t="s">
        <v>210</v>
      </c>
      <c r="G720" s="181" t="s">
        <v>473</v>
      </c>
      <c r="H720" s="228"/>
      <c r="I720" s="210"/>
      <c r="J720" s="229"/>
      <c r="K720" s="230"/>
      <c r="L720" s="180"/>
      <c r="M720" s="180"/>
      <c r="N720" s="181"/>
      <c r="O720" s="181"/>
      <c r="P720" s="181"/>
      <c r="Q720" s="148"/>
      <c r="R720" s="149"/>
    </row>
    <row r="721" spans="1:18" x14ac:dyDescent="0.35">
      <c r="A721" s="138">
        <v>2</v>
      </c>
      <c r="B721" s="139" t="s">
        <v>61</v>
      </c>
      <c r="C721" s="139" t="s">
        <v>472</v>
      </c>
      <c r="D721" s="139" t="s">
        <v>89</v>
      </c>
      <c r="E721" s="139" t="s">
        <v>473</v>
      </c>
      <c r="F721" s="139" t="s">
        <v>180</v>
      </c>
      <c r="G721" s="139" t="s">
        <v>1132</v>
      </c>
      <c r="H721" s="140">
        <v>4086</v>
      </c>
      <c r="I721" s="138">
        <v>3</v>
      </c>
      <c r="J721" s="141">
        <f>สกลนคร!F52</f>
        <v>528516.03</v>
      </c>
      <c r="K721" s="142">
        <f>สกลนคร!AG52</f>
        <v>556938.77</v>
      </c>
      <c r="L721" s="143">
        <f>สกลนคร!AH52</f>
        <v>2818857.28</v>
      </c>
      <c r="M721" s="143">
        <f>สกลนคร!AI52</f>
        <v>2410760.3199999998</v>
      </c>
      <c r="N721" s="139"/>
      <c r="O721" s="139"/>
      <c r="P721" s="139"/>
      <c r="Q721" s="131">
        <f t="shared" si="85"/>
        <v>408096.95999999996</v>
      </c>
      <c r="R721" s="132">
        <f t="shared" si="86"/>
        <v>689.88186000978942</v>
      </c>
    </row>
    <row r="722" spans="1:18" x14ac:dyDescent="0.35">
      <c r="A722" s="138">
        <v>3</v>
      </c>
      <c r="B722" s="139" t="s">
        <v>61</v>
      </c>
      <c r="C722" s="139" t="s">
        <v>472</v>
      </c>
      <c r="D722" s="139" t="s">
        <v>89</v>
      </c>
      <c r="E722" s="139" t="s">
        <v>473</v>
      </c>
      <c r="F722" s="139" t="s">
        <v>180</v>
      </c>
      <c r="G722" s="139" t="s">
        <v>1133</v>
      </c>
      <c r="H722" s="140">
        <v>4226</v>
      </c>
      <c r="I722" s="138">
        <v>3</v>
      </c>
      <c r="J722" s="141">
        <f>สกลนคร!F53</f>
        <v>461850.05</v>
      </c>
      <c r="K722" s="142">
        <f>สกลนคร!AG53</f>
        <v>524203.49</v>
      </c>
      <c r="L722" s="143">
        <f>สกลนคร!AH53</f>
        <v>2456929.8199999998</v>
      </c>
      <c r="M722" s="143">
        <f>สกลนคร!AI53</f>
        <v>2219958.58</v>
      </c>
      <c r="N722" s="139"/>
      <c r="O722" s="139"/>
      <c r="P722" s="139"/>
      <c r="Q722" s="131">
        <f t="shared" si="85"/>
        <v>236971.23999999976</v>
      </c>
      <c r="R722" s="132">
        <f t="shared" si="86"/>
        <v>581.38424514907706</v>
      </c>
    </row>
    <row r="723" spans="1:18" x14ac:dyDescent="0.35">
      <c r="A723" s="138">
        <v>4</v>
      </c>
      <c r="B723" s="139" t="s">
        <v>61</v>
      </c>
      <c r="C723" s="139" t="s">
        <v>472</v>
      </c>
      <c r="D723" s="139" t="s">
        <v>89</v>
      </c>
      <c r="E723" s="139" t="s">
        <v>473</v>
      </c>
      <c r="F723" s="139" t="s">
        <v>180</v>
      </c>
      <c r="G723" s="139" t="s">
        <v>1134</v>
      </c>
      <c r="H723" s="140">
        <v>4483</v>
      </c>
      <c r="I723" s="138">
        <v>3</v>
      </c>
      <c r="J723" s="141">
        <f>สกลนคร!F54</f>
        <v>879816.18</v>
      </c>
      <c r="K723" s="142">
        <f>สกลนคร!AG54</f>
        <v>902914.3600000001</v>
      </c>
      <c r="L723" s="143">
        <f>สกลนคร!AH54</f>
        <v>2569447.3499999996</v>
      </c>
      <c r="M723" s="143">
        <f>สกลนคร!AI54</f>
        <v>2101648.33</v>
      </c>
      <c r="N723" s="139"/>
      <c r="O723" s="139"/>
      <c r="P723" s="139"/>
      <c r="Q723" s="131">
        <f t="shared" si="85"/>
        <v>467799.01999999955</v>
      </c>
      <c r="R723" s="132">
        <f t="shared" si="86"/>
        <v>573.1535467320989</v>
      </c>
    </row>
    <row r="724" spans="1:18" x14ac:dyDescent="0.35">
      <c r="A724" s="138">
        <v>5</v>
      </c>
      <c r="B724" s="139" t="s">
        <v>61</v>
      </c>
      <c r="C724" s="139" t="s">
        <v>472</v>
      </c>
      <c r="D724" s="139" t="s">
        <v>89</v>
      </c>
      <c r="E724" s="139" t="s">
        <v>473</v>
      </c>
      <c r="F724" s="139" t="s">
        <v>180</v>
      </c>
      <c r="G724" s="139" t="s">
        <v>1135</v>
      </c>
      <c r="H724" s="140">
        <v>3448</v>
      </c>
      <c r="I724" s="138">
        <v>3</v>
      </c>
      <c r="J724" s="141">
        <f>สกลนคร!F55</f>
        <v>349052.85</v>
      </c>
      <c r="K724" s="142">
        <f>สกลนคร!AG55</f>
        <v>402050.79</v>
      </c>
      <c r="L724" s="143">
        <f>สกลนคร!AH55</f>
        <v>2194873.1399999997</v>
      </c>
      <c r="M724" s="143">
        <f>สกลนคร!AI55</f>
        <v>2015039.9</v>
      </c>
      <c r="N724" s="139"/>
      <c r="O724" s="139"/>
      <c r="P724" s="139"/>
      <c r="Q724" s="131">
        <f t="shared" si="85"/>
        <v>179833.23999999976</v>
      </c>
      <c r="R724" s="132">
        <f t="shared" si="86"/>
        <v>636.56413573085842</v>
      </c>
    </row>
    <row r="725" spans="1:18" x14ac:dyDescent="0.35">
      <c r="A725" s="138">
        <v>6</v>
      </c>
      <c r="B725" s="139" t="s">
        <v>61</v>
      </c>
      <c r="C725" s="139" t="s">
        <v>472</v>
      </c>
      <c r="D725" s="139" t="s">
        <v>89</v>
      </c>
      <c r="E725" s="139" t="s">
        <v>473</v>
      </c>
      <c r="F725" s="139" t="s">
        <v>180</v>
      </c>
      <c r="G725" s="139" t="s">
        <v>1136</v>
      </c>
      <c r="H725" s="140">
        <v>3561</v>
      </c>
      <c r="I725" s="138">
        <v>3</v>
      </c>
      <c r="J725" s="141">
        <f>สกลนคร!F56</f>
        <v>792128.43</v>
      </c>
      <c r="K725" s="142">
        <f>สกลนคร!AG56</f>
        <v>822700.14</v>
      </c>
      <c r="L725" s="143">
        <f>สกลนคร!AH56</f>
        <v>2114757.8200000003</v>
      </c>
      <c r="M725" s="143">
        <f>สกลนคร!AI56</f>
        <v>1610046.98</v>
      </c>
      <c r="N725" s="139"/>
      <c r="O725" s="139"/>
      <c r="P725" s="139"/>
      <c r="Q725" s="131">
        <f t="shared" si="85"/>
        <v>504710.84000000032</v>
      </c>
      <c r="R725" s="132">
        <f t="shared" si="86"/>
        <v>593.86627913507448</v>
      </c>
    </row>
    <row r="726" spans="1:18" s="150" customFormat="1" x14ac:dyDescent="0.35">
      <c r="A726" s="144">
        <v>3</v>
      </c>
      <c r="B726" s="145" t="s">
        <v>61</v>
      </c>
      <c r="C726" s="145"/>
      <c r="D726" s="145"/>
      <c r="E726" s="145" t="s">
        <v>77</v>
      </c>
      <c r="F726" s="145"/>
      <c r="G726" s="145" t="s">
        <v>474</v>
      </c>
      <c r="H726" s="151">
        <f>SUM(H721:H725)</f>
        <v>19804</v>
      </c>
      <c r="I726" s="144"/>
      <c r="J726" s="147">
        <f>SUM(J720:J725)</f>
        <v>3011363.5400000005</v>
      </c>
      <c r="K726" s="147">
        <f t="shared" ref="K726:M726" si="88">SUM(K720:K725)</f>
        <v>3208807.5500000003</v>
      </c>
      <c r="L726" s="147">
        <f t="shared" si="88"/>
        <v>12154865.41</v>
      </c>
      <c r="M726" s="147">
        <f t="shared" si="88"/>
        <v>10357454.110000001</v>
      </c>
      <c r="N726" s="145">
        <v>5</v>
      </c>
      <c r="O726" s="145">
        <v>5</v>
      </c>
      <c r="P726" s="145">
        <f>N726-O726</f>
        <v>0</v>
      </c>
      <c r="Q726" s="148">
        <f t="shared" si="85"/>
        <v>1797411.2999999989</v>
      </c>
      <c r="R726" s="149">
        <f>L726/H726</f>
        <v>613.75809987881235</v>
      </c>
    </row>
    <row r="727" spans="1:18" x14ac:dyDescent="0.35">
      <c r="A727" s="138">
        <v>1</v>
      </c>
      <c r="B727" s="139" t="s">
        <v>61</v>
      </c>
      <c r="C727" s="139" t="s">
        <v>475</v>
      </c>
      <c r="D727" s="139" t="s">
        <v>476</v>
      </c>
      <c r="E727" s="139" t="s">
        <v>477</v>
      </c>
      <c r="F727" s="139" t="s">
        <v>210</v>
      </c>
      <c r="G727" s="139" t="s">
        <v>478</v>
      </c>
      <c r="H727" s="140"/>
      <c r="I727" s="138"/>
      <c r="J727" s="141"/>
      <c r="K727" s="142"/>
      <c r="L727" s="143"/>
      <c r="M727" s="143"/>
      <c r="N727" s="139"/>
      <c r="O727" s="139"/>
      <c r="P727" s="139"/>
    </row>
    <row r="728" spans="1:18" x14ac:dyDescent="0.35">
      <c r="A728" s="138">
        <v>2</v>
      </c>
      <c r="B728" s="139" t="s">
        <v>61</v>
      </c>
      <c r="C728" s="139" t="s">
        <v>475</v>
      </c>
      <c r="D728" s="139" t="s">
        <v>476</v>
      </c>
      <c r="E728" s="139" t="s">
        <v>477</v>
      </c>
      <c r="F728" s="139" t="s">
        <v>180</v>
      </c>
      <c r="G728" s="139" t="s">
        <v>1137</v>
      </c>
      <c r="H728" s="140">
        <v>5366</v>
      </c>
      <c r="I728" s="138">
        <v>4</v>
      </c>
      <c r="J728" s="143">
        <f>สกลนคร!F57</f>
        <v>497760.81</v>
      </c>
      <c r="K728" s="142">
        <f>สกลนคร!AG57</f>
        <v>552814.28999999992</v>
      </c>
      <c r="L728" s="143">
        <f>สกลนคร!AH57</f>
        <v>3031272.63</v>
      </c>
      <c r="M728" s="143">
        <f>สกลนคร!AI57</f>
        <v>2986518.54</v>
      </c>
      <c r="N728" s="139"/>
      <c r="O728" s="139"/>
      <c r="P728" s="139"/>
      <c r="Q728" s="131">
        <f t="shared" si="85"/>
        <v>44754.089999999851</v>
      </c>
      <c r="R728" s="132">
        <f t="shared" si="86"/>
        <v>564.90358367499061</v>
      </c>
    </row>
    <row r="729" spans="1:18" x14ac:dyDescent="0.35">
      <c r="A729" s="138">
        <v>3</v>
      </c>
      <c r="B729" s="139" t="s">
        <v>61</v>
      </c>
      <c r="C729" s="139" t="s">
        <v>475</v>
      </c>
      <c r="D729" s="139" t="s">
        <v>476</v>
      </c>
      <c r="E729" s="139" t="s">
        <v>477</v>
      </c>
      <c r="F729" s="139" t="s">
        <v>180</v>
      </c>
      <c r="G729" s="139" t="s">
        <v>1138</v>
      </c>
      <c r="H729" s="140">
        <v>5331</v>
      </c>
      <c r="I729" s="138">
        <v>4</v>
      </c>
      <c r="J729" s="143">
        <f>สกลนคร!F58</f>
        <v>446919.67999999999</v>
      </c>
      <c r="K729" s="142">
        <f>สกลนคร!AG58</f>
        <v>224455.76</v>
      </c>
      <c r="L729" s="143">
        <f>สกลนคร!AH58</f>
        <v>3458709.88</v>
      </c>
      <c r="M729" s="143">
        <f>สกลนคร!AI58</f>
        <v>3269272.5</v>
      </c>
      <c r="N729" s="139"/>
      <c r="O729" s="139"/>
      <c r="P729" s="139"/>
      <c r="Q729" s="131">
        <f t="shared" si="85"/>
        <v>189437.37999999989</v>
      </c>
      <c r="R729" s="132">
        <f t="shared" si="86"/>
        <v>648.79194897767775</v>
      </c>
    </row>
    <row r="730" spans="1:18" x14ac:dyDescent="0.35">
      <c r="A730" s="138">
        <v>4</v>
      </c>
      <c r="B730" s="139" t="s">
        <v>61</v>
      </c>
      <c r="C730" s="139" t="s">
        <v>475</v>
      </c>
      <c r="D730" s="139" t="s">
        <v>476</v>
      </c>
      <c r="E730" s="139" t="s">
        <v>477</v>
      </c>
      <c r="F730" s="139" t="s">
        <v>180</v>
      </c>
      <c r="G730" s="139" t="s">
        <v>1139</v>
      </c>
      <c r="H730" s="140">
        <v>6003</v>
      </c>
      <c r="I730" s="138">
        <v>5</v>
      </c>
      <c r="J730" s="143">
        <f>สกลนคร!F59</f>
        <v>602686.93000000005</v>
      </c>
      <c r="K730" s="142">
        <f>สกลนคร!AG59</f>
        <v>600462.58000000007</v>
      </c>
      <c r="L730" s="143">
        <f>สกลนคร!AH59</f>
        <v>2883795.76</v>
      </c>
      <c r="M730" s="143">
        <f>สกลนคร!AI59</f>
        <v>3015917.65</v>
      </c>
      <c r="N730" s="139"/>
      <c r="O730" s="139"/>
      <c r="P730" s="139"/>
      <c r="Q730" s="131">
        <f t="shared" si="85"/>
        <v>-132121.89000000013</v>
      </c>
      <c r="R730" s="132">
        <f t="shared" si="86"/>
        <v>480.39243045144093</v>
      </c>
    </row>
    <row r="731" spans="1:18" x14ac:dyDescent="0.35">
      <c r="A731" s="138">
        <v>5</v>
      </c>
      <c r="B731" s="139" t="s">
        <v>61</v>
      </c>
      <c r="C731" s="139" t="s">
        <v>475</v>
      </c>
      <c r="D731" s="139" t="s">
        <v>476</v>
      </c>
      <c r="E731" s="139" t="s">
        <v>477</v>
      </c>
      <c r="F731" s="139" t="s">
        <v>180</v>
      </c>
      <c r="G731" s="139" t="s">
        <v>1140</v>
      </c>
      <c r="H731" s="140">
        <v>3004</v>
      </c>
      <c r="I731" s="138">
        <v>3</v>
      </c>
      <c r="J731" s="143">
        <f>สกลนคร!F60</f>
        <v>106713.09</v>
      </c>
      <c r="K731" s="142">
        <f>สกลนคร!AG60</f>
        <v>206755.18</v>
      </c>
      <c r="L731" s="143">
        <f>สกลนคร!AH60</f>
        <v>3126294.27</v>
      </c>
      <c r="M731" s="143">
        <f>สกลนคร!AI60</f>
        <v>3130777.07</v>
      </c>
      <c r="N731" s="139"/>
      <c r="O731" s="139"/>
      <c r="P731" s="139"/>
      <c r="Q731" s="131">
        <f t="shared" si="85"/>
        <v>-4482.7999999998137</v>
      </c>
      <c r="R731" s="132">
        <f t="shared" si="86"/>
        <v>1040.7104760319573</v>
      </c>
    </row>
    <row r="732" spans="1:18" x14ac:dyDescent="0.35">
      <c r="A732" s="138">
        <v>6</v>
      </c>
      <c r="B732" s="139" t="s">
        <v>61</v>
      </c>
      <c r="C732" s="139" t="s">
        <v>475</v>
      </c>
      <c r="D732" s="139" t="s">
        <v>476</v>
      </c>
      <c r="E732" s="139" t="s">
        <v>477</v>
      </c>
      <c r="F732" s="139" t="s">
        <v>180</v>
      </c>
      <c r="G732" s="139" t="s">
        <v>1141</v>
      </c>
      <c r="H732" s="140">
        <v>2532</v>
      </c>
      <c r="I732" s="138">
        <v>2</v>
      </c>
      <c r="J732" s="143">
        <f>สกลนคร!F61</f>
        <v>273774.07</v>
      </c>
      <c r="K732" s="142">
        <f>สกลนคร!AG61</f>
        <v>335161.17</v>
      </c>
      <c r="L732" s="143">
        <f>สกลนคร!AH61</f>
        <v>2410677.64</v>
      </c>
      <c r="M732" s="143">
        <f>สกลนคร!AI61</f>
        <v>2151629.09</v>
      </c>
      <c r="N732" s="139"/>
      <c r="O732" s="139"/>
      <c r="P732" s="139"/>
      <c r="Q732" s="131">
        <f t="shared" si="85"/>
        <v>259048.55000000028</v>
      </c>
      <c r="R732" s="132">
        <f t="shared" si="86"/>
        <v>952.0843759873618</v>
      </c>
    </row>
    <row r="733" spans="1:18" x14ac:dyDescent="0.35">
      <c r="A733" s="138">
        <v>7</v>
      </c>
      <c r="B733" s="139" t="s">
        <v>61</v>
      </c>
      <c r="C733" s="139" t="s">
        <v>475</v>
      </c>
      <c r="D733" s="139" t="s">
        <v>476</v>
      </c>
      <c r="E733" s="139" t="s">
        <v>477</v>
      </c>
      <c r="F733" s="139" t="s">
        <v>180</v>
      </c>
      <c r="G733" s="139" t="s">
        <v>1142</v>
      </c>
      <c r="H733" s="140">
        <v>1966</v>
      </c>
      <c r="I733" s="138">
        <v>2</v>
      </c>
      <c r="J733" s="143">
        <f>สกลนคร!F62</f>
        <v>134215.72</v>
      </c>
      <c r="K733" s="142">
        <f>สกลนคร!AG62</f>
        <v>145252.71</v>
      </c>
      <c r="L733" s="143">
        <f>สกลนคร!AH62</f>
        <v>2343485.6500000004</v>
      </c>
      <c r="M733" s="143">
        <f>สกลนคร!AI62</f>
        <v>2274269.33</v>
      </c>
      <c r="N733" s="139"/>
      <c r="O733" s="139"/>
      <c r="P733" s="139"/>
      <c r="Q733" s="131">
        <f t="shared" si="85"/>
        <v>69216.320000000298</v>
      </c>
      <c r="R733" s="132">
        <f t="shared" si="86"/>
        <v>1192.0069430315364</v>
      </c>
    </row>
    <row r="734" spans="1:18" x14ac:dyDescent="0.35">
      <c r="A734" s="138">
        <v>8</v>
      </c>
      <c r="B734" s="139" t="s">
        <v>61</v>
      </c>
      <c r="C734" s="139" t="s">
        <v>475</v>
      </c>
      <c r="D734" s="139" t="s">
        <v>476</v>
      </c>
      <c r="E734" s="139" t="s">
        <v>477</v>
      </c>
      <c r="F734" s="139" t="s">
        <v>180</v>
      </c>
      <c r="G734" s="139" t="s">
        <v>1143</v>
      </c>
      <c r="H734" s="140">
        <v>1289</v>
      </c>
      <c r="I734" s="138">
        <v>1</v>
      </c>
      <c r="J734" s="143">
        <f>สกลนคร!F63</f>
        <v>698919.6</v>
      </c>
      <c r="K734" s="142">
        <f>สกลนคร!AG63</f>
        <v>800867.41999999993</v>
      </c>
      <c r="L734" s="143">
        <f>สกลนคร!AH63</f>
        <v>2319628.21</v>
      </c>
      <c r="M734" s="143">
        <f>สกลนคร!AI63</f>
        <v>2106340.7599999998</v>
      </c>
      <c r="N734" s="139"/>
      <c r="O734" s="139"/>
      <c r="P734" s="139"/>
      <c r="Q734" s="131">
        <f t="shared" si="85"/>
        <v>213287.45000000019</v>
      </c>
      <c r="R734" s="132">
        <f t="shared" si="86"/>
        <v>1799.55640806827</v>
      </c>
    </row>
    <row r="735" spans="1:18" x14ac:dyDescent="0.35">
      <c r="A735" s="138">
        <v>9</v>
      </c>
      <c r="B735" s="139" t="s">
        <v>61</v>
      </c>
      <c r="C735" s="139" t="s">
        <v>475</v>
      </c>
      <c r="D735" s="139" t="s">
        <v>476</v>
      </c>
      <c r="E735" s="139" t="s">
        <v>477</v>
      </c>
      <c r="F735" s="139" t="s">
        <v>180</v>
      </c>
      <c r="G735" s="139" t="s">
        <v>1144</v>
      </c>
      <c r="H735" s="140">
        <v>2633</v>
      </c>
      <c r="I735" s="138">
        <v>2</v>
      </c>
      <c r="J735" s="143">
        <f>สกลนคร!F64</f>
        <v>285387.06</v>
      </c>
      <c r="K735" s="142">
        <f>สกลนคร!AG64</f>
        <v>324109.62</v>
      </c>
      <c r="L735" s="143">
        <f>สกลนคร!AH64</f>
        <v>2516916.48</v>
      </c>
      <c r="M735" s="143">
        <f>สกลนคร!AI64</f>
        <v>2450462.17</v>
      </c>
      <c r="N735" s="139"/>
      <c r="O735" s="139"/>
      <c r="P735" s="139"/>
      <c r="Q735" s="131">
        <f t="shared" si="85"/>
        <v>66454.310000000056</v>
      </c>
      <c r="R735" s="132">
        <f t="shared" si="86"/>
        <v>955.91206988226361</v>
      </c>
    </row>
    <row r="736" spans="1:18" x14ac:dyDescent="0.35">
      <c r="A736" s="138">
        <v>10</v>
      </c>
      <c r="B736" s="139" t="s">
        <v>61</v>
      </c>
      <c r="C736" s="139" t="s">
        <v>475</v>
      </c>
      <c r="D736" s="139" t="s">
        <v>476</v>
      </c>
      <c r="E736" s="139" t="s">
        <v>477</v>
      </c>
      <c r="F736" s="139" t="s">
        <v>180</v>
      </c>
      <c r="G736" s="139" t="s">
        <v>1145</v>
      </c>
      <c r="H736" s="140">
        <v>3093</v>
      </c>
      <c r="I736" s="138">
        <v>3</v>
      </c>
      <c r="J736" s="143">
        <f>สกลนคร!F65</f>
        <v>214882.87</v>
      </c>
      <c r="K736" s="142">
        <f>สกลนคร!AG65</f>
        <v>269391.31</v>
      </c>
      <c r="L736" s="143">
        <f>สกลนคร!AH65</f>
        <v>1973376.72</v>
      </c>
      <c r="M736" s="143">
        <f>สกลนคร!AI65</f>
        <v>1865568.5599999998</v>
      </c>
      <c r="N736" s="139"/>
      <c r="O736" s="139"/>
      <c r="P736" s="139"/>
      <c r="Q736" s="131">
        <f t="shared" si="85"/>
        <v>107808.16000000015</v>
      </c>
      <c r="R736" s="132">
        <f t="shared" si="86"/>
        <v>638.01381183317164</v>
      </c>
    </row>
    <row r="737" spans="1:18" x14ac:dyDescent="0.35">
      <c r="A737" s="138">
        <v>11</v>
      </c>
      <c r="B737" s="139" t="s">
        <v>61</v>
      </c>
      <c r="C737" s="139" t="s">
        <v>475</v>
      </c>
      <c r="D737" s="139" t="s">
        <v>476</v>
      </c>
      <c r="E737" s="139" t="s">
        <v>477</v>
      </c>
      <c r="F737" s="139" t="s">
        <v>180</v>
      </c>
      <c r="G737" s="139" t="s">
        <v>1146</v>
      </c>
      <c r="H737" s="140">
        <v>5106</v>
      </c>
      <c r="I737" s="138">
        <v>4</v>
      </c>
      <c r="J737" s="143">
        <f>สกลนคร!F66</f>
        <v>379894.68</v>
      </c>
      <c r="K737" s="142">
        <f>สกลนคร!AG66</f>
        <v>433535.89</v>
      </c>
      <c r="L737" s="143">
        <f>สกลนคร!AH66</f>
        <v>2522720.1100000003</v>
      </c>
      <c r="M737" s="143">
        <f>สกลนคร!AI66</f>
        <v>2437460.7799999998</v>
      </c>
      <c r="N737" s="139"/>
      <c r="O737" s="139"/>
      <c r="P737" s="139"/>
      <c r="Q737" s="131">
        <f t="shared" si="85"/>
        <v>85259.33000000054</v>
      </c>
      <c r="R737" s="132">
        <f t="shared" si="86"/>
        <v>494.06974343909133</v>
      </c>
    </row>
    <row r="738" spans="1:18" x14ac:dyDescent="0.35">
      <c r="A738" s="138">
        <v>12</v>
      </c>
      <c r="B738" s="139" t="s">
        <v>61</v>
      </c>
      <c r="C738" s="139" t="s">
        <v>475</v>
      </c>
      <c r="D738" s="139" t="s">
        <v>476</v>
      </c>
      <c r="E738" s="139" t="s">
        <v>477</v>
      </c>
      <c r="F738" s="139" t="s">
        <v>180</v>
      </c>
      <c r="G738" s="139" t="s">
        <v>1147</v>
      </c>
      <c r="H738" s="140">
        <v>4454</v>
      </c>
      <c r="I738" s="138">
        <v>3</v>
      </c>
      <c r="J738" s="143">
        <f>สกลนคร!F67</f>
        <v>575830.74</v>
      </c>
      <c r="K738" s="142">
        <f>สกลนคร!AG67</f>
        <v>714180.05</v>
      </c>
      <c r="L738" s="143">
        <f>สกลนคร!AH67</f>
        <v>2772135.57</v>
      </c>
      <c r="M738" s="143">
        <f>สกลนคร!AI67</f>
        <v>2628810.3299999996</v>
      </c>
      <c r="N738" s="139"/>
      <c r="O738" s="139"/>
      <c r="P738" s="139"/>
      <c r="Q738" s="131">
        <f t="shared" si="85"/>
        <v>143325.24000000022</v>
      </c>
      <c r="R738" s="132">
        <f t="shared" si="86"/>
        <v>622.39235967669504</v>
      </c>
    </row>
    <row r="739" spans="1:18" x14ac:dyDescent="0.35">
      <c r="A739" s="138">
        <v>13</v>
      </c>
      <c r="B739" s="139" t="s">
        <v>61</v>
      </c>
      <c r="C739" s="139" t="s">
        <v>475</v>
      </c>
      <c r="D739" s="139" t="s">
        <v>476</v>
      </c>
      <c r="E739" s="139" t="s">
        <v>477</v>
      </c>
      <c r="F739" s="139" t="s">
        <v>180</v>
      </c>
      <c r="G739" s="139" t="s">
        <v>1148</v>
      </c>
      <c r="H739" s="140">
        <v>3718</v>
      </c>
      <c r="I739" s="138">
        <v>3</v>
      </c>
      <c r="J739" s="143">
        <f>สกลนคร!F68</f>
        <v>99404.42</v>
      </c>
      <c r="K739" s="142">
        <f>สกลนคร!AG68</f>
        <v>174493.63999999998</v>
      </c>
      <c r="L739" s="143">
        <f>สกลนคร!AH68</f>
        <v>2356228.14</v>
      </c>
      <c r="M739" s="143">
        <f>สกลนคร!AI68</f>
        <v>2411070.2199999997</v>
      </c>
      <c r="N739" s="139"/>
      <c r="O739" s="139"/>
      <c r="P739" s="139"/>
      <c r="Q739" s="131">
        <f t="shared" si="85"/>
        <v>-54842.079999999609</v>
      </c>
      <c r="R739" s="132">
        <f t="shared" si="86"/>
        <v>633.73537923614845</v>
      </c>
    </row>
    <row r="740" spans="1:18" x14ac:dyDescent="0.35">
      <c r="A740" s="138">
        <v>14</v>
      </c>
      <c r="B740" s="139" t="s">
        <v>61</v>
      </c>
      <c r="C740" s="139" t="s">
        <v>475</v>
      </c>
      <c r="D740" s="139" t="s">
        <v>476</v>
      </c>
      <c r="E740" s="139" t="s">
        <v>477</v>
      </c>
      <c r="F740" s="139" t="s">
        <v>180</v>
      </c>
      <c r="G740" s="139" t="s">
        <v>1149</v>
      </c>
      <c r="H740" s="140">
        <v>3267</v>
      </c>
      <c r="I740" s="138">
        <v>3</v>
      </c>
      <c r="J740" s="143">
        <f>สกลนคร!F69</f>
        <v>168630.2</v>
      </c>
      <c r="K740" s="142">
        <f>สกลนคร!AG69</f>
        <v>218301.42</v>
      </c>
      <c r="L740" s="143">
        <f>สกลนคร!AH69</f>
        <v>3138665.54</v>
      </c>
      <c r="M740" s="143">
        <f>สกลนคร!AI69</f>
        <v>3141990.68</v>
      </c>
      <c r="N740" s="139"/>
      <c r="O740" s="139"/>
      <c r="P740" s="139"/>
      <c r="Q740" s="131">
        <f t="shared" si="85"/>
        <v>-3325.1400000001304</v>
      </c>
      <c r="R740" s="132">
        <f t="shared" si="86"/>
        <v>960.71794918885826</v>
      </c>
    </row>
    <row r="741" spans="1:18" s="158" customFormat="1" x14ac:dyDescent="0.35">
      <c r="A741" s="152">
        <v>15</v>
      </c>
      <c r="B741" s="153" t="s">
        <v>61</v>
      </c>
      <c r="C741" s="153" t="s">
        <v>480</v>
      </c>
      <c r="D741" s="153" t="s">
        <v>476</v>
      </c>
      <c r="E741" s="153" t="s">
        <v>477</v>
      </c>
      <c r="F741" s="153" t="s">
        <v>180</v>
      </c>
      <c r="G741" s="153" t="s">
        <v>1150</v>
      </c>
      <c r="H741" s="154">
        <v>1500</v>
      </c>
      <c r="I741" s="152">
        <v>1</v>
      </c>
      <c r="J741" s="143">
        <f>สกลนคร!F70</f>
        <v>444424.13</v>
      </c>
      <c r="K741" s="142">
        <f>สกลนคร!AG70</f>
        <v>529760.84</v>
      </c>
      <c r="L741" s="143">
        <f>สกลนคร!AH70</f>
        <v>1420680.97</v>
      </c>
      <c r="M741" s="143">
        <f>สกลนคร!AI70</f>
        <v>1645830.31</v>
      </c>
      <c r="N741" s="153"/>
      <c r="O741" s="153"/>
      <c r="P741" s="153"/>
      <c r="Q741" s="156">
        <f t="shared" si="85"/>
        <v>-225149.34000000008</v>
      </c>
      <c r="R741" s="157">
        <f t="shared" si="86"/>
        <v>947.12064666666663</v>
      </c>
    </row>
    <row r="742" spans="1:18" s="150" customFormat="1" x14ac:dyDescent="0.35">
      <c r="A742" s="144">
        <v>4</v>
      </c>
      <c r="B742" s="145" t="s">
        <v>61</v>
      </c>
      <c r="C742" s="145"/>
      <c r="D742" s="145"/>
      <c r="E742" s="145" t="s">
        <v>77</v>
      </c>
      <c r="F742" s="145"/>
      <c r="G742" s="145" t="s">
        <v>479</v>
      </c>
      <c r="H742" s="151">
        <f>SUM(H727:H740)</f>
        <v>47762</v>
      </c>
      <c r="I742" s="144"/>
      <c r="J742" s="147">
        <f>SUM(J727:J740)</f>
        <v>4485019.87</v>
      </c>
      <c r="K742" s="147">
        <f t="shared" ref="K742:M742" si="89">SUM(K727:K740)</f>
        <v>4999781.0399999991</v>
      </c>
      <c r="L742" s="147">
        <f t="shared" si="89"/>
        <v>34853906.600000001</v>
      </c>
      <c r="M742" s="147">
        <f t="shared" si="89"/>
        <v>33870087.68</v>
      </c>
      <c r="N742" s="145">
        <v>14</v>
      </c>
      <c r="O742" s="145">
        <v>14</v>
      </c>
      <c r="P742" s="145">
        <f>N742-O742</f>
        <v>0</v>
      </c>
      <c r="Q742" s="148">
        <f t="shared" si="85"/>
        <v>983818.92000000179</v>
      </c>
      <c r="R742" s="149">
        <f>L742/H742</f>
        <v>729.74135505213349</v>
      </c>
    </row>
    <row r="743" spans="1:18" x14ac:dyDescent="0.35">
      <c r="A743" s="138">
        <v>1</v>
      </c>
      <c r="B743" s="139" t="s">
        <v>61</v>
      </c>
      <c r="C743" s="139" t="s">
        <v>480</v>
      </c>
      <c r="D743" s="139" t="s">
        <v>103</v>
      </c>
      <c r="E743" s="139" t="s">
        <v>481</v>
      </c>
      <c r="F743" s="139" t="s">
        <v>210</v>
      </c>
      <c r="G743" s="139" t="s">
        <v>482</v>
      </c>
      <c r="H743" s="140"/>
      <c r="I743" s="138"/>
      <c r="J743" s="141"/>
      <c r="K743" s="142"/>
      <c r="L743" s="143"/>
      <c r="M743" s="143"/>
      <c r="N743" s="139"/>
      <c r="O743" s="139"/>
      <c r="P743" s="139"/>
    </row>
    <row r="744" spans="1:18" s="158" customFormat="1" x14ac:dyDescent="0.35">
      <c r="A744" s="152">
        <v>2</v>
      </c>
      <c r="B744" s="153" t="s">
        <v>61</v>
      </c>
      <c r="C744" s="153" t="s">
        <v>480</v>
      </c>
      <c r="D744" s="153" t="s">
        <v>103</v>
      </c>
      <c r="E744" s="153" t="s">
        <v>481</v>
      </c>
      <c r="F744" s="153" t="s">
        <v>180</v>
      </c>
      <c r="G744" s="153" t="s">
        <v>1151</v>
      </c>
      <c r="H744" s="154">
        <v>6036</v>
      </c>
      <c r="I744" s="152">
        <v>5</v>
      </c>
      <c r="J744" s="143">
        <f>สกลนคร!F71</f>
        <v>513960.83</v>
      </c>
      <c r="K744" s="155">
        <f>สกลนคร!AG71</f>
        <v>566708.11</v>
      </c>
      <c r="L744" s="143">
        <f>สกลนคร!AH71</f>
        <v>3740270.21</v>
      </c>
      <c r="M744" s="143">
        <f>สกลนคร!AI71</f>
        <v>3575345.91</v>
      </c>
      <c r="N744" s="153"/>
      <c r="O744" s="153"/>
      <c r="P744" s="153"/>
      <c r="Q744" s="131">
        <f t="shared" si="85"/>
        <v>164924.29999999981</v>
      </c>
      <c r="R744" s="132">
        <f t="shared" si="86"/>
        <v>619.66040589794568</v>
      </c>
    </row>
    <row r="745" spans="1:18" s="158" customFormat="1" x14ac:dyDescent="0.35">
      <c r="A745" s="152">
        <v>3</v>
      </c>
      <c r="B745" s="153" t="s">
        <v>61</v>
      </c>
      <c r="C745" s="153" t="s">
        <v>480</v>
      </c>
      <c r="D745" s="153" t="s">
        <v>103</v>
      </c>
      <c r="E745" s="153" t="s">
        <v>481</v>
      </c>
      <c r="F745" s="153" t="s">
        <v>180</v>
      </c>
      <c r="G745" s="153" t="s">
        <v>1152</v>
      </c>
      <c r="H745" s="154">
        <v>4053</v>
      </c>
      <c r="I745" s="152">
        <v>3</v>
      </c>
      <c r="J745" s="143">
        <f>สกลนคร!F72</f>
        <v>464188.88</v>
      </c>
      <c r="K745" s="155">
        <f>สกลนคร!AG72</f>
        <v>764541.14</v>
      </c>
      <c r="L745" s="143">
        <f>สกลนคร!AH72</f>
        <v>3692808.16</v>
      </c>
      <c r="M745" s="143">
        <f>สกลนคร!AI72</f>
        <v>3311827.5799999996</v>
      </c>
      <c r="N745" s="153"/>
      <c r="O745" s="153"/>
      <c r="P745" s="153"/>
      <c r="Q745" s="131">
        <f t="shared" si="85"/>
        <v>380980.58000000054</v>
      </c>
      <c r="R745" s="132">
        <f t="shared" si="86"/>
        <v>911.12957315568713</v>
      </c>
    </row>
    <row r="746" spans="1:18" s="158" customFormat="1" x14ac:dyDescent="0.35">
      <c r="A746" s="152">
        <v>4</v>
      </c>
      <c r="B746" s="153" t="s">
        <v>61</v>
      </c>
      <c r="C746" s="153" t="s">
        <v>480</v>
      </c>
      <c r="D746" s="153" t="s">
        <v>103</v>
      </c>
      <c r="E746" s="153" t="s">
        <v>481</v>
      </c>
      <c r="F746" s="153" t="s">
        <v>180</v>
      </c>
      <c r="G746" s="153" t="s">
        <v>1153</v>
      </c>
      <c r="H746" s="154">
        <v>4847</v>
      </c>
      <c r="I746" s="152">
        <v>4</v>
      </c>
      <c r="J746" s="143">
        <f>สกลนคร!F73</f>
        <v>664700.69999999995</v>
      </c>
      <c r="K746" s="155">
        <f>สกลนคร!AG73</f>
        <v>760101.79999999993</v>
      </c>
      <c r="L746" s="143">
        <f>สกลนคร!AH73</f>
        <v>3535322.9</v>
      </c>
      <c r="M746" s="143">
        <f>สกลนคร!AI73</f>
        <v>3294165.4800000004</v>
      </c>
      <c r="N746" s="153"/>
      <c r="O746" s="153"/>
      <c r="P746" s="153"/>
      <c r="Q746" s="131">
        <f t="shared" si="85"/>
        <v>241157.41999999946</v>
      </c>
      <c r="R746" s="132">
        <f t="shared" si="86"/>
        <v>729.38372188982873</v>
      </c>
    </row>
    <row r="747" spans="1:18" s="158" customFormat="1" x14ac:dyDescent="0.35">
      <c r="A747" s="152">
        <v>5</v>
      </c>
      <c r="B747" s="153" t="s">
        <v>61</v>
      </c>
      <c r="C747" s="153" t="s">
        <v>480</v>
      </c>
      <c r="D747" s="153" t="s">
        <v>103</v>
      </c>
      <c r="E747" s="153" t="s">
        <v>481</v>
      </c>
      <c r="F747" s="153" t="s">
        <v>180</v>
      </c>
      <c r="G747" s="153" t="s">
        <v>1154</v>
      </c>
      <c r="H747" s="154">
        <v>3826</v>
      </c>
      <c r="I747" s="152">
        <v>3</v>
      </c>
      <c r="J747" s="143">
        <f>สกลนคร!F74</f>
        <v>448825.59</v>
      </c>
      <c r="K747" s="155">
        <f>สกลนคร!AG74</f>
        <v>521867.15</v>
      </c>
      <c r="L747" s="143">
        <f>สกลนคร!AH74</f>
        <v>2919384.3600000003</v>
      </c>
      <c r="M747" s="143">
        <f>สกลนคร!AI74</f>
        <v>2782665.0999999996</v>
      </c>
      <c r="N747" s="153"/>
      <c r="O747" s="153"/>
      <c r="P747" s="153"/>
      <c r="Q747" s="131">
        <f t="shared" si="85"/>
        <v>136719.26000000071</v>
      </c>
      <c r="R747" s="132">
        <f t="shared" si="86"/>
        <v>763.03825405122848</v>
      </c>
    </row>
    <row r="748" spans="1:18" s="158" customFormat="1" x14ac:dyDescent="0.35">
      <c r="A748" s="152">
        <v>6</v>
      </c>
      <c r="B748" s="153" t="s">
        <v>61</v>
      </c>
      <c r="C748" s="153" t="s">
        <v>480</v>
      </c>
      <c r="D748" s="153" t="s">
        <v>103</v>
      </c>
      <c r="E748" s="153" t="s">
        <v>481</v>
      </c>
      <c r="F748" s="153" t="s">
        <v>180</v>
      </c>
      <c r="G748" s="153" t="s">
        <v>1155</v>
      </c>
      <c r="H748" s="154">
        <v>4181</v>
      </c>
      <c r="I748" s="152">
        <v>3</v>
      </c>
      <c r="J748" s="143">
        <f>สกลนคร!F75</f>
        <v>195134.75</v>
      </c>
      <c r="K748" s="155">
        <f>สกลนคร!AG75</f>
        <v>321802.46000000002</v>
      </c>
      <c r="L748" s="143">
        <f>สกลนคร!AH75</f>
        <v>2705870.7399999998</v>
      </c>
      <c r="M748" s="143">
        <f>สกลนคร!AI75</f>
        <v>2805579.0300000003</v>
      </c>
      <c r="N748" s="153"/>
      <c r="O748" s="153"/>
      <c r="P748" s="153"/>
      <c r="Q748" s="131">
        <f t="shared" si="85"/>
        <v>-99708.290000000503</v>
      </c>
      <c r="R748" s="132">
        <f t="shared" si="86"/>
        <v>647.18266921789041</v>
      </c>
    </row>
    <row r="749" spans="1:18" s="158" customFormat="1" x14ac:dyDescent="0.35">
      <c r="A749" s="152">
        <v>7</v>
      </c>
      <c r="B749" s="153" t="s">
        <v>61</v>
      </c>
      <c r="C749" s="153" t="s">
        <v>480</v>
      </c>
      <c r="D749" s="153" t="s">
        <v>103</v>
      </c>
      <c r="E749" s="153" t="s">
        <v>481</v>
      </c>
      <c r="F749" s="153" t="s">
        <v>180</v>
      </c>
      <c r="G749" s="153" t="s">
        <v>1156</v>
      </c>
      <c r="H749" s="154">
        <v>2002</v>
      </c>
      <c r="I749" s="152">
        <v>2</v>
      </c>
      <c r="J749" s="143">
        <f>สกลนคร!F76</f>
        <v>362954.13</v>
      </c>
      <c r="K749" s="155">
        <f>สกลนคร!AG76</f>
        <v>411516.04000000004</v>
      </c>
      <c r="L749" s="143">
        <f>สกลนคร!AH76</f>
        <v>2705921.1900000004</v>
      </c>
      <c r="M749" s="143">
        <f>สกลนคร!AI76</f>
        <v>2589775.89</v>
      </c>
      <c r="N749" s="153"/>
      <c r="O749" s="153"/>
      <c r="P749" s="153"/>
      <c r="Q749" s="131">
        <f t="shared" si="85"/>
        <v>116145.30000000028</v>
      </c>
      <c r="R749" s="132">
        <f t="shared" si="86"/>
        <v>1351.6089860139862</v>
      </c>
    </row>
    <row r="750" spans="1:18" s="158" customFormat="1" x14ac:dyDescent="0.35">
      <c r="A750" s="152">
        <v>8</v>
      </c>
      <c r="B750" s="153" t="s">
        <v>61</v>
      </c>
      <c r="C750" s="153" t="s">
        <v>480</v>
      </c>
      <c r="D750" s="153" t="s">
        <v>103</v>
      </c>
      <c r="E750" s="153" t="s">
        <v>481</v>
      </c>
      <c r="F750" s="153" t="s">
        <v>180</v>
      </c>
      <c r="G750" s="153" t="s">
        <v>1157</v>
      </c>
      <c r="H750" s="154">
        <v>1933</v>
      </c>
      <c r="I750" s="152">
        <v>2</v>
      </c>
      <c r="J750" s="143">
        <f>สกลนคร!F77</f>
        <v>84238.26</v>
      </c>
      <c r="K750" s="155">
        <f>สกลนคร!AG77</f>
        <v>286036.94</v>
      </c>
      <c r="L750" s="143">
        <f>สกลนคร!AH77</f>
        <v>2749001.86</v>
      </c>
      <c r="M750" s="143">
        <f>สกลนคร!AI77</f>
        <v>2915968.92</v>
      </c>
      <c r="N750" s="153"/>
      <c r="O750" s="153"/>
      <c r="P750" s="153"/>
      <c r="Q750" s="131">
        <f t="shared" si="85"/>
        <v>-166967.06000000006</v>
      </c>
      <c r="R750" s="132">
        <f t="shared" si="86"/>
        <v>1422.1427108122089</v>
      </c>
    </row>
    <row r="751" spans="1:18" s="150" customFormat="1" x14ac:dyDescent="0.35">
      <c r="A751" s="144">
        <v>5</v>
      </c>
      <c r="B751" s="145" t="s">
        <v>61</v>
      </c>
      <c r="C751" s="145"/>
      <c r="D751" s="145"/>
      <c r="E751" s="145" t="s">
        <v>77</v>
      </c>
      <c r="F751" s="145"/>
      <c r="G751" s="145" t="s">
        <v>483</v>
      </c>
      <c r="H751" s="151">
        <f>SUM(H744:H750)</f>
        <v>26878</v>
      </c>
      <c r="I751" s="144"/>
      <c r="J751" s="147">
        <f>SUM(J743:J750)</f>
        <v>2734003.1399999997</v>
      </c>
      <c r="K751" s="147">
        <f t="shared" ref="K751:M751" si="90">SUM(K743:K750)</f>
        <v>3632573.6399999997</v>
      </c>
      <c r="L751" s="147">
        <f t="shared" si="90"/>
        <v>22048579.419999998</v>
      </c>
      <c r="M751" s="147">
        <f t="shared" si="90"/>
        <v>21275327.910000004</v>
      </c>
      <c r="N751" s="145">
        <v>7</v>
      </c>
      <c r="O751" s="145">
        <v>7</v>
      </c>
      <c r="P751" s="145">
        <f>N751-O751</f>
        <v>0</v>
      </c>
      <c r="Q751" s="148">
        <f t="shared" si="85"/>
        <v>773251.50999999419</v>
      </c>
      <c r="R751" s="149">
        <f>L751/H751</f>
        <v>820.32068680705402</v>
      </c>
    </row>
    <row r="752" spans="1:18" x14ac:dyDescent="0.35">
      <c r="A752" s="138">
        <v>1</v>
      </c>
      <c r="B752" s="139" t="s">
        <v>61</v>
      </c>
      <c r="C752" s="139" t="s">
        <v>484</v>
      </c>
      <c r="D752" s="139" t="s">
        <v>110</v>
      </c>
      <c r="E752" s="139" t="s">
        <v>485</v>
      </c>
      <c r="F752" s="139" t="s">
        <v>210</v>
      </c>
      <c r="G752" s="139" t="s">
        <v>486</v>
      </c>
      <c r="H752" s="140"/>
      <c r="I752" s="138"/>
      <c r="J752" s="141"/>
      <c r="K752" s="142"/>
      <c r="L752" s="143"/>
      <c r="M752" s="143"/>
      <c r="N752" s="139"/>
      <c r="O752" s="139"/>
      <c r="P752" s="139"/>
    </row>
    <row r="753" spans="1:18" x14ac:dyDescent="0.35">
      <c r="A753" s="138">
        <v>2</v>
      </c>
      <c r="B753" s="139" t="s">
        <v>61</v>
      </c>
      <c r="C753" s="139" t="s">
        <v>484</v>
      </c>
      <c r="D753" s="139" t="s">
        <v>110</v>
      </c>
      <c r="E753" s="139" t="s">
        <v>485</v>
      </c>
      <c r="F753" s="139" t="s">
        <v>180</v>
      </c>
      <c r="G753" s="139" t="s">
        <v>1158</v>
      </c>
      <c r="H753" s="140">
        <v>3743</v>
      </c>
      <c r="I753" s="138">
        <v>3</v>
      </c>
      <c r="J753" s="143">
        <f>สกลนคร!F78</f>
        <v>348023.17</v>
      </c>
      <c r="K753" s="142">
        <f>สกลนคร!AG78</f>
        <v>447252.91</v>
      </c>
      <c r="L753" s="143">
        <f>สกลนคร!AH78</f>
        <v>2287477.21</v>
      </c>
      <c r="M753" s="143">
        <f>สกลนคร!AI78</f>
        <v>2174162.63</v>
      </c>
      <c r="N753" s="139"/>
      <c r="O753" s="139"/>
      <c r="P753" s="139"/>
      <c r="Q753" s="131">
        <f t="shared" si="85"/>
        <v>113314.58000000007</v>
      </c>
      <c r="R753" s="132">
        <f t="shared" si="86"/>
        <v>611.13470745391396</v>
      </c>
    </row>
    <row r="754" spans="1:18" x14ac:dyDescent="0.35">
      <c r="A754" s="138">
        <v>3</v>
      </c>
      <c r="B754" s="139" t="s">
        <v>61</v>
      </c>
      <c r="C754" s="139" t="s">
        <v>484</v>
      </c>
      <c r="D754" s="139" t="s">
        <v>110</v>
      </c>
      <c r="E754" s="139" t="s">
        <v>485</v>
      </c>
      <c r="F754" s="139" t="s">
        <v>180</v>
      </c>
      <c r="G754" s="139" t="s">
        <v>1159</v>
      </c>
      <c r="H754" s="140">
        <v>3747</v>
      </c>
      <c r="I754" s="138">
        <v>3</v>
      </c>
      <c r="J754" s="143">
        <f>สกลนคร!F79</f>
        <v>89209.8</v>
      </c>
      <c r="K754" s="142">
        <f>สกลนคร!AG79</f>
        <v>140498.04</v>
      </c>
      <c r="L754" s="143">
        <f>สกลนคร!AH79</f>
        <v>2791352.2300000004</v>
      </c>
      <c r="M754" s="143">
        <f>สกลนคร!AI79</f>
        <v>2813059.7399999998</v>
      </c>
      <c r="N754" s="139"/>
      <c r="O754" s="139"/>
      <c r="P754" s="139"/>
      <c r="Q754" s="131">
        <f t="shared" si="85"/>
        <v>-21707.509999999311</v>
      </c>
      <c r="R754" s="132">
        <f t="shared" si="86"/>
        <v>744.95655991459842</v>
      </c>
    </row>
    <row r="755" spans="1:18" x14ac:dyDescent="0.35">
      <c r="A755" s="138">
        <v>4</v>
      </c>
      <c r="B755" s="139" t="s">
        <v>61</v>
      </c>
      <c r="C755" s="139" t="s">
        <v>484</v>
      </c>
      <c r="D755" s="139" t="s">
        <v>110</v>
      </c>
      <c r="E755" s="139" t="s">
        <v>485</v>
      </c>
      <c r="F755" s="139" t="s">
        <v>180</v>
      </c>
      <c r="G755" s="139" t="s">
        <v>1160</v>
      </c>
      <c r="H755" s="140">
        <v>3095</v>
      </c>
      <c r="I755" s="138">
        <v>3</v>
      </c>
      <c r="J755" s="143">
        <f>สกลนคร!F80</f>
        <v>269488.83</v>
      </c>
      <c r="K755" s="142">
        <f>สกลนคร!AG80</f>
        <v>331225.28000000003</v>
      </c>
      <c r="L755" s="143">
        <f>สกลนคร!AH80</f>
        <v>2480429.58</v>
      </c>
      <c r="M755" s="143">
        <f>สกลนคร!AI80</f>
        <v>2318555.9</v>
      </c>
      <c r="N755" s="139"/>
      <c r="O755" s="139"/>
      <c r="P755" s="139"/>
      <c r="Q755" s="131">
        <f t="shared" si="85"/>
        <v>161873.68000000017</v>
      </c>
      <c r="R755" s="132">
        <f t="shared" si="86"/>
        <v>801.43120516962847</v>
      </c>
    </row>
    <row r="756" spans="1:18" x14ac:dyDescent="0.35">
      <c r="A756" s="138">
        <v>5</v>
      </c>
      <c r="B756" s="139" t="s">
        <v>61</v>
      </c>
      <c r="C756" s="139" t="s">
        <v>484</v>
      </c>
      <c r="D756" s="139" t="s">
        <v>110</v>
      </c>
      <c r="E756" s="139" t="s">
        <v>485</v>
      </c>
      <c r="F756" s="139" t="s">
        <v>180</v>
      </c>
      <c r="G756" s="139" t="s">
        <v>1161</v>
      </c>
      <c r="H756" s="140">
        <v>1530</v>
      </c>
      <c r="I756" s="138">
        <v>2</v>
      </c>
      <c r="J756" s="143">
        <f>สกลนคร!F81</f>
        <v>196486.79</v>
      </c>
      <c r="K756" s="142">
        <f>สกลนคร!AG81</f>
        <v>220843.85</v>
      </c>
      <c r="L756" s="143">
        <f>สกลนคร!AH81</f>
        <v>2526356.04</v>
      </c>
      <c r="M756" s="143">
        <f>สกลนคร!AI81</f>
        <v>2472805.4699999997</v>
      </c>
      <c r="N756" s="139"/>
      <c r="O756" s="139"/>
      <c r="P756" s="139"/>
      <c r="Q756" s="131">
        <f t="shared" si="85"/>
        <v>53550.570000000298</v>
      </c>
      <c r="R756" s="132">
        <f t="shared" si="86"/>
        <v>1651.2130980392158</v>
      </c>
    </row>
    <row r="757" spans="1:18" x14ac:dyDescent="0.35">
      <c r="A757" s="138">
        <v>6</v>
      </c>
      <c r="B757" s="139" t="s">
        <v>61</v>
      </c>
      <c r="C757" s="139" t="s">
        <v>484</v>
      </c>
      <c r="D757" s="139" t="s">
        <v>110</v>
      </c>
      <c r="E757" s="139" t="s">
        <v>485</v>
      </c>
      <c r="F757" s="139" t="s">
        <v>180</v>
      </c>
      <c r="G757" s="139" t="s">
        <v>1162</v>
      </c>
      <c r="H757" s="140">
        <v>4004</v>
      </c>
      <c r="I757" s="138">
        <v>3</v>
      </c>
      <c r="J757" s="143">
        <f>สกลนคร!F82</f>
        <v>177283.33</v>
      </c>
      <c r="K757" s="142">
        <f>สกลนคร!AG82</f>
        <v>255589.13</v>
      </c>
      <c r="L757" s="143">
        <f>สกลนคร!AH82</f>
        <v>2328952.8899999997</v>
      </c>
      <c r="M757" s="143">
        <f>สกลนคร!AI82</f>
        <v>2040734.47</v>
      </c>
      <c r="N757" s="139"/>
      <c r="O757" s="139"/>
      <c r="P757" s="139"/>
      <c r="Q757" s="131">
        <f t="shared" si="85"/>
        <v>288218.41999999969</v>
      </c>
      <c r="R757" s="132">
        <f t="shared" si="86"/>
        <v>581.65656593406584</v>
      </c>
    </row>
    <row r="758" spans="1:18" x14ac:dyDescent="0.35">
      <c r="A758" s="138">
        <v>7</v>
      </c>
      <c r="B758" s="139" t="s">
        <v>61</v>
      </c>
      <c r="C758" s="139" t="s">
        <v>484</v>
      </c>
      <c r="D758" s="139" t="s">
        <v>110</v>
      </c>
      <c r="E758" s="139" t="s">
        <v>485</v>
      </c>
      <c r="F758" s="139" t="s">
        <v>180</v>
      </c>
      <c r="G758" s="139" t="s">
        <v>1163</v>
      </c>
      <c r="H758" s="140">
        <v>6265</v>
      </c>
      <c r="I758" s="138">
        <v>5</v>
      </c>
      <c r="J758" s="143">
        <f>สกลนคร!F83</f>
        <v>274996.13</v>
      </c>
      <c r="K758" s="142">
        <f>สกลนคร!AG83</f>
        <v>341769.13</v>
      </c>
      <c r="L758" s="143">
        <f>สกลนคร!AH83</f>
        <v>4431763.74</v>
      </c>
      <c r="M758" s="143">
        <f>สกลนคร!AI83</f>
        <v>4163919.72</v>
      </c>
      <c r="N758" s="139"/>
      <c r="O758" s="139"/>
      <c r="P758" s="139"/>
      <c r="Q758" s="131">
        <f t="shared" si="85"/>
        <v>267844.02</v>
      </c>
      <c r="R758" s="132">
        <f t="shared" si="86"/>
        <v>707.38447565841977</v>
      </c>
    </row>
    <row r="759" spans="1:18" x14ac:dyDescent="0.35">
      <c r="A759" s="138">
        <v>8</v>
      </c>
      <c r="B759" s="139" t="s">
        <v>61</v>
      </c>
      <c r="C759" s="139" t="s">
        <v>484</v>
      </c>
      <c r="D759" s="139" t="s">
        <v>110</v>
      </c>
      <c r="E759" s="139" t="s">
        <v>485</v>
      </c>
      <c r="F759" s="139" t="s">
        <v>180</v>
      </c>
      <c r="G759" s="139" t="s">
        <v>1164</v>
      </c>
      <c r="H759" s="140">
        <v>4051</v>
      </c>
      <c r="I759" s="138">
        <v>3</v>
      </c>
      <c r="J759" s="143">
        <f>สกลนคร!F84</f>
        <v>173086.54</v>
      </c>
      <c r="K759" s="142">
        <f>สกลนคร!AG84</f>
        <v>188384.54</v>
      </c>
      <c r="L759" s="143">
        <f>สกลนคร!AH84</f>
        <v>2779903.34</v>
      </c>
      <c r="M759" s="143">
        <f>สกลนคร!AI84</f>
        <v>2710261.71</v>
      </c>
      <c r="N759" s="139"/>
      <c r="O759" s="139"/>
      <c r="P759" s="139"/>
      <c r="Q759" s="131">
        <f t="shared" si="85"/>
        <v>69641.629999999888</v>
      </c>
      <c r="R759" s="132">
        <f t="shared" si="86"/>
        <v>686.22644779066889</v>
      </c>
    </row>
    <row r="760" spans="1:18" x14ac:dyDescent="0.35">
      <c r="A760" s="138">
        <v>9</v>
      </c>
      <c r="B760" s="139" t="s">
        <v>61</v>
      </c>
      <c r="C760" s="139" t="s">
        <v>484</v>
      </c>
      <c r="D760" s="139" t="s">
        <v>110</v>
      </c>
      <c r="E760" s="139" t="s">
        <v>485</v>
      </c>
      <c r="F760" s="139" t="s">
        <v>180</v>
      </c>
      <c r="G760" s="139" t="s">
        <v>1165</v>
      </c>
      <c r="H760" s="140">
        <v>3423</v>
      </c>
      <c r="I760" s="138">
        <v>3</v>
      </c>
      <c r="J760" s="143">
        <f>สกลนคร!F85</f>
        <v>227293.69</v>
      </c>
      <c r="K760" s="142">
        <f>สกลนคร!AG85</f>
        <v>246672.83000000002</v>
      </c>
      <c r="L760" s="143">
        <f>สกลนคร!AH85</f>
        <v>2666567.2199999997</v>
      </c>
      <c r="M760" s="143">
        <f>สกลนคร!AI85</f>
        <v>2718552.75</v>
      </c>
      <c r="N760" s="139"/>
      <c r="O760" s="139"/>
      <c r="P760" s="139"/>
      <c r="Q760" s="131">
        <f t="shared" si="85"/>
        <v>-51985.530000000261</v>
      </c>
      <c r="R760" s="132">
        <f t="shared" si="86"/>
        <v>779.01467134092889</v>
      </c>
    </row>
    <row r="761" spans="1:18" x14ac:dyDescent="0.35">
      <c r="A761" s="138">
        <v>10</v>
      </c>
      <c r="B761" s="139" t="s">
        <v>61</v>
      </c>
      <c r="C761" s="139" t="s">
        <v>484</v>
      </c>
      <c r="D761" s="139" t="s">
        <v>110</v>
      </c>
      <c r="E761" s="139" t="s">
        <v>485</v>
      </c>
      <c r="F761" s="139" t="s">
        <v>180</v>
      </c>
      <c r="G761" s="139" t="s">
        <v>1166</v>
      </c>
      <c r="H761" s="140">
        <v>1355</v>
      </c>
      <c r="I761" s="138">
        <v>1</v>
      </c>
      <c r="J761" s="143">
        <f>สกลนคร!F86</f>
        <v>122347.24</v>
      </c>
      <c r="K761" s="142">
        <f>สกลนคร!AG86</f>
        <v>156186.28</v>
      </c>
      <c r="L761" s="143">
        <f>สกลนคร!AH86</f>
        <v>2209275.77</v>
      </c>
      <c r="M761" s="143">
        <f>สกลนคร!AI86</f>
        <v>2199213.58</v>
      </c>
      <c r="N761" s="139"/>
      <c r="O761" s="139"/>
      <c r="P761" s="139"/>
      <c r="Q761" s="131">
        <f t="shared" si="85"/>
        <v>10062.189999999944</v>
      </c>
      <c r="R761" s="132">
        <f t="shared" si="86"/>
        <v>1630.4618228782288</v>
      </c>
    </row>
    <row r="762" spans="1:18" s="150" customFormat="1" x14ac:dyDescent="0.35">
      <c r="A762" s="144">
        <v>6</v>
      </c>
      <c r="B762" s="145" t="s">
        <v>61</v>
      </c>
      <c r="C762" s="145"/>
      <c r="D762" s="145"/>
      <c r="E762" s="145" t="s">
        <v>77</v>
      </c>
      <c r="F762" s="145"/>
      <c r="G762" s="145" t="s">
        <v>487</v>
      </c>
      <c r="H762" s="151">
        <f>SUM(H753:H761)</f>
        <v>31213</v>
      </c>
      <c r="I762" s="144"/>
      <c r="J762" s="147">
        <f>SUM(J752:J761)</f>
        <v>1878215.5200000003</v>
      </c>
      <c r="K762" s="147">
        <f t="shared" ref="K762:M762" si="91">SUM(K752:K761)</f>
        <v>2328421.9899999998</v>
      </c>
      <c r="L762" s="147">
        <f t="shared" si="91"/>
        <v>24502078.019999996</v>
      </c>
      <c r="M762" s="147">
        <f t="shared" si="91"/>
        <v>23611265.969999999</v>
      </c>
      <c r="N762" s="145">
        <v>9</v>
      </c>
      <c r="O762" s="145">
        <v>9</v>
      </c>
      <c r="P762" s="145">
        <f>N762-O762</f>
        <v>0</v>
      </c>
      <c r="Q762" s="148">
        <f t="shared" si="85"/>
        <v>890812.04999999702</v>
      </c>
      <c r="R762" s="149">
        <f>L762/H762</f>
        <v>784.99593182327862</v>
      </c>
    </row>
    <row r="763" spans="1:18" x14ac:dyDescent="0.35">
      <c r="A763" s="138">
        <v>1</v>
      </c>
      <c r="B763" s="139" t="s">
        <v>61</v>
      </c>
      <c r="C763" s="139" t="s">
        <v>488</v>
      </c>
      <c r="D763" s="139" t="s">
        <v>117</v>
      </c>
      <c r="E763" s="139" t="s">
        <v>489</v>
      </c>
      <c r="F763" s="139" t="s">
        <v>210</v>
      </c>
      <c r="G763" s="139" t="s">
        <v>490</v>
      </c>
      <c r="H763" s="140"/>
      <c r="I763" s="138"/>
      <c r="J763" s="141"/>
      <c r="K763" s="142"/>
      <c r="L763" s="143"/>
      <c r="M763" s="143"/>
      <c r="N763" s="139"/>
      <c r="O763" s="139"/>
      <c r="P763" s="139"/>
    </row>
    <row r="764" spans="1:18" x14ac:dyDescent="0.35">
      <c r="A764" s="138">
        <v>2</v>
      </c>
      <c r="B764" s="139" t="s">
        <v>61</v>
      </c>
      <c r="C764" s="139" t="s">
        <v>488</v>
      </c>
      <c r="D764" s="139" t="s">
        <v>117</v>
      </c>
      <c r="E764" s="139" t="s">
        <v>489</v>
      </c>
      <c r="F764" s="139" t="s">
        <v>180</v>
      </c>
      <c r="G764" s="139" t="s">
        <v>1167</v>
      </c>
      <c r="H764" s="140">
        <v>2146</v>
      </c>
      <c r="I764" s="138">
        <v>2</v>
      </c>
      <c r="J764" s="143">
        <f>สกลนคร!F87</f>
        <v>586008.92000000004</v>
      </c>
      <c r="K764" s="142">
        <f>สกลนคร!AG87</f>
        <v>532562.85000000009</v>
      </c>
      <c r="L764" s="143">
        <f>สกลนคร!AH87</f>
        <v>1418123.04</v>
      </c>
      <c r="M764" s="143">
        <f>สกลนคร!AI87</f>
        <v>1260098.2999999998</v>
      </c>
      <c r="N764" s="139"/>
      <c r="O764" s="139"/>
      <c r="P764" s="139"/>
      <c r="Q764" s="131">
        <f t="shared" si="85"/>
        <v>158024.74000000022</v>
      </c>
      <c r="R764" s="132">
        <f t="shared" si="86"/>
        <v>660.82154706430572</v>
      </c>
    </row>
    <row r="765" spans="1:18" x14ac:dyDescent="0.35">
      <c r="A765" s="138">
        <v>3</v>
      </c>
      <c r="B765" s="139" t="s">
        <v>61</v>
      </c>
      <c r="C765" s="139" t="s">
        <v>488</v>
      </c>
      <c r="D765" s="139" t="s">
        <v>117</v>
      </c>
      <c r="E765" s="139" t="s">
        <v>489</v>
      </c>
      <c r="F765" s="139" t="s">
        <v>180</v>
      </c>
      <c r="G765" s="139" t="s">
        <v>1168</v>
      </c>
      <c r="H765" s="140">
        <v>1277</v>
      </c>
      <c r="I765" s="138">
        <v>1</v>
      </c>
      <c r="J765" s="143">
        <f>สกลนคร!F88</f>
        <v>413105.52</v>
      </c>
      <c r="K765" s="142">
        <f>สกลนคร!AG88</f>
        <v>332054.86000000004</v>
      </c>
      <c r="L765" s="143">
        <f>สกลนคร!AH88</f>
        <v>1306984.1600000001</v>
      </c>
      <c r="M765" s="143">
        <f>สกลนคร!AI88</f>
        <v>1252738.45</v>
      </c>
      <c r="N765" s="139"/>
      <c r="O765" s="139"/>
      <c r="P765" s="139"/>
      <c r="Q765" s="131">
        <f t="shared" si="85"/>
        <v>54245.710000000196</v>
      </c>
      <c r="R765" s="132">
        <f t="shared" si="86"/>
        <v>1023.4801566170714</v>
      </c>
    </row>
    <row r="766" spans="1:18" x14ac:dyDescent="0.35">
      <c r="A766" s="138">
        <v>4</v>
      </c>
      <c r="B766" s="139" t="s">
        <v>61</v>
      </c>
      <c r="C766" s="139" t="s">
        <v>488</v>
      </c>
      <c r="D766" s="139" t="s">
        <v>117</v>
      </c>
      <c r="E766" s="139" t="s">
        <v>489</v>
      </c>
      <c r="F766" s="139" t="s">
        <v>180</v>
      </c>
      <c r="G766" s="139" t="s">
        <v>1169</v>
      </c>
      <c r="H766" s="140">
        <v>2783</v>
      </c>
      <c r="I766" s="138">
        <v>2</v>
      </c>
      <c r="J766" s="143">
        <f>สกลนคร!F89</f>
        <v>587692.76</v>
      </c>
      <c r="K766" s="142">
        <f>สกลนคร!AG89</f>
        <v>471892.39</v>
      </c>
      <c r="L766" s="143">
        <f>สกลนคร!AH89</f>
        <v>1498526.83</v>
      </c>
      <c r="M766" s="143">
        <f>สกลนคร!AI89</f>
        <v>1582547.2400000002</v>
      </c>
      <c r="N766" s="139"/>
      <c r="O766" s="139"/>
      <c r="P766" s="139"/>
      <c r="Q766" s="131">
        <f t="shared" si="85"/>
        <v>-84020.410000000149</v>
      </c>
      <c r="R766" s="132">
        <f t="shared" si="86"/>
        <v>538.45735896514554</v>
      </c>
    </row>
    <row r="767" spans="1:18" x14ac:dyDescent="0.35">
      <c r="A767" s="138">
        <v>5</v>
      </c>
      <c r="B767" s="139" t="s">
        <v>61</v>
      </c>
      <c r="C767" s="139" t="s">
        <v>488</v>
      </c>
      <c r="D767" s="139" t="s">
        <v>117</v>
      </c>
      <c r="E767" s="139" t="s">
        <v>489</v>
      </c>
      <c r="F767" s="139" t="s">
        <v>180</v>
      </c>
      <c r="G767" s="139" t="s">
        <v>1170</v>
      </c>
      <c r="H767" s="140">
        <v>1769</v>
      </c>
      <c r="I767" s="138">
        <v>2</v>
      </c>
      <c r="J767" s="143">
        <f>สกลนคร!F90</f>
        <v>354756.73</v>
      </c>
      <c r="K767" s="142">
        <f>สกลนคร!AG90</f>
        <v>189113.88</v>
      </c>
      <c r="L767" s="143">
        <f>สกลนคร!AH90</f>
        <v>1490023.97</v>
      </c>
      <c r="M767" s="143">
        <f>สกลนคร!AI90</f>
        <v>1549130.59</v>
      </c>
      <c r="N767" s="139"/>
      <c r="O767" s="139"/>
      <c r="P767" s="139"/>
      <c r="Q767" s="131">
        <f t="shared" si="85"/>
        <v>-59106.620000000112</v>
      </c>
      <c r="R767" s="132">
        <f t="shared" si="86"/>
        <v>842.29732617297907</v>
      </c>
    </row>
    <row r="768" spans="1:18" s="150" customFormat="1" x14ac:dyDescent="0.35">
      <c r="A768" s="144">
        <v>7</v>
      </c>
      <c r="B768" s="145" t="s">
        <v>61</v>
      </c>
      <c r="C768" s="145"/>
      <c r="D768" s="145"/>
      <c r="E768" s="145" t="s">
        <v>77</v>
      </c>
      <c r="F768" s="145"/>
      <c r="G768" s="145" t="s">
        <v>491</v>
      </c>
      <c r="H768" s="151">
        <f>SUM(H764:H767)</f>
        <v>7975</v>
      </c>
      <c r="I768" s="144"/>
      <c r="J768" s="147">
        <f>SUM(J763:J767)</f>
        <v>1941563.9300000002</v>
      </c>
      <c r="K768" s="147">
        <f t="shared" ref="K768:M768" si="92">SUM(K763:K767)</f>
        <v>1525623.98</v>
      </c>
      <c r="L768" s="147">
        <f t="shared" si="92"/>
        <v>5713658</v>
      </c>
      <c r="M768" s="147">
        <f t="shared" si="92"/>
        <v>5644514.5800000001</v>
      </c>
      <c r="N768" s="145">
        <v>4</v>
      </c>
      <c r="O768" s="145">
        <v>4</v>
      </c>
      <c r="P768" s="145">
        <f>N768-O768</f>
        <v>0</v>
      </c>
      <c r="Q768" s="148">
        <f t="shared" si="85"/>
        <v>69143.419999999925</v>
      </c>
      <c r="R768" s="149">
        <f>L768/H768</f>
        <v>716.44614420062692</v>
      </c>
    </row>
    <row r="769" spans="1:18" x14ac:dyDescent="0.35">
      <c r="A769" s="138">
        <v>1</v>
      </c>
      <c r="B769" s="139" t="s">
        <v>61</v>
      </c>
      <c r="C769" s="139" t="s">
        <v>492</v>
      </c>
      <c r="D769" s="139" t="s">
        <v>124</v>
      </c>
      <c r="E769" s="139" t="s">
        <v>493</v>
      </c>
      <c r="F769" s="139" t="s">
        <v>210</v>
      </c>
      <c r="G769" s="139" t="s">
        <v>494</v>
      </c>
      <c r="H769" s="140"/>
      <c r="I769" s="138"/>
      <c r="J769" s="141"/>
      <c r="K769" s="142"/>
      <c r="L769" s="143"/>
      <c r="M769" s="143"/>
      <c r="N769" s="139"/>
      <c r="O769" s="139"/>
      <c r="P769" s="139"/>
    </row>
    <row r="770" spans="1:18" x14ac:dyDescent="0.35">
      <c r="A770" s="138">
        <v>2</v>
      </c>
      <c r="B770" s="139" t="s">
        <v>61</v>
      </c>
      <c r="C770" s="139" t="s">
        <v>492</v>
      </c>
      <c r="D770" s="139" t="s">
        <v>124</v>
      </c>
      <c r="E770" s="139" t="s">
        <v>493</v>
      </c>
      <c r="F770" s="139" t="s">
        <v>180</v>
      </c>
      <c r="G770" s="139" t="s">
        <v>1171</v>
      </c>
      <c r="H770" s="140">
        <v>5781</v>
      </c>
      <c r="I770" s="138">
        <v>4</v>
      </c>
      <c r="J770" s="143">
        <f>สกลนคร!F91</f>
        <v>263166.84000000003</v>
      </c>
      <c r="K770" s="142">
        <f>สกลนคร!AG91</f>
        <v>347272.86000000004</v>
      </c>
      <c r="L770" s="143">
        <f>สกลนคร!AH91</f>
        <v>3093208.2</v>
      </c>
      <c r="M770" s="143">
        <f>สกลนคร!AI91</f>
        <v>3004178.1199999996</v>
      </c>
      <c r="N770" s="139"/>
      <c r="O770" s="139"/>
      <c r="P770" s="139"/>
      <c r="Q770" s="131">
        <f t="shared" si="85"/>
        <v>89030.08000000054</v>
      </c>
      <c r="R770" s="132">
        <f t="shared" si="86"/>
        <v>535.06455630513756</v>
      </c>
    </row>
    <row r="771" spans="1:18" x14ac:dyDescent="0.35">
      <c r="A771" s="138">
        <v>3</v>
      </c>
      <c r="B771" s="139" t="s">
        <v>61</v>
      </c>
      <c r="C771" s="139" t="s">
        <v>492</v>
      </c>
      <c r="D771" s="139" t="s">
        <v>124</v>
      </c>
      <c r="E771" s="139" t="s">
        <v>493</v>
      </c>
      <c r="F771" s="139" t="s">
        <v>180</v>
      </c>
      <c r="G771" s="139" t="s">
        <v>1172</v>
      </c>
      <c r="H771" s="140">
        <v>2515</v>
      </c>
      <c r="I771" s="138">
        <v>2</v>
      </c>
      <c r="J771" s="143">
        <f>สกลนคร!F92</f>
        <v>121939.73</v>
      </c>
      <c r="K771" s="142">
        <f>สกลนคร!AG92</f>
        <v>170219.45</v>
      </c>
      <c r="L771" s="143">
        <f>สกลนคร!AH92</f>
        <v>1805270.2999999998</v>
      </c>
      <c r="M771" s="143">
        <f>สกลนคร!AI92</f>
        <v>1782575.93</v>
      </c>
      <c r="N771" s="139"/>
      <c r="O771" s="139"/>
      <c r="P771" s="139"/>
      <c r="Q771" s="131">
        <f t="shared" si="85"/>
        <v>22694.369999999879</v>
      </c>
      <c r="R771" s="132">
        <f t="shared" si="86"/>
        <v>717.80131212723654</v>
      </c>
    </row>
    <row r="772" spans="1:18" x14ac:dyDescent="0.35">
      <c r="A772" s="138">
        <v>4</v>
      </c>
      <c r="B772" s="139" t="s">
        <v>61</v>
      </c>
      <c r="C772" s="139" t="s">
        <v>492</v>
      </c>
      <c r="D772" s="139" t="s">
        <v>124</v>
      </c>
      <c r="E772" s="139" t="s">
        <v>493</v>
      </c>
      <c r="F772" s="139" t="s">
        <v>180</v>
      </c>
      <c r="G772" s="139" t="s">
        <v>1173</v>
      </c>
      <c r="H772" s="140">
        <v>3488</v>
      </c>
      <c r="I772" s="138">
        <v>3</v>
      </c>
      <c r="J772" s="143">
        <f>สกลนคร!F93</f>
        <v>249383.36</v>
      </c>
      <c r="K772" s="142">
        <f>สกลนคร!AG93</f>
        <v>324286.33999999997</v>
      </c>
      <c r="L772" s="143">
        <f>สกลนคร!AH93</f>
        <v>3069212.13</v>
      </c>
      <c r="M772" s="143">
        <f>สกลนคร!AI93</f>
        <v>3000083.35</v>
      </c>
      <c r="N772" s="139"/>
      <c r="O772" s="139"/>
      <c r="P772" s="139"/>
      <c r="Q772" s="131">
        <f t="shared" si="85"/>
        <v>69128.779999999795</v>
      </c>
      <c r="R772" s="132">
        <f t="shared" si="86"/>
        <v>879.93467029816509</v>
      </c>
    </row>
    <row r="773" spans="1:18" x14ac:dyDescent="0.35">
      <c r="A773" s="138">
        <v>5</v>
      </c>
      <c r="B773" s="139" t="s">
        <v>61</v>
      </c>
      <c r="C773" s="139" t="s">
        <v>492</v>
      </c>
      <c r="D773" s="139" t="s">
        <v>124</v>
      </c>
      <c r="E773" s="139" t="s">
        <v>493</v>
      </c>
      <c r="F773" s="139" t="s">
        <v>180</v>
      </c>
      <c r="G773" s="139" t="s">
        <v>1174</v>
      </c>
      <c r="H773" s="140">
        <v>6008</v>
      </c>
      <c r="I773" s="138">
        <v>5</v>
      </c>
      <c r="J773" s="143">
        <f>สกลนคร!F94</f>
        <v>104839.74</v>
      </c>
      <c r="K773" s="142">
        <f>สกลนคร!AG94</f>
        <v>278244.22000000003</v>
      </c>
      <c r="L773" s="143">
        <f>สกลนคร!AH94</f>
        <v>2966301.7800000003</v>
      </c>
      <c r="M773" s="143">
        <f>สกลนคร!AI94</f>
        <v>2963920.83</v>
      </c>
      <c r="N773" s="139"/>
      <c r="O773" s="139"/>
      <c r="P773" s="139"/>
      <c r="Q773" s="131">
        <f t="shared" si="85"/>
        <v>2380.9500000001863</v>
      </c>
      <c r="R773" s="132">
        <f t="shared" si="86"/>
        <v>493.72532956058592</v>
      </c>
    </row>
    <row r="774" spans="1:18" x14ac:dyDescent="0.35">
      <c r="A774" s="138">
        <v>6</v>
      </c>
      <c r="B774" s="139" t="s">
        <v>61</v>
      </c>
      <c r="C774" s="139" t="s">
        <v>492</v>
      </c>
      <c r="D774" s="139" t="s">
        <v>124</v>
      </c>
      <c r="E774" s="139" t="s">
        <v>493</v>
      </c>
      <c r="F774" s="139" t="s">
        <v>180</v>
      </c>
      <c r="G774" s="139" t="s">
        <v>1175</v>
      </c>
      <c r="H774" s="140">
        <v>4020</v>
      </c>
      <c r="I774" s="138">
        <v>3</v>
      </c>
      <c r="J774" s="143">
        <f>สกลนคร!F95</f>
        <v>219377.57</v>
      </c>
      <c r="K774" s="142">
        <f>สกลนคร!AG95</f>
        <v>306124.99</v>
      </c>
      <c r="L774" s="143">
        <f>สกลนคร!AH95</f>
        <v>2383155.75</v>
      </c>
      <c r="M774" s="143">
        <f>สกลนคร!AI95</f>
        <v>2451698.4800000004</v>
      </c>
      <c r="N774" s="139"/>
      <c r="O774" s="139"/>
      <c r="P774" s="139"/>
      <c r="Q774" s="131">
        <f t="shared" si="85"/>
        <v>-68542.730000000447</v>
      </c>
      <c r="R774" s="132">
        <f t="shared" si="86"/>
        <v>592.82481343283587</v>
      </c>
    </row>
    <row r="775" spans="1:18" x14ac:dyDescent="0.35">
      <c r="A775" s="138">
        <v>7</v>
      </c>
      <c r="B775" s="139" t="s">
        <v>61</v>
      </c>
      <c r="C775" s="139" t="s">
        <v>492</v>
      </c>
      <c r="D775" s="139" t="s">
        <v>124</v>
      </c>
      <c r="E775" s="139" t="s">
        <v>493</v>
      </c>
      <c r="F775" s="139" t="s">
        <v>180</v>
      </c>
      <c r="G775" s="139" t="s">
        <v>1176</v>
      </c>
      <c r="H775" s="140">
        <v>4210</v>
      </c>
      <c r="I775" s="138">
        <v>3</v>
      </c>
      <c r="J775" s="143">
        <f>สกลนคร!F96</f>
        <v>188601.18</v>
      </c>
      <c r="K775" s="142">
        <f>สกลนคร!AG96</f>
        <v>238580</v>
      </c>
      <c r="L775" s="143">
        <f>สกลนคร!AH96</f>
        <v>2559793.7000000002</v>
      </c>
      <c r="M775" s="143">
        <f>สกลนคร!AI96</f>
        <v>2421142.08</v>
      </c>
      <c r="N775" s="139"/>
      <c r="O775" s="139"/>
      <c r="P775" s="139"/>
      <c r="Q775" s="131">
        <f t="shared" ref="Q775:Q838" si="93">L775-M775</f>
        <v>138651.62000000011</v>
      </c>
      <c r="R775" s="132">
        <f t="shared" ref="R775:R838" si="94">L775/H775</f>
        <v>608.0270071258908</v>
      </c>
    </row>
    <row r="776" spans="1:18" x14ac:dyDescent="0.35">
      <c r="A776" s="138">
        <v>8</v>
      </c>
      <c r="B776" s="139" t="s">
        <v>61</v>
      </c>
      <c r="C776" s="139" t="s">
        <v>492</v>
      </c>
      <c r="D776" s="139" t="s">
        <v>124</v>
      </c>
      <c r="E776" s="139" t="s">
        <v>493</v>
      </c>
      <c r="F776" s="139" t="s">
        <v>180</v>
      </c>
      <c r="G776" s="139" t="s">
        <v>1177</v>
      </c>
      <c r="H776" s="140">
        <v>3316</v>
      </c>
      <c r="I776" s="138">
        <v>3</v>
      </c>
      <c r="J776" s="143">
        <f>สกลนคร!F97</f>
        <v>197950.04</v>
      </c>
      <c r="K776" s="142">
        <f>สกลนคร!AG97</f>
        <v>284306.89999999997</v>
      </c>
      <c r="L776" s="143">
        <f>สกลนคร!AH97</f>
        <v>2396752.33</v>
      </c>
      <c r="M776" s="143">
        <f>สกลนคร!AI97</f>
        <v>2268876.83</v>
      </c>
      <c r="N776" s="139"/>
      <c r="O776" s="139"/>
      <c r="P776" s="139"/>
      <c r="Q776" s="131">
        <f t="shared" si="93"/>
        <v>127875.5</v>
      </c>
      <c r="R776" s="132">
        <f t="shared" si="94"/>
        <v>722.78417671893851</v>
      </c>
    </row>
    <row r="777" spans="1:18" x14ac:dyDescent="0.35">
      <c r="A777" s="138">
        <v>9</v>
      </c>
      <c r="B777" s="139" t="s">
        <v>61</v>
      </c>
      <c r="C777" s="139" t="s">
        <v>492</v>
      </c>
      <c r="D777" s="139" t="s">
        <v>124</v>
      </c>
      <c r="E777" s="139" t="s">
        <v>493</v>
      </c>
      <c r="F777" s="139" t="s">
        <v>180</v>
      </c>
      <c r="G777" s="139" t="s">
        <v>1178</v>
      </c>
      <c r="H777" s="140">
        <v>6867</v>
      </c>
      <c r="I777" s="138">
        <v>5</v>
      </c>
      <c r="J777" s="143">
        <f>สกลนคร!F98</f>
        <v>142508.42000000001</v>
      </c>
      <c r="K777" s="142">
        <f>สกลนคร!AG98</f>
        <v>195615.40000000002</v>
      </c>
      <c r="L777" s="143">
        <f>สกลนคร!AH98</f>
        <v>2415367.7400000002</v>
      </c>
      <c r="M777" s="143">
        <f>สกลนคร!AI98</f>
        <v>2625762.7799999998</v>
      </c>
      <c r="N777" s="139"/>
      <c r="O777" s="139"/>
      <c r="P777" s="139"/>
      <c r="Q777" s="131">
        <f t="shared" si="93"/>
        <v>-210395.03999999957</v>
      </c>
      <c r="R777" s="132">
        <f t="shared" si="94"/>
        <v>351.73550895587596</v>
      </c>
    </row>
    <row r="778" spans="1:18" x14ac:dyDescent="0.35">
      <c r="A778" s="138">
        <v>10</v>
      </c>
      <c r="B778" s="139" t="s">
        <v>61</v>
      </c>
      <c r="C778" s="139" t="s">
        <v>492</v>
      </c>
      <c r="D778" s="139" t="s">
        <v>124</v>
      </c>
      <c r="E778" s="139" t="s">
        <v>493</v>
      </c>
      <c r="F778" s="139" t="s">
        <v>180</v>
      </c>
      <c r="G778" s="139" t="s">
        <v>1179</v>
      </c>
      <c r="H778" s="140">
        <v>3657</v>
      </c>
      <c r="I778" s="138">
        <v>3</v>
      </c>
      <c r="J778" s="143">
        <f>สกลนคร!F99</f>
        <v>268071.43</v>
      </c>
      <c r="K778" s="142">
        <f>สกลนคร!AG99</f>
        <v>304848.43</v>
      </c>
      <c r="L778" s="143">
        <f>สกลนคร!AH99</f>
        <v>1863720.5899999999</v>
      </c>
      <c r="M778" s="143">
        <f>สกลนคร!AI99</f>
        <v>1862511.21</v>
      </c>
      <c r="N778" s="139"/>
      <c r="O778" s="139"/>
      <c r="P778" s="139"/>
      <c r="Q778" s="131">
        <f t="shared" si="93"/>
        <v>1209.3799999998882</v>
      </c>
      <c r="R778" s="132">
        <f t="shared" si="94"/>
        <v>509.63100628930812</v>
      </c>
    </row>
    <row r="779" spans="1:18" x14ac:dyDescent="0.35">
      <c r="A779" s="138">
        <v>11</v>
      </c>
      <c r="B779" s="139" t="s">
        <v>61</v>
      </c>
      <c r="C779" s="139" t="s">
        <v>492</v>
      </c>
      <c r="D779" s="139" t="s">
        <v>124</v>
      </c>
      <c r="E779" s="139" t="s">
        <v>493</v>
      </c>
      <c r="F779" s="139" t="s">
        <v>180</v>
      </c>
      <c r="G779" s="139" t="s">
        <v>1180</v>
      </c>
      <c r="H779" s="140">
        <v>6817</v>
      </c>
      <c r="I779" s="138">
        <v>5</v>
      </c>
      <c r="J779" s="143">
        <f>สกลนคร!F100</f>
        <v>153253.46</v>
      </c>
      <c r="K779" s="142">
        <f>สกลนคร!AG100</f>
        <v>228409.87</v>
      </c>
      <c r="L779" s="143">
        <f>สกลนคร!AH100</f>
        <v>2707556.73</v>
      </c>
      <c r="M779" s="143">
        <f>สกลนคร!AI100</f>
        <v>2816907.76</v>
      </c>
      <c r="N779" s="139"/>
      <c r="O779" s="139"/>
      <c r="P779" s="139"/>
      <c r="Q779" s="131">
        <f t="shared" si="93"/>
        <v>-109351.0299999998</v>
      </c>
      <c r="R779" s="132">
        <f t="shared" si="94"/>
        <v>397.17716444183657</v>
      </c>
    </row>
    <row r="780" spans="1:18" x14ac:dyDescent="0.35">
      <c r="A780" s="138">
        <v>12</v>
      </c>
      <c r="B780" s="139" t="s">
        <v>61</v>
      </c>
      <c r="C780" s="139" t="s">
        <v>492</v>
      </c>
      <c r="D780" s="139" t="s">
        <v>124</v>
      </c>
      <c r="E780" s="139" t="s">
        <v>493</v>
      </c>
      <c r="F780" s="139" t="s">
        <v>180</v>
      </c>
      <c r="G780" s="139" t="s">
        <v>1181</v>
      </c>
      <c r="H780" s="140">
        <v>5077</v>
      </c>
      <c r="I780" s="138">
        <v>4</v>
      </c>
      <c r="J780" s="143">
        <f>สกลนคร!F101</f>
        <v>169740.52</v>
      </c>
      <c r="K780" s="142">
        <f>สกลนคร!AG101</f>
        <v>247610.27</v>
      </c>
      <c r="L780" s="143">
        <f>สกลนคร!AH101</f>
        <v>3116885.84</v>
      </c>
      <c r="M780" s="143">
        <f>สกลนคร!AI101</f>
        <v>3376477.18</v>
      </c>
      <c r="N780" s="139"/>
      <c r="O780" s="139"/>
      <c r="P780" s="139"/>
      <c r="Q780" s="131">
        <f t="shared" si="93"/>
        <v>-259591.34000000032</v>
      </c>
      <c r="R780" s="132">
        <f t="shared" si="94"/>
        <v>613.92275753397678</v>
      </c>
    </row>
    <row r="781" spans="1:18" x14ac:dyDescent="0.35">
      <c r="A781" s="138">
        <v>13</v>
      </c>
      <c r="B781" s="139" t="s">
        <v>61</v>
      </c>
      <c r="C781" s="139" t="s">
        <v>492</v>
      </c>
      <c r="D781" s="139" t="s">
        <v>124</v>
      </c>
      <c r="E781" s="139" t="s">
        <v>493</v>
      </c>
      <c r="F781" s="139" t="s">
        <v>180</v>
      </c>
      <c r="G781" s="139" t="s">
        <v>1182</v>
      </c>
      <c r="H781" s="140">
        <v>3046</v>
      </c>
      <c r="I781" s="138">
        <v>3</v>
      </c>
      <c r="J781" s="143">
        <f>สกลนคร!F102</f>
        <v>131527.54</v>
      </c>
      <c r="K781" s="142">
        <f>สกลนคร!AG102</f>
        <v>135600.9</v>
      </c>
      <c r="L781" s="143">
        <f>สกลนคร!AH102</f>
        <v>2386591.5</v>
      </c>
      <c r="M781" s="143">
        <f>สกลนคร!AI102</f>
        <v>2368717.02</v>
      </c>
      <c r="N781" s="139"/>
      <c r="O781" s="139"/>
      <c r="P781" s="139"/>
      <c r="Q781" s="131">
        <f t="shared" si="93"/>
        <v>17874.479999999981</v>
      </c>
      <c r="R781" s="132">
        <f t="shared" si="94"/>
        <v>783.51657912015753</v>
      </c>
    </row>
    <row r="782" spans="1:18" x14ac:dyDescent="0.35">
      <c r="A782" s="138">
        <v>14</v>
      </c>
      <c r="B782" s="139" t="s">
        <v>61</v>
      </c>
      <c r="C782" s="139" t="s">
        <v>492</v>
      </c>
      <c r="D782" s="139" t="s">
        <v>124</v>
      </c>
      <c r="E782" s="139" t="s">
        <v>493</v>
      </c>
      <c r="F782" s="139" t="s">
        <v>180</v>
      </c>
      <c r="G782" s="139" t="s">
        <v>1183</v>
      </c>
      <c r="H782" s="140">
        <v>3486</v>
      </c>
      <c r="I782" s="138">
        <v>3</v>
      </c>
      <c r="J782" s="143">
        <f>สกลนคร!F103</f>
        <v>206505.68</v>
      </c>
      <c r="K782" s="142">
        <f>สกลนคร!AG103</f>
        <v>243430.82</v>
      </c>
      <c r="L782" s="143">
        <f>สกลนคร!AH103</f>
        <v>1962858.7</v>
      </c>
      <c r="M782" s="143">
        <f>สกลนคร!AI103</f>
        <v>1903428.22</v>
      </c>
      <c r="N782" s="139"/>
      <c r="O782" s="139"/>
      <c r="P782" s="139"/>
      <c r="Q782" s="131">
        <f t="shared" si="93"/>
        <v>59430.479999999981</v>
      </c>
      <c r="R782" s="132">
        <f t="shared" si="94"/>
        <v>563.06904761904764</v>
      </c>
    </row>
    <row r="783" spans="1:18" x14ac:dyDescent="0.35">
      <c r="A783" s="138">
        <v>15</v>
      </c>
      <c r="B783" s="139" t="s">
        <v>61</v>
      </c>
      <c r="C783" s="139" t="s">
        <v>492</v>
      </c>
      <c r="D783" s="139" t="s">
        <v>124</v>
      </c>
      <c r="E783" s="139" t="s">
        <v>493</v>
      </c>
      <c r="F783" s="139" t="s">
        <v>180</v>
      </c>
      <c r="G783" s="139" t="s">
        <v>1184</v>
      </c>
      <c r="H783" s="140">
        <v>4158</v>
      </c>
      <c r="I783" s="138">
        <v>3</v>
      </c>
      <c r="J783" s="143">
        <f>สกลนคร!F104</f>
        <v>240753.06</v>
      </c>
      <c r="K783" s="142">
        <f>สกลนคร!AG104</f>
        <v>260905.76</v>
      </c>
      <c r="L783" s="143">
        <f>สกลนคร!AH104</f>
        <v>2582970.75</v>
      </c>
      <c r="M783" s="143">
        <f>สกลนคร!AI104</f>
        <v>2640213.96</v>
      </c>
      <c r="N783" s="139"/>
      <c r="O783" s="139"/>
      <c r="P783" s="139"/>
      <c r="Q783" s="131">
        <f t="shared" si="93"/>
        <v>-57243.209999999963</v>
      </c>
      <c r="R783" s="132">
        <f t="shared" si="94"/>
        <v>621.20508658008657</v>
      </c>
    </row>
    <row r="784" spans="1:18" x14ac:dyDescent="0.35">
      <c r="A784" s="138">
        <v>16</v>
      </c>
      <c r="B784" s="139" t="s">
        <v>61</v>
      </c>
      <c r="C784" s="139" t="s">
        <v>492</v>
      </c>
      <c r="D784" s="139" t="s">
        <v>124</v>
      </c>
      <c r="E784" s="139" t="s">
        <v>493</v>
      </c>
      <c r="F784" s="139" t="s">
        <v>180</v>
      </c>
      <c r="G784" s="139" t="s">
        <v>1185</v>
      </c>
      <c r="H784" s="140">
        <v>4935</v>
      </c>
      <c r="I784" s="138">
        <v>4</v>
      </c>
      <c r="J784" s="143">
        <f>สกลนคร!F105</f>
        <v>449678.58</v>
      </c>
      <c r="K784" s="142">
        <f>สกลนคร!AG105</f>
        <v>459746.14</v>
      </c>
      <c r="L784" s="143">
        <f>สกลนคร!AH105</f>
        <v>2662756.2400000002</v>
      </c>
      <c r="M784" s="143">
        <f>สกลนคร!AI105</f>
        <v>2703250.4000000004</v>
      </c>
      <c r="N784" s="139"/>
      <c r="O784" s="139"/>
      <c r="P784" s="139"/>
      <c r="Q784" s="131">
        <f t="shared" si="93"/>
        <v>-40494.160000000149</v>
      </c>
      <c r="R784" s="132">
        <f t="shared" si="94"/>
        <v>539.56560081053703</v>
      </c>
    </row>
    <row r="785" spans="1:18" x14ac:dyDescent="0.35">
      <c r="A785" s="138">
        <v>17</v>
      </c>
      <c r="B785" s="139" t="s">
        <v>61</v>
      </c>
      <c r="C785" s="139" t="s">
        <v>492</v>
      </c>
      <c r="D785" s="139" t="s">
        <v>124</v>
      </c>
      <c r="E785" s="139" t="s">
        <v>493</v>
      </c>
      <c r="F785" s="139" t="s">
        <v>180</v>
      </c>
      <c r="G785" s="139" t="s">
        <v>1186</v>
      </c>
      <c r="H785" s="140">
        <v>4567</v>
      </c>
      <c r="I785" s="138">
        <v>4</v>
      </c>
      <c r="J785" s="143">
        <f>สกลนคร!F106</f>
        <v>493654.23</v>
      </c>
      <c r="K785" s="142">
        <f>สกลนคร!AG106</f>
        <v>551122.98</v>
      </c>
      <c r="L785" s="143">
        <f>สกลนคร!AH106</f>
        <v>2407060.27</v>
      </c>
      <c r="M785" s="143">
        <f>สกลนคร!AI106</f>
        <v>2630755.91</v>
      </c>
      <c r="N785" s="139"/>
      <c r="O785" s="139"/>
      <c r="P785" s="139"/>
      <c r="Q785" s="131">
        <f t="shared" si="93"/>
        <v>-223695.64000000013</v>
      </c>
      <c r="R785" s="132">
        <f t="shared" si="94"/>
        <v>527.05501861178016</v>
      </c>
    </row>
    <row r="786" spans="1:18" x14ac:dyDescent="0.35">
      <c r="A786" s="138">
        <v>18</v>
      </c>
      <c r="B786" s="139" t="s">
        <v>61</v>
      </c>
      <c r="C786" s="139" t="s">
        <v>492</v>
      </c>
      <c r="D786" s="139" t="s">
        <v>124</v>
      </c>
      <c r="E786" s="139" t="s">
        <v>493</v>
      </c>
      <c r="F786" s="139" t="s">
        <v>180</v>
      </c>
      <c r="G786" s="139" t="s">
        <v>1187</v>
      </c>
      <c r="H786" s="140">
        <v>2903</v>
      </c>
      <c r="I786" s="138">
        <v>2</v>
      </c>
      <c r="J786" s="143">
        <f>สกลนคร!F107</f>
        <v>342807.95</v>
      </c>
      <c r="K786" s="142">
        <f>สกลนคร!AG107</f>
        <v>389950.79000000004</v>
      </c>
      <c r="L786" s="143">
        <f>สกลนคร!AH107</f>
        <v>2327480.13</v>
      </c>
      <c r="M786" s="143">
        <f>สกลนคร!AI107</f>
        <v>2326376.66</v>
      </c>
      <c r="N786" s="139"/>
      <c r="O786" s="139"/>
      <c r="P786" s="139"/>
      <c r="Q786" s="131">
        <f t="shared" si="93"/>
        <v>1103.4699999997392</v>
      </c>
      <c r="R786" s="132">
        <f t="shared" si="94"/>
        <v>801.74995866345159</v>
      </c>
    </row>
    <row r="787" spans="1:18" x14ac:dyDescent="0.35">
      <c r="A787" s="138">
        <v>19</v>
      </c>
      <c r="B787" s="139" t="s">
        <v>61</v>
      </c>
      <c r="C787" s="139" t="s">
        <v>492</v>
      </c>
      <c r="D787" s="139" t="s">
        <v>124</v>
      </c>
      <c r="E787" s="139" t="s">
        <v>493</v>
      </c>
      <c r="F787" s="139" t="s">
        <v>180</v>
      </c>
      <c r="G787" s="139" t="s">
        <v>1188</v>
      </c>
      <c r="H787" s="140">
        <v>3112</v>
      </c>
      <c r="I787" s="138">
        <v>3</v>
      </c>
      <c r="J787" s="143">
        <f>สกลนคร!F108</f>
        <v>191222.22</v>
      </c>
      <c r="K787" s="142">
        <f>สกลนคร!AG108</f>
        <v>274682.83</v>
      </c>
      <c r="L787" s="143">
        <f>สกลนคร!AH108</f>
        <v>1397197.2</v>
      </c>
      <c r="M787" s="143">
        <f>สกลนคร!AI108</f>
        <v>1469176.81</v>
      </c>
      <c r="N787" s="139"/>
      <c r="O787" s="139"/>
      <c r="P787" s="139"/>
      <c r="Q787" s="131">
        <f t="shared" si="93"/>
        <v>-71979.610000000102</v>
      </c>
      <c r="R787" s="132">
        <f t="shared" si="94"/>
        <v>448.97082262210796</v>
      </c>
    </row>
    <row r="788" spans="1:18" s="150" customFormat="1" x14ac:dyDescent="0.35">
      <c r="A788" s="144">
        <v>8</v>
      </c>
      <c r="B788" s="145" t="s">
        <v>61</v>
      </c>
      <c r="C788" s="145"/>
      <c r="D788" s="145"/>
      <c r="E788" s="145" t="s">
        <v>77</v>
      </c>
      <c r="F788" s="145"/>
      <c r="G788" s="145" t="s">
        <v>495</v>
      </c>
      <c r="H788" s="151">
        <f>SUM(H770:H787)</f>
        <v>77963</v>
      </c>
      <c r="I788" s="144"/>
      <c r="J788" s="147">
        <f>SUM(J769:J787)</f>
        <v>4134981.5500000003</v>
      </c>
      <c r="K788" s="147">
        <f t="shared" ref="K788:M788" si="95">SUM(K769:K787)</f>
        <v>5240958.95</v>
      </c>
      <c r="L788" s="147">
        <f t="shared" si="95"/>
        <v>44104139.88000001</v>
      </c>
      <c r="M788" s="147">
        <f t="shared" si="95"/>
        <v>44616053.530000001</v>
      </c>
      <c r="N788" s="145">
        <v>18</v>
      </c>
      <c r="O788" s="145">
        <v>18</v>
      </c>
      <c r="P788" s="145">
        <f>N788-O788</f>
        <v>0</v>
      </c>
      <c r="Q788" s="148">
        <f t="shared" si="93"/>
        <v>-511913.64999999106</v>
      </c>
      <c r="R788" s="149">
        <f>L788/H788</f>
        <v>565.70603850544501</v>
      </c>
    </row>
    <row r="789" spans="1:18" x14ac:dyDescent="0.35">
      <c r="A789" s="138">
        <v>1</v>
      </c>
      <c r="B789" s="139" t="s">
        <v>61</v>
      </c>
      <c r="C789" s="139" t="s">
        <v>496</v>
      </c>
      <c r="D789" s="139" t="s">
        <v>129</v>
      </c>
      <c r="E789" s="139" t="s">
        <v>497</v>
      </c>
      <c r="F789" s="139" t="s">
        <v>210</v>
      </c>
      <c r="G789" s="139" t="s">
        <v>498</v>
      </c>
      <c r="H789" s="140"/>
      <c r="I789" s="138"/>
      <c r="J789" s="141"/>
      <c r="K789" s="142"/>
      <c r="L789" s="143"/>
      <c r="M789" s="143"/>
      <c r="N789" s="139"/>
      <c r="O789" s="139"/>
      <c r="P789" s="139"/>
    </row>
    <row r="790" spans="1:18" x14ac:dyDescent="0.35">
      <c r="A790" s="138">
        <v>2</v>
      </c>
      <c r="B790" s="139" t="s">
        <v>61</v>
      </c>
      <c r="C790" s="139" t="s">
        <v>496</v>
      </c>
      <c r="D790" s="139" t="s">
        <v>129</v>
      </c>
      <c r="E790" s="139" t="s">
        <v>497</v>
      </c>
      <c r="F790" s="139" t="s">
        <v>180</v>
      </c>
      <c r="G790" s="139" t="s">
        <v>1189</v>
      </c>
      <c r="H790" s="140">
        <v>2783</v>
      </c>
      <c r="I790" s="138">
        <v>2</v>
      </c>
      <c r="J790" s="143">
        <f>สกลนคร!F109</f>
        <v>339203.06</v>
      </c>
      <c r="K790" s="142">
        <f>สกลนคร!AG109</f>
        <v>368174.06</v>
      </c>
      <c r="L790" s="143">
        <f>สกลนคร!AH109</f>
        <v>2279627.13</v>
      </c>
      <c r="M790" s="143">
        <f>สกลนคร!AI109</f>
        <v>2168142.2000000002</v>
      </c>
      <c r="N790" s="139"/>
      <c r="O790" s="139"/>
      <c r="P790" s="139"/>
      <c r="Q790" s="131">
        <f t="shared" si="93"/>
        <v>111484.9299999997</v>
      </c>
      <c r="R790" s="132">
        <f t="shared" si="94"/>
        <v>819.12581027667977</v>
      </c>
    </row>
    <row r="791" spans="1:18" x14ac:dyDescent="0.35">
      <c r="A791" s="138">
        <v>3</v>
      </c>
      <c r="B791" s="139" t="s">
        <v>61</v>
      </c>
      <c r="C791" s="139" t="s">
        <v>496</v>
      </c>
      <c r="D791" s="139" t="s">
        <v>129</v>
      </c>
      <c r="E791" s="139" t="s">
        <v>497</v>
      </c>
      <c r="F791" s="139" t="s">
        <v>180</v>
      </c>
      <c r="G791" s="139" t="s">
        <v>1190</v>
      </c>
      <c r="H791" s="140">
        <v>3884</v>
      </c>
      <c r="I791" s="138">
        <v>3</v>
      </c>
      <c r="J791" s="143">
        <f>สกลนคร!F110</f>
        <v>426066.18</v>
      </c>
      <c r="K791" s="142">
        <f>สกลนคร!AG110</f>
        <v>472341.9</v>
      </c>
      <c r="L791" s="143">
        <f>สกลนคร!AH110</f>
        <v>2921730.62</v>
      </c>
      <c r="M791" s="143">
        <f>สกลนคร!AI110</f>
        <v>2605138.59</v>
      </c>
      <c r="N791" s="139"/>
      <c r="O791" s="139"/>
      <c r="P791" s="139"/>
      <c r="Q791" s="131">
        <f t="shared" si="93"/>
        <v>316592.03000000026</v>
      </c>
      <c r="R791" s="132">
        <f t="shared" si="94"/>
        <v>752.24784243048407</v>
      </c>
    </row>
    <row r="792" spans="1:18" x14ac:dyDescent="0.35">
      <c r="A792" s="138">
        <v>4</v>
      </c>
      <c r="B792" s="139" t="s">
        <v>61</v>
      </c>
      <c r="C792" s="139" t="s">
        <v>496</v>
      </c>
      <c r="D792" s="139" t="s">
        <v>129</v>
      </c>
      <c r="E792" s="139" t="s">
        <v>497</v>
      </c>
      <c r="F792" s="139" t="s">
        <v>180</v>
      </c>
      <c r="G792" s="139" t="s">
        <v>1191</v>
      </c>
      <c r="H792" s="140">
        <v>4358</v>
      </c>
      <c r="I792" s="138">
        <v>3</v>
      </c>
      <c r="J792" s="143">
        <f>สกลนคร!F111</f>
        <v>362360.26</v>
      </c>
      <c r="K792" s="142">
        <f>สกลนคร!AG111</f>
        <v>399804.89</v>
      </c>
      <c r="L792" s="143">
        <f>สกลนคร!AH111</f>
        <v>3159089.3</v>
      </c>
      <c r="M792" s="143">
        <f>สกลนคร!AI111</f>
        <v>3028123.88</v>
      </c>
      <c r="N792" s="139"/>
      <c r="O792" s="139"/>
      <c r="P792" s="139"/>
      <c r="Q792" s="131">
        <f t="shared" si="93"/>
        <v>130965.41999999993</v>
      </c>
      <c r="R792" s="132">
        <f t="shared" si="94"/>
        <v>724.89428636989442</v>
      </c>
    </row>
    <row r="793" spans="1:18" x14ac:dyDescent="0.35">
      <c r="A793" s="138">
        <v>5</v>
      </c>
      <c r="B793" s="139" t="s">
        <v>61</v>
      </c>
      <c r="C793" s="139" t="s">
        <v>496</v>
      </c>
      <c r="D793" s="139" t="s">
        <v>129</v>
      </c>
      <c r="E793" s="139" t="s">
        <v>497</v>
      </c>
      <c r="F793" s="139" t="s">
        <v>180</v>
      </c>
      <c r="G793" s="139" t="s">
        <v>1192</v>
      </c>
      <c r="H793" s="140">
        <v>1985</v>
      </c>
      <c r="I793" s="138">
        <v>2</v>
      </c>
      <c r="J793" s="143">
        <f>สกลนคร!F112</f>
        <v>139766.20000000001</v>
      </c>
      <c r="K793" s="142">
        <f>สกลนคร!AG112</f>
        <v>165511.16</v>
      </c>
      <c r="L793" s="143">
        <f>สกลนคร!AH112</f>
        <v>2322857.19</v>
      </c>
      <c r="M793" s="143">
        <f>สกลนคร!AI112</f>
        <v>2366242.71</v>
      </c>
      <c r="N793" s="139"/>
      <c r="O793" s="139"/>
      <c r="P793" s="139"/>
      <c r="Q793" s="131">
        <f t="shared" si="93"/>
        <v>-43385.520000000019</v>
      </c>
      <c r="R793" s="132">
        <f t="shared" si="94"/>
        <v>1170.2051335012595</v>
      </c>
    </row>
    <row r="794" spans="1:18" x14ac:dyDescent="0.35">
      <c r="A794" s="138">
        <v>6</v>
      </c>
      <c r="B794" s="139" t="s">
        <v>61</v>
      </c>
      <c r="C794" s="139" t="s">
        <v>496</v>
      </c>
      <c r="D794" s="139" t="s">
        <v>129</v>
      </c>
      <c r="E794" s="139" t="s">
        <v>497</v>
      </c>
      <c r="F794" s="139" t="s">
        <v>180</v>
      </c>
      <c r="G794" s="139" t="s">
        <v>1193</v>
      </c>
      <c r="H794" s="140">
        <v>4265</v>
      </c>
      <c r="I794" s="138">
        <v>3</v>
      </c>
      <c r="J794" s="143">
        <f>สกลนคร!F113</f>
        <v>371662.08000000002</v>
      </c>
      <c r="K794" s="142">
        <f>สกลนคร!AG113</f>
        <v>389803.96</v>
      </c>
      <c r="L794" s="143">
        <f>สกลนคร!AH113</f>
        <v>2461839.38</v>
      </c>
      <c r="M794" s="143">
        <f>สกลนคร!AI113</f>
        <v>2195584.69</v>
      </c>
      <c r="N794" s="139"/>
      <c r="O794" s="139"/>
      <c r="P794" s="139"/>
      <c r="Q794" s="131">
        <f t="shared" si="93"/>
        <v>266254.68999999994</v>
      </c>
      <c r="R794" s="132">
        <f t="shared" si="94"/>
        <v>577.21908089097303</v>
      </c>
    </row>
    <row r="795" spans="1:18" x14ac:dyDescent="0.35">
      <c r="A795" s="138">
        <v>7</v>
      </c>
      <c r="B795" s="139" t="s">
        <v>61</v>
      </c>
      <c r="C795" s="139" t="s">
        <v>496</v>
      </c>
      <c r="D795" s="139" t="s">
        <v>129</v>
      </c>
      <c r="E795" s="139" t="s">
        <v>497</v>
      </c>
      <c r="F795" s="139" t="s">
        <v>180</v>
      </c>
      <c r="G795" s="139" t="s">
        <v>1194</v>
      </c>
      <c r="H795" s="140">
        <v>2947</v>
      </c>
      <c r="I795" s="138">
        <v>2</v>
      </c>
      <c r="J795" s="143">
        <f>สกลนคร!F114</f>
        <v>413706.42</v>
      </c>
      <c r="K795" s="142">
        <f>สกลนคร!AG114</f>
        <v>448001.79</v>
      </c>
      <c r="L795" s="143">
        <f>สกลนคร!AH114</f>
        <v>2037214.13</v>
      </c>
      <c r="M795" s="143">
        <f>สกลนคร!AI114</f>
        <v>1853893.01</v>
      </c>
      <c r="N795" s="139"/>
      <c r="O795" s="139"/>
      <c r="P795" s="139"/>
      <c r="Q795" s="131">
        <f t="shared" si="93"/>
        <v>183321.11999999988</v>
      </c>
      <c r="R795" s="132">
        <f t="shared" si="94"/>
        <v>691.28406175771966</v>
      </c>
    </row>
    <row r="796" spans="1:18" s="150" customFormat="1" x14ac:dyDescent="0.35">
      <c r="A796" s="144">
        <v>9</v>
      </c>
      <c r="B796" s="145" t="s">
        <v>61</v>
      </c>
      <c r="C796" s="145"/>
      <c r="D796" s="145"/>
      <c r="E796" s="145" t="s">
        <v>77</v>
      </c>
      <c r="F796" s="145"/>
      <c r="G796" s="145" t="s">
        <v>499</v>
      </c>
      <c r="H796" s="151">
        <f>SUM(H790:H795)</f>
        <v>20222</v>
      </c>
      <c r="I796" s="144"/>
      <c r="J796" s="147">
        <f>SUM(J789:J795)</f>
        <v>2052764.2</v>
      </c>
      <c r="K796" s="147">
        <f t="shared" ref="K796:M796" si="96">SUM(K789:K795)</f>
        <v>2243637.7599999998</v>
      </c>
      <c r="L796" s="147">
        <f t="shared" si="96"/>
        <v>15182357.75</v>
      </c>
      <c r="M796" s="147">
        <f t="shared" si="96"/>
        <v>14217125.079999998</v>
      </c>
      <c r="N796" s="145">
        <v>6</v>
      </c>
      <c r="O796" s="145">
        <v>6</v>
      </c>
      <c r="P796" s="145">
        <f>N796-O796</f>
        <v>0</v>
      </c>
      <c r="Q796" s="148">
        <f t="shared" si="93"/>
        <v>965232.67000000179</v>
      </c>
      <c r="R796" s="149">
        <f>L796/H796</f>
        <v>750.78418306794583</v>
      </c>
    </row>
    <row r="797" spans="1:18" x14ac:dyDescent="0.35">
      <c r="A797" s="138">
        <v>1</v>
      </c>
      <c r="B797" s="139" t="s">
        <v>61</v>
      </c>
      <c r="C797" s="139" t="s">
        <v>500</v>
      </c>
      <c r="D797" s="139" t="s">
        <v>134</v>
      </c>
      <c r="E797" s="139" t="s">
        <v>501</v>
      </c>
      <c r="F797" s="139" t="s">
        <v>210</v>
      </c>
      <c r="G797" s="139" t="s">
        <v>502</v>
      </c>
      <c r="H797" s="140"/>
      <c r="I797" s="138"/>
      <c r="J797" s="141"/>
      <c r="K797" s="142"/>
      <c r="L797" s="143"/>
      <c r="M797" s="143"/>
      <c r="N797" s="139"/>
      <c r="O797" s="139"/>
      <c r="P797" s="139"/>
    </row>
    <row r="798" spans="1:18" x14ac:dyDescent="0.35">
      <c r="A798" s="138">
        <v>2</v>
      </c>
      <c r="B798" s="139" t="s">
        <v>61</v>
      </c>
      <c r="C798" s="139" t="s">
        <v>500</v>
      </c>
      <c r="D798" s="139" t="s">
        <v>134</v>
      </c>
      <c r="E798" s="139" t="s">
        <v>501</v>
      </c>
      <c r="F798" s="139" t="s">
        <v>180</v>
      </c>
      <c r="G798" s="139" t="s">
        <v>1195</v>
      </c>
      <c r="H798" s="140">
        <v>4403</v>
      </c>
      <c r="I798" s="138">
        <v>3</v>
      </c>
      <c r="J798" s="143">
        <f>สกลนคร!F115</f>
        <v>383838.02</v>
      </c>
      <c r="K798" s="142">
        <f>สกลนคร!AG115</f>
        <v>405427.44</v>
      </c>
      <c r="L798" s="143">
        <f>สกลนคร!AH115</f>
        <v>3400952.9000000004</v>
      </c>
      <c r="M798" s="143">
        <f>สกลนคร!AI115</f>
        <v>3120981.6</v>
      </c>
      <c r="N798" s="139"/>
      <c r="O798" s="139"/>
      <c r="P798" s="139"/>
      <c r="Q798" s="131">
        <f t="shared" si="93"/>
        <v>279971.30000000028</v>
      </c>
      <c r="R798" s="132">
        <f t="shared" si="94"/>
        <v>772.41719282307531</v>
      </c>
    </row>
    <row r="799" spans="1:18" x14ac:dyDescent="0.35">
      <c r="A799" s="138">
        <v>3</v>
      </c>
      <c r="B799" s="139" t="s">
        <v>61</v>
      </c>
      <c r="C799" s="139" t="s">
        <v>500</v>
      </c>
      <c r="D799" s="139" t="s">
        <v>134</v>
      </c>
      <c r="E799" s="139" t="s">
        <v>501</v>
      </c>
      <c r="F799" s="139" t="s">
        <v>180</v>
      </c>
      <c r="G799" s="139" t="s">
        <v>1196</v>
      </c>
      <c r="H799" s="140">
        <v>5267</v>
      </c>
      <c r="I799" s="138">
        <v>4</v>
      </c>
      <c r="J799" s="143">
        <f>สกลนคร!F116</f>
        <v>696662.3</v>
      </c>
      <c r="K799" s="142">
        <f>สกลนคร!AG116</f>
        <v>748202.6</v>
      </c>
      <c r="L799" s="143">
        <f>สกลนคร!AH116</f>
        <v>3587502.8200000003</v>
      </c>
      <c r="M799" s="143">
        <f>สกลนคร!AI116</f>
        <v>3121674.85</v>
      </c>
      <c r="N799" s="139"/>
      <c r="O799" s="139"/>
      <c r="P799" s="139"/>
      <c r="Q799" s="131">
        <f t="shared" si="93"/>
        <v>465827.9700000002</v>
      </c>
      <c r="R799" s="132">
        <f t="shared" si="94"/>
        <v>681.12831213214361</v>
      </c>
    </row>
    <row r="800" spans="1:18" x14ac:dyDescent="0.35">
      <c r="A800" s="138">
        <v>4</v>
      </c>
      <c r="B800" s="139" t="s">
        <v>61</v>
      </c>
      <c r="C800" s="139" t="s">
        <v>500</v>
      </c>
      <c r="D800" s="139" t="s">
        <v>134</v>
      </c>
      <c r="E800" s="139" t="s">
        <v>501</v>
      </c>
      <c r="F800" s="139" t="s">
        <v>180</v>
      </c>
      <c r="G800" s="139" t="s">
        <v>1197</v>
      </c>
      <c r="H800" s="140">
        <v>5254</v>
      </c>
      <c r="I800" s="138">
        <v>4</v>
      </c>
      <c r="J800" s="143">
        <f>สกลนคร!F117</f>
        <v>733614.49</v>
      </c>
      <c r="K800" s="142">
        <f>สกลนคร!AG117</f>
        <v>743752.03</v>
      </c>
      <c r="L800" s="143">
        <f>สกลนคร!AH117</f>
        <v>3150950.21</v>
      </c>
      <c r="M800" s="143">
        <f>สกลนคร!AI117</f>
        <v>3144101.73</v>
      </c>
      <c r="N800" s="139"/>
      <c r="O800" s="139"/>
      <c r="P800" s="139"/>
      <c r="Q800" s="131">
        <f t="shared" si="93"/>
        <v>6848.4799999999814</v>
      </c>
      <c r="R800" s="132">
        <f t="shared" si="94"/>
        <v>599.72405976398932</v>
      </c>
    </row>
    <row r="801" spans="1:18" x14ac:dyDescent="0.35">
      <c r="A801" s="138">
        <v>5</v>
      </c>
      <c r="B801" s="139" t="s">
        <v>61</v>
      </c>
      <c r="C801" s="139" t="s">
        <v>500</v>
      </c>
      <c r="D801" s="139" t="s">
        <v>134</v>
      </c>
      <c r="E801" s="139" t="s">
        <v>501</v>
      </c>
      <c r="F801" s="139" t="s">
        <v>180</v>
      </c>
      <c r="G801" s="139" t="s">
        <v>1198</v>
      </c>
      <c r="H801" s="140">
        <v>3104</v>
      </c>
      <c r="I801" s="138">
        <v>3</v>
      </c>
      <c r="J801" s="143">
        <f>สกลนคร!F118</f>
        <v>670163.79</v>
      </c>
      <c r="K801" s="142">
        <f>สกลนคร!AG118</f>
        <v>732342.54</v>
      </c>
      <c r="L801" s="143">
        <f>สกลนคร!AH118</f>
        <v>2741689.27</v>
      </c>
      <c r="M801" s="143">
        <f>สกลนคร!AI118</f>
        <v>2592690.61</v>
      </c>
      <c r="N801" s="139"/>
      <c r="O801" s="139"/>
      <c r="P801" s="139"/>
      <c r="Q801" s="131">
        <f t="shared" si="93"/>
        <v>148998.66000000015</v>
      </c>
      <c r="R801" s="132">
        <f t="shared" si="94"/>
        <v>883.27618234536078</v>
      </c>
    </row>
    <row r="802" spans="1:18" x14ac:dyDescent="0.35">
      <c r="A802" s="138">
        <v>6</v>
      </c>
      <c r="B802" s="139" t="s">
        <v>61</v>
      </c>
      <c r="C802" s="139" t="s">
        <v>500</v>
      </c>
      <c r="D802" s="139" t="s">
        <v>134</v>
      </c>
      <c r="E802" s="139" t="s">
        <v>501</v>
      </c>
      <c r="F802" s="139" t="s">
        <v>180</v>
      </c>
      <c r="G802" s="139" t="s">
        <v>1199</v>
      </c>
      <c r="H802" s="140">
        <v>5560</v>
      </c>
      <c r="I802" s="138">
        <v>4</v>
      </c>
      <c r="J802" s="143">
        <f>สกลนคร!F119</f>
        <v>960083.45</v>
      </c>
      <c r="K802" s="142">
        <f>สกลนคร!AG119</f>
        <v>977624.73</v>
      </c>
      <c r="L802" s="143">
        <f>สกลนคร!AH119</f>
        <v>3175978.83</v>
      </c>
      <c r="M802" s="143">
        <f>สกลนคร!AI119</f>
        <v>2980434.2800000003</v>
      </c>
      <c r="N802" s="139"/>
      <c r="O802" s="139"/>
      <c r="P802" s="139"/>
      <c r="Q802" s="131">
        <f t="shared" si="93"/>
        <v>195544.54999999981</v>
      </c>
      <c r="R802" s="132">
        <f t="shared" si="94"/>
        <v>571.21921402877695</v>
      </c>
    </row>
    <row r="803" spans="1:18" x14ac:dyDescent="0.35">
      <c r="A803" s="138">
        <v>7</v>
      </c>
      <c r="B803" s="139" t="s">
        <v>61</v>
      </c>
      <c r="C803" s="139" t="s">
        <v>500</v>
      </c>
      <c r="D803" s="139" t="s">
        <v>134</v>
      </c>
      <c r="E803" s="139" t="s">
        <v>501</v>
      </c>
      <c r="F803" s="139" t="s">
        <v>180</v>
      </c>
      <c r="G803" s="139" t="s">
        <v>1200</v>
      </c>
      <c r="H803" s="140">
        <v>4224</v>
      </c>
      <c r="I803" s="138">
        <v>3</v>
      </c>
      <c r="J803" s="143">
        <f>สกลนคร!F120</f>
        <v>1080515.0900000001</v>
      </c>
      <c r="K803" s="142">
        <f>สกลนคร!AG120</f>
        <v>1101908.8500000001</v>
      </c>
      <c r="L803" s="143">
        <f>สกลนคร!AH120</f>
        <v>3002705.74</v>
      </c>
      <c r="M803" s="143">
        <f>สกลนคร!AI120</f>
        <v>2686307.0100000002</v>
      </c>
      <c r="N803" s="139"/>
      <c r="O803" s="139"/>
      <c r="P803" s="139"/>
      <c r="Q803" s="131">
        <f t="shared" si="93"/>
        <v>316398.73</v>
      </c>
      <c r="R803" s="132">
        <f t="shared" si="94"/>
        <v>710.86783617424248</v>
      </c>
    </row>
    <row r="804" spans="1:18" x14ac:dyDescent="0.35">
      <c r="A804" s="138">
        <v>8</v>
      </c>
      <c r="B804" s="139" t="s">
        <v>61</v>
      </c>
      <c r="C804" s="139" t="s">
        <v>500</v>
      </c>
      <c r="D804" s="139" t="s">
        <v>134</v>
      </c>
      <c r="E804" s="139" t="s">
        <v>501</v>
      </c>
      <c r="F804" s="139" t="s">
        <v>180</v>
      </c>
      <c r="G804" s="139" t="s">
        <v>1201</v>
      </c>
      <c r="H804" s="140">
        <v>6946</v>
      </c>
      <c r="I804" s="138">
        <v>5</v>
      </c>
      <c r="J804" s="143">
        <f>สกลนคร!F121</f>
        <v>941732.53</v>
      </c>
      <c r="K804" s="142">
        <f>สกลนคร!AG121</f>
        <v>1008961.39</v>
      </c>
      <c r="L804" s="143">
        <f>สกลนคร!AH121</f>
        <v>4166015.94</v>
      </c>
      <c r="M804" s="143">
        <f>สกลนคร!AI121</f>
        <v>3433726.79</v>
      </c>
      <c r="N804" s="139"/>
      <c r="O804" s="139"/>
      <c r="P804" s="139"/>
      <c r="Q804" s="131">
        <f t="shared" si="93"/>
        <v>732289.14999999991</v>
      </c>
      <c r="R804" s="132">
        <f t="shared" si="94"/>
        <v>599.77194644399651</v>
      </c>
    </row>
    <row r="805" spans="1:18" x14ac:dyDescent="0.35">
      <c r="A805" s="138">
        <v>9</v>
      </c>
      <c r="B805" s="139" t="s">
        <v>61</v>
      </c>
      <c r="C805" s="139" t="s">
        <v>500</v>
      </c>
      <c r="D805" s="139" t="s">
        <v>134</v>
      </c>
      <c r="E805" s="139" t="s">
        <v>501</v>
      </c>
      <c r="F805" s="139" t="s">
        <v>180</v>
      </c>
      <c r="G805" s="139" t="s">
        <v>1202</v>
      </c>
      <c r="H805" s="140">
        <v>4263</v>
      </c>
      <c r="I805" s="138">
        <v>3</v>
      </c>
      <c r="J805" s="143">
        <f>สกลนคร!F122</f>
        <v>653976.44999999995</v>
      </c>
      <c r="K805" s="142">
        <f>สกลนคร!AG122</f>
        <v>685571.07</v>
      </c>
      <c r="L805" s="143">
        <f>สกลนคร!AH122</f>
        <v>2869069.3899999997</v>
      </c>
      <c r="M805" s="143">
        <f>สกลนคร!AI122</f>
        <v>2678213.8499999996</v>
      </c>
      <c r="N805" s="139"/>
      <c r="O805" s="139"/>
      <c r="P805" s="139"/>
      <c r="Q805" s="131">
        <f t="shared" si="93"/>
        <v>190855.54000000004</v>
      </c>
      <c r="R805" s="132">
        <f t="shared" si="94"/>
        <v>673.01651184611762</v>
      </c>
    </row>
    <row r="806" spans="1:18" x14ac:dyDescent="0.35">
      <c r="A806" s="138">
        <v>10</v>
      </c>
      <c r="B806" s="139" t="s">
        <v>61</v>
      </c>
      <c r="C806" s="139" t="s">
        <v>500</v>
      </c>
      <c r="D806" s="139" t="s">
        <v>134</v>
      </c>
      <c r="E806" s="139" t="s">
        <v>501</v>
      </c>
      <c r="F806" s="139" t="s">
        <v>180</v>
      </c>
      <c r="G806" s="139" t="s">
        <v>1203</v>
      </c>
      <c r="H806" s="140">
        <v>3035</v>
      </c>
      <c r="I806" s="138">
        <v>3</v>
      </c>
      <c r="J806" s="143">
        <f>สกลนคร!F123</f>
        <v>580119.11</v>
      </c>
      <c r="K806" s="142">
        <f>สกลนคร!AG123</f>
        <v>608081.29999999993</v>
      </c>
      <c r="L806" s="143">
        <f>สกลนคร!AH123</f>
        <v>2263047.06</v>
      </c>
      <c r="M806" s="143">
        <f>สกลนคร!AI123</f>
        <v>2163596.59</v>
      </c>
      <c r="N806" s="139"/>
      <c r="O806" s="139"/>
      <c r="P806" s="139"/>
      <c r="Q806" s="131">
        <f t="shared" si="93"/>
        <v>99450.470000000205</v>
      </c>
      <c r="R806" s="132">
        <f t="shared" si="94"/>
        <v>745.64977265238883</v>
      </c>
    </row>
    <row r="807" spans="1:18" x14ac:dyDescent="0.35">
      <c r="A807" s="138">
        <v>11</v>
      </c>
      <c r="B807" s="139" t="s">
        <v>61</v>
      </c>
      <c r="C807" s="139" t="s">
        <v>500</v>
      </c>
      <c r="D807" s="139" t="s">
        <v>134</v>
      </c>
      <c r="E807" s="139" t="s">
        <v>501</v>
      </c>
      <c r="F807" s="139" t="s">
        <v>180</v>
      </c>
      <c r="G807" s="139" t="s">
        <v>1204</v>
      </c>
      <c r="H807" s="140">
        <v>3444</v>
      </c>
      <c r="I807" s="138">
        <v>3</v>
      </c>
      <c r="J807" s="143">
        <f>สกลนคร!F124</f>
        <v>613124.47</v>
      </c>
      <c r="K807" s="142">
        <f>สกลนคร!AG124</f>
        <v>651918.32999999996</v>
      </c>
      <c r="L807" s="143">
        <f>สกลนคร!AH124</f>
        <v>2393043</v>
      </c>
      <c r="M807" s="143">
        <f>สกลนคร!AI124</f>
        <v>2202435.4500000002</v>
      </c>
      <c r="N807" s="139"/>
      <c r="O807" s="139"/>
      <c r="P807" s="139"/>
      <c r="Q807" s="131">
        <f t="shared" si="93"/>
        <v>190607.54999999981</v>
      </c>
      <c r="R807" s="132">
        <f t="shared" si="94"/>
        <v>694.84407665505228</v>
      </c>
    </row>
    <row r="808" spans="1:18" s="150" customFormat="1" x14ac:dyDescent="0.35">
      <c r="A808" s="144">
        <v>10</v>
      </c>
      <c r="B808" s="145" t="s">
        <v>61</v>
      </c>
      <c r="C808" s="145"/>
      <c r="D808" s="145"/>
      <c r="E808" s="145" t="s">
        <v>77</v>
      </c>
      <c r="F808" s="145"/>
      <c r="G808" s="145" t="s">
        <v>503</v>
      </c>
      <c r="H808" s="151">
        <f>SUM(H797:H807)</f>
        <v>45500</v>
      </c>
      <c r="I808" s="144"/>
      <c r="J808" s="147">
        <f>SUM(J797:J807)</f>
        <v>7313829.7000000002</v>
      </c>
      <c r="K808" s="147">
        <f t="shared" ref="K808:M808" si="97">SUM(K797:K807)</f>
        <v>7663790.2800000003</v>
      </c>
      <c r="L808" s="147">
        <f t="shared" si="97"/>
        <v>30750955.16</v>
      </c>
      <c r="M808" s="147">
        <f t="shared" si="97"/>
        <v>28124162.759999998</v>
      </c>
      <c r="N808" s="145">
        <v>10</v>
      </c>
      <c r="O808" s="145">
        <v>10</v>
      </c>
      <c r="P808" s="145">
        <f>N808-O808</f>
        <v>0</v>
      </c>
      <c r="Q808" s="148">
        <f t="shared" si="93"/>
        <v>2626792.4000000022</v>
      </c>
      <c r="R808" s="149">
        <f>L808/H808</f>
        <v>675.84516835164834</v>
      </c>
    </row>
    <row r="809" spans="1:18" x14ac:dyDescent="0.35">
      <c r="A809" s="138">
        <v>1</v>
      </c>
      <c r="B809" s="139" t="s">
        <v>61</v>
      </c>
      <c r="C809" s="139" t="s">
        <v>504</v>
      </c>
      <c r="D809" s="139" t="s">
        <v>138</v>
      </c>
      <c r="E809" s="139" t="s">
        <v>505</v>
      </c>
      <c r="F809" s="139" t="s">
        <v>210</v>
      </c>
      <c r="G809" s="139" t="s">
        <v>506</v>
      </c>
      <c r="H809" s="140"/>
      <c r="I809" s="138"/>
      <c r="J809" s="141"/>
      <c r="K809" s="142"/>
      <c r="L809" s="143"/>
      <c r="M809" s="143"/>
      <c r="N809" s="139"/>
      <c r="O809" s="139"/>
      <c r="P809" s="139"/>
    </row>
    <row r="810" spans="1:18" x14ac:dyDescent="0.35">
      <c r="A810" s="138">
        <v>2</v>
      </c>
      <c r="B810" s="139" t="s">
        <v>61</v>
      </c>
      <c r="C810" s="139" t="s">
        <v>504</v>
      </c>
      <c r="D810" s="139" t="s">
        <v>138</v>
      </c>
      <c r="E810" s="139" t="s">
        <v>505</v>
      </c>
      <c r="F810" s="139" t="s">
        <v>180</v>
      </c>
      <c r="G810" s="139" t="s">
        <v>1205</v>
      </c>
      <c r="H810" s="140">
        <v>2224</v>
      </c>
      <c r="I810" s="138">
        <v>2</v>
      </c>
      <c r="J810" s="143">
        <f>สกลนคร!F125</f>
        <v>243888.68</v>
      </c>
      <c r="K810" s="142">
        <f>สกลนคร!AG125</f>
        <v>344386.05</v>
      </c>
      <c r="L810" s="143">
        <f>สกลนคร!AH125</f>
        <v>1959019.87</v>
      </c>
      <c r="M810" s="143">
        <f>สกลนคร!AI125</f>
        <v>1921483.95</v>
      </c>
      <c r="N810" s="139"/>
      <c r="O810" s="139"/>
      <c r="P810" s="139"/>
      <c r="Q810" s="131">
        <f t="shared" si="93"/>
        <v>37535.920000000158</v>
      </c>
      <c r="R810" s="132">
        <f t="shared" si="94"/>
        <v>880.85425809352523</v>
      </c>
    </row>
    <row r="811" spans="1:18" x14ac:dyDescent="0.35">
      <c r="A811" s="138">
        <v>3</v>
      </c>
      <c r="B811" s="139" t="s">
        <v>61</v>
      </c>
      <c r="C811" s="139" t="s">
        <v>504</v>
      </c>
      <c r="D811" s="139" t="s">
        <v>138</v>
      </c>
      <c r="E811" s="139" t="s">
        <v>505</v>
      </c>
      <c r="F811" s="139" t="s">
        <v>180</v>
      </c>
      <c r="G811" s="139" t="s">
        <v>1206</v>
      </c>
      <c r="H811" s="140">
        <v>6948</v>
      </c>
      <c r="I811" s="138">
        <v>5</v>
      </c>
      <c r="J811" s="143">
        <f>สกลนคร!F126</f>
        <v>176605.07</v>
      </c>
      <c r="K811" s="142">
        <f>สกลนคร!AG126</f>
        <v>333715.26</v>
      </c>
      <c r="L811" s="143">
        <f>สกลนคร!AH126</f>
        <v>4385287.92</v>
      </c>
      <c r="M811" s="143">
        <f>สกลนคร!AI126</f>
        <v>4063971.0300000003</v>
      </c>
      <c r="N811" s="139"/>
      <c r="O811" s="139"/>
      <c r="P811" s="139"/>
      <c r="Q811" s="131">
        <f t="shared" si="93"/>
        <v>321316.88999999966</v>
      </c>
      <c r="R811" s="132">
        <f t="shared" si="94"/>
        <v>631.15830742659762</v>
      </c>
    </row>
    <row r="812" spans="1:18" x14ac:dyDescent="0.35">
      <c r="A812" s="138">
        <v>4</v>
      </c>
      <c r="B812" s="139" t="s">
        <v>61</v>
      </c>
      <c r="C812" s="139" t="s">
        <v>504</v>
      </c>
      <c r="D812" s="139" t="s">
        <v>138</v>
      </c>
      <c r="E812" s="139" t="s">
        <v>505</v>
      </c>
      <c r="F812" s="139" t="s">
        <v>180</v>
      </c>
      <c r="G812" s="139" t="s">
        <v>1207</v>
      </c>
      <c r="H812" s="140">
        <v>2265</v>
      </c>
      <c r="I812" s="138">
        <v>2</v>
      </c>
      <c r="J812" s="143">
        <f>สกลนคร!F127</f>
        <v>218807.23</v>
      </c>
      <c r="K812" s="142">
        <f>สกลนคร!AG127</f>
        <v>231286.12</v>
      </c>
      <c r="L812" s="143">
        <f>สกลนคร!AH127</f>
        <v>1936999.82</v>
      </c>
      <c r="M812" s="143">
        <f>สกลนคร!AI127</f>
        <v>1900063.47</v>
      </c>
      <c r="N812" s="139"/>
      <c r="O812" s="139"/>
      <c r="P812" s="139"/>
      <c r="Q812" s="131">
        <f t="shared" si="93"/>
        <v>36936.350000000093</v>
      </c>
      <c r="R812" s="132">
        <f t="shared" si="94"/>
        <v>855.18755849889624</v>
      </c>
    </row>
    <row r="813" spans="1:18" x14ac:dyDescent="0.35">
      <c r="A813" s="138">
        <v>5</v>
      </c>
      <c r="B813" s="139" t="s">
        <v>61</v>
      </c>
      <c r="C813" s="139" t="s">
        <v>504</v>
      </c>
      <c r="D813" s="139" t="s">
        <v>138</v>
      </c>
      <c r="E813" s="139" t="s">
        <v>505</v>
      </c>
      <c r="F813" s="139" t="s">
        <v>180</v>
      </c>
      <c r="G813" s="139" t="s">
        <v>1208</v>
      </c>
      <c r="H813" s="140">
        <v>4502</v>
      </c>
      <c r="I813" s="138">
        <v>4</v>
      </c>
      <c r="J813" s="143">
        <f>สกลนคร!F128</f>
        <v>417838.48</v>
      </c>
      <c r="K813" s="142">
        <f>สกลนคร!AG128</f>
        <v>553035.22</v>
      </c>
      <c r="L813" s="143">
        <f>สกลนคร!AH128</f>
        <v>3496358.31</v>
      </c>
      <c r="M813" s="143">
        <f>สกลนคร!AI128</f>
        <v>3252906.98</v>
      </c>
      <c r="N813" s="139"/>
      <c r="O813" s="139"/>
      <c r="P813" s="139"/>
      <c r="Q813" s="131">
        <f t="shared" si="93"/>
        <v>243451.33000000007</v>
      </c>
      <c r="R813" s="132">
        <f t="shared" si="94"/>
        <v>776.623347401155</v>
      </c>
    </row>
    <row r="814" spans="1:18" x14ac:dyDescent="0.35">
      <c r="A814" s="138">
        <v>6</v>
      </c>
      <c r="B814" s="139" t="s">
        <v>61</v>
      </c>
      <c r="C814" s="139" t="s">
        <v>504</v>
      </c>
      <c r="D814" s="139" t="s">
        <v>138</v>
      </c>
      <c r="E814" s="139" t="s">
        <v>505</v>
      </c>
      <c r="F814" s="139" t="s">
        <v>180</v>
      </c>
      <c r="G814" s="139" t="s">
        <v>1209</v>
      </c>
      <c r="H814" s="140">
        <v>6455</v>
      </c>
      <c r="I814" s="138">
        <v>5</v>
      </c>
      <c r="J814" s="143">
        <f>สกลนคร!F129</f>
        <v>844393.25</v>
      </c>
      <c r="K814" s="142">
        <f>สกลนคร!AG129</f>
        <v>976171.19</v>
      </c>
      <c r="L814" s="143">
        <f>สกลนคร!AH129</f>
        <v>3535473.4099999997</v>
      </c>
      <c r="M814" s="143">
        <f>สกลนคร!AI129</f>
        <v>3203589.9099999997</v>
      </c>
      <c r="N814" s="139"/>
      <c r="O814" s="139"/>
      <c r="P814" s="139"/>
      <c r="Q814" s="131">
        <f t="shared" si="93"/>
        <v>331883.5</v>
      </c>
      <c r="R814" s="132">
        <f t="shared" si="94"/>
        <v>547.71083036405878</v>
      </c>
    </row>
    <row r="815" spans="1:18" x14ac:dyDescent="0.35">
      <c r="A815" s="138">
        <v>7</v>
      </c>
      <c r="B815" s="139" t="s">
        <v>61</v>
      </c>
      <c r="C815" s="139" t="s">
        <v>504</v>
      </c>
      <c r="D815" s="139" t="s">
        <v>138</v>
      </c>
      <c r="E815" s="139" t="s">
        <v>505</v>
      </c>
      <c r="F815" s="139" t="s">
        <v>180</v>
      </c>
      <c r="G815" s="139" t="s">
        <v>1210</v>
      </c>
      <c r="H815" s="140">
        <v>1661</v>
      </c>
      <c r="I815" s="138">
        <v>2</v>
      </c>
      <c r="J815" s="143">
        <f>สกลนคร!F130</f>
        <v>182131.86</v>
      </c>
      <c r="K815" s="142">
        <f>สกลนคร!AG130</f>
        <v>234161.88</v>
      </c>
      <c r="L815" s="143">
        <f>สกลนคร!AH130</f>
        <v>2037594.29</v>
      </c>
      <c r="M815" s="143">
        <f>สกลนคร!AI130</f>
        <v>1927052.33</v>
      </c>
      <c r="N815" s="139"/>
      <c r="O815" s="139"/>
      <c r="P815" s="139"/>
      <c r="Q815" s="131">
        <f t="shared" si="93"/>
        <v>110541.95999999996</v>
      </c>
      <c r="R815" s="132">
        <f t="shared" si="94"/>
        <v>1226.7274473208911</v>
      </c>
    </row>
    <row r="816" spans="1:18" x14ac:dyDescent="0.35">
      <c r="A816" s="138">
        <v>8</v>
      </c>
      <c r="B816" s="139" t="s">
        <v>61</v>
      </c>
      <c r="C816" s="139" t="s">
        <v>504</v>
      </c>
      <c r="D816" s="139" t="s">
        <v>138</v>
      </c>
      <c r="E816" s="139" t="s">
        <v>505</v>
      </c>
      <c r="F816" s="139" t="s">
        <v>180</v>
      </c>
      <c r="G816" s="139" t="s">
        <v>1211</v>
      </c>
      <c r="H816" s="140">
        <v>1935</v>
      </c>
      <c r="I816" s="138">
        <v>2</v>
      </c>
      <c r="J816" s="143">
        <f>สกลนคร!F131</f>
        <v>250532.15</v>
      </c>
      <c r="K816" s="142">
        <f>สกลนคร!AG131</f>
        <v>306996.15999999997</v>
      </c>
      <c r="L816" s="143">
        <f>สกลนคร!AH131</f>
        <v>1784946.1600000001</v>
      </c>
      <c r="M816" s="143">
        <f>สกลนคร!AI131</f>
        <v>1758139.19</v>
      </c>
      <c r="N816" s="139"/>
      <c r="O816" s="139"/>
      <c r="P816" s="139"/>
      <c r="Q816" s="131">
        <f t="shared" si="93"/>
        <v>26806.970000000205</v>
      </c>
      <c r="R816" s="132">
        <f t="shared" si="94"/>
        <v>922.45279586563311</v>
      </c>
    </row>
    <row r="817" spans="1:18" x14ac:dyDescent="0.35">
      <c r="A817" s="138">
        <v>9</v>
      </c>
      <c r="B817" s="139" t="s">
        <v>61</v>
      </c>
      <c r="C817" s="139" t="s">
        <v>504</v>
      </c>
      <c r="D817" s="139" t="s">
        <v>138</v>
      </c>
      <c r="E817" s="139" t="s">
        <v>505</v>
      </c>
      <c r="F817" s="139" t="s">
        <v>180</v>
      </c>
      <c r="G817" s="139" t="s">
        <v>1212</v>
      </c>
      <c r="H817" s="140">
        <v>4296</v>
      </c>
      <c r="I817" s="138">
        <v>3</v>
      </c>
      <c r="J817" s="143">
        <f>สกลนคร!F132</f>
        <v>341172.93</v>
      </c>
      <c r="K817" s="142">
        <f>สกลนคร!AG132</f>
        <v>399149.31</v>
      </c>
      <c r="L817" s="143">
        <f>สกลนคร!AH132</f>
        <v>2848312.95</v>
      </c>
      <c r="M817" s="143">
        <f>สกลนคร!AI132</f>
        <v>2766528.8200000003</v>
      </c>
      <c r="N817" s="139"/>
      <c r="O817" s="139"/>
      <c r="P817" s="139"/>
      <c r="Q817" s="131">
        <f t="shared" si="93"/>
        <v>81784.129999999888</v>
      </c>
      <c r="R817" s="132">
        <f t="shared" si="94"/>
        <v>663.01511871508387</v>
      </c>
    </row>
    <row r="818" spans="1:18" x14ac:dyDescent="0.35">
      <c r="A818" s="138">
        <v>10</v>
      </c>
      <c r="B818" s="139" t="s">
        <v>61</v>
      </c>
      <c r="C818" s="139" t="s">
        <v>504</v>
      </c>
      <c r="D818" s="139" t="s">
        <v>138</v>
      </c>
      <c r="E818" s="139" t="s">
        <v>505</v>
      </c>
      <c r="F818" s="139" t="s">
        <v>180</v>
      </c>
      <c r="G818" s="139" t="s">
        <v>1213</v>
      </c>
      <c r="H818" s="140">
        <v>4985</v>
      </c>
      <c r="I818" s="138">
        <v>4</v>
      </c>
      <c r="J818" s="143">
        <f>สกลนคร!F133</f>
        <v>557423.1</v>
      </c>
      <c r="K818" s="142">
        <f>สกลนคร!AG133</f>
        <v>713695.61</v>
      </c>
      <c r="L818" s="143">
        <f>สกลนคร!AH133</f>
        <v>2713022.13</v>
      </c>
      <c r="M818" s="143">
        <f>สกลนคร!AI133</f>
        <v>2677200.6799999997</v>
      </c>
      <c r="N818" s="139"/>
      <c r="O818" s="139"/>
      <c r="P818" s="139"/>
      <c r="Q818" s="131">
        <f t="shared" si="93"/>
        <v>35821.450000000186</v>
      </c>
      <c r="R818" s="132">
        <f t="shared" si="94"/>
        <v>544.23713741223673</v>
      </c>
    </row>
    <row r="819" spans="1:18" x14ac:dyDescent="0.35">
      <c r="A819" s="138">
        <v>11</v>
      </c>
      <c r="B819" s="139" t="s">
        <v>61</v>
      </c>
      <c r="C819" s="139" t="s">
        <v>504</v>
      </c>
      <c r="D819" s="139" t="s">
        <v>138</v>
      </c>
      <c r="E819" s="139" t="s">
        <v>505</v>
      </c>
      <c r="F819" s="139" t="s">
        <v>180</v>
      </c>
      <c r="G819" s="139" t="s">
        <v>1214</v>
      </c>
      <c r="H819" s="140">
        <v>6488</v>
      </c>
      <c r="I819" s="138">
        <v>5</v>
      </c>
      <c r="J819" s="143">
        <f>สกลนคร!F134</f>
        <v>121607.37</v>
      </c>
      <c r="K819" s="142">
        <f>สกลนคร!AG134</f>
        <v>324248.70999999996</v>
      </c>
      <c r="L819" s="143">
        <f>สกลนคร!AH134</f>
        <v>2716517.81</v>
      </c>
      <c r="M819" s="143">
        <f>สกลนคร!AI134</f>
        <v>2987411.94</v>
      </c>
      <c r="N819" s="139"/>
      <c r="O819" s="139"/>
      <c r="P819" s="139"/>
      <c r="Q819" s="131">
        <f t="shared" si="93"/>
        <v>-270894.12999999989</v>
      </c>
      <c r="R819" s="132">
        <f t="shared" si="94"/>
        <v>418.69879932182494</v>
      </c>
    </row>
    <row r="820" spans="1:18" x14ac:dyDescent="0.35">
      <c r="A820" s="138">
        <v>12</v>
      </c>
      <c r="B820" s="139" t="s">
        <v>61</v>
      </c>
      <c r="C820" s="139" t="s">
        <v>504</v>
      </c>
      <c r="D820" s="139" t="s">
        <v>138</v>
      </c>
      <c r="E820" s="139" t="s">
        <v>505</v>
      </c>
      <c r="F820" s="139" t="s">
        <v>180</v>
      </c>
      <c r="G820" s="139" t="s">
        <v>1215</v>
      </c>
      <c r="H820" s="140">
        <v>789</v>
      </c>
      <c r="I820" s="138">
        <v>1</v>
      </c>
      <c r="J820" s="143">
        <f>สกลนคร!F135</f>
        <v>128624.08</v>
      </c>
      <c r="K820" s="142">
        <f>สกลนคร!AG135</f>
        <v>157674.09000000003</v>
      </c>
      <c r="L820" s="143">
        <f>สกลนคร!AH135</f>
        <v>1789144.8900000001</v>
      </c>
      <c r="M820" s="143">
        <f>สกลนคร!AI135</f>
        <v>1703129.6800000002</v>
      </c>
      <c r="N820" s="139"/>
      <c r="O820" s="139"/>
      <c r="P820" s="139"/>
      <c r="Q820" s="131">
        <f t="shared" si="93"/>
        <v>86015.209999999963</v>
      </c>
      <c r="R820" s="132">
        <f t="shared" si="94"/>
        <v>2267.610760456274</v>
      </c>
    </row>
    <row r="821" spans="1:18" s="150" customFormat="1" x14ac:dyDescent="0.35">
      <c r="A821" s="144">
        <v>11</v>
      </c>
      <c r="B821" s="145" t="s">
        <v>61</v>
      </c>
      <c r="C821" s="145"/>
      <c r="D821" s="145"/>
      <c r="E821" s="145" t="s">
        <v>77</v>
      </c>
      <c r="F821" s="145"/>
      <c r="G821" s="145" t="s">
        <v>507</v>
      </c>
      <c r="H821" s="151">
        <f>SUM(H809:H820)</f>
        <v>42548</v>
      </c>
      <c r="I821" s="144"/>
      <c r="J821" s="147">
        <f>SUM(J809:J820)</f>
        <v>3483024.2</v>
      </c>
      <c r="K821" s="147">
        <f t="shared" ref="K821:M821" si="98">SUM(K809:K820)</f>
        <v>4574519.5999999996</v>
      </c>
      <c r="L821" s="147">
        <f t="shared" si="98"/>
        <v>29202677.559999999</v>
      </c>
      <c r="M821" s="147">
        <f t="shared" si="98"/>
        <v>28161477.98</v>
      </c>
      <c r="N821" s="145">
        <v>11</v>
      </c>
      <c r="O821" s="145">
        <v>11</v>
      </c>
      <c r="P821" s="145">
        <f>N821-O821</f>
        <v>0</v>
      </c>
      <c r="Q821" s="148">
        <f t="shared" si="93"/>
        <v>1041199.5799999982</v>
      </c>
      <c r="R821" s="149">
        <f>L821/H821</f>
        <v>686.34665695214812</v>
      </c>
    </row>
    <row r="822" spans="1:18" x14ac:dyDescent="0.35">
      <c r="A822" s="138">
        <v>1</v>
      </c>
      <c r="B822" s="139" t="s">
        <v>61</v>
      </c>
      <c r="C822" s="139" t="s">
        <v>508</v>
      </c>
      <c r="D822" s="139" t="s">
        <v>154</v>
      </c>
      <c r="E822" s="139" t="s">
        <v>509</v>
      </c>
      <c r="F822" s="139" t="s">
        <v>210</v>
      </c>
      <c r="G822" s="139" t="s">
        <v>510</v>
      </c>
      <c r="H822" s="140"/>
      <c r="I822" s="138"/>
      <c r="J822" s="141"/>
      <c r="K822" s="142"/>
      <c r="L822" s="143"/>
      <c r="M822" s="143"/>
      <c r="N822" s="139"/>
      <c r="O822" s="139"/>
      <c r="P822" s="139"/>
    </row>
    <row r="823" spans="1:18" x14ac:dyDescent="0.35">
      <c r="A823" s="138">
        <v>2</v>
      </c>
      <c r="B823" s="139" t="s">
        <v>61</v>
      </c>
      <c r="C823" s="139" t="s">
        <v>508</v>
      </c>
      <c r="D823" s="139" t="s">
        <v>154</v>
      </c>
      <c r="E823" s="139" t="s">
        <v>509</v>
      </c>
      <c r="F823" s="139" t="s">
        <v>180</v>
      </c>
      <c r="G823" s="139" t="s">
        <v>1216</v>
      </c>
      <c r="H823" s="140">
        <v>8307</v>
      </c>
      <c r="I823" s="138">
        <v>5</v>
      </c>
      <c r="J823" s="143">
        <f>สกลนคร!F136</f>
        <v>796862.38</v>
      </c>
      <c r="K823" s="142">
        <f>สกลนคร!AG136</f>
        <v>904976.09</v>
      </c>
      <c r="L823" s="143">
        <f>สกลนคร!AH136</f>
        <v>5545993.8499999996</v>
      </c>
      <c r="M823" s="143">
        <f>สกลนคร!AI136</f>
        <v>4907659.4399999995</v>
      </c>
      <c r="N823" s="139"/>
      <c r="O823" s="139"/>
      <c r="P823" s="139"/>
      <c r="Q823" s="131">
        <f t="shared" si="93"/>
        <v>638334.41000000015</v>
      </c>
      <c r="R823" s="132">
        <f t="shared" si="94"/>
        <v>667.62896954375822</v>
      </c>
    </row>
    <row r="824" spans="1:18" x14ac:dyDescent="0.35">
      <c r="A824" s="138">
        <v>3</v>
      </c>
      <c r="B824" s="139" t="s">
        <v>61</v>
      </c>
      <c r="C824" s="139" t="s">
        <v>508</v>
      </c>
      <c r="D824" s="139" t="s">
        <v>154</v>
      </c>
      <c r="E824" s="139" t="s">
        <v>509</v>
      </c>
      <c r="F824" s="139" t="s">
        <v>180</v>
      </c>
      <c r="G824" s="139" t="s">
        <v>1217</v>
      </c>
      <c r="H824" s="140">
        <v>4857</v>
      </c>
      <c r="I824" s="138">
        <v>4</v>
      </c>
      <c r="J824" s="143">
        <f>สกลนคร!F137</f>
        <v>511151.61</v>
      </c>
      <c r="K824" s="142">
        <f>สกลนคร!AG137</f>
        <v>737004.45</v>
      </c>
      <c r="L824" s="143">
        <f>สกลนคร!AH137</f>
        <v>4036398.2199999997</v>
      </c>
      <c r="M824" s="143">
        <f>สกลนคร!AI137</f>
        <v>3506466.1599999997</v>
      </c>
      <c r="N824" s="139"/>
      <c r="O824" s="139"/>
      <c r="P824" s="139"/>
      <c r="Q824" s="131">
        <f t="shared" si="93"/>
        <v>529932.06000000006</v>
      </c>
      <c r="R824" s="132">
        <f t="shared" si="94"/>
        <v>831.0476055178093</v>
      </c>
    </row>
    <row r="825" spans="1:18" x14ac:dyDescent="0.35">
      <c r="A825" s="138">
        <v>4</v>
      </c>
      <c r="B825" s="139" t="s">
        <v>61</v>
      </c>
      <c r="C825" s="139" t="s">
        <v>508</v>
      </c>
      <c r="D825" s="139" t="s">
        <v>154</v>
      </c>
      <c r="E825" s="139" t="s">
        <v>509</v>
      </c>
      <c r="F825" s="139" t="s">
        <v>180</v>
      </c>
      <c r="G825" s="139" t="s">
        <v>1218</v>
      </c>
      <c r="H825" s="140">
        <v>4343</v>
      </c>
      <c r="I825" s="138">
        <v>3</v>
      </c>
      <c r="J825" s="143">
        <f>สกลนคร!F138</f>
        <v>388298.32</v>
      </c>
      <c r="K825" s="142">
        <f>สกลนคร!AG138</f>
        <v>588435.38</v>
      </c>
      <c r="L825" s="143">
        <f>สกลนคร!AH138</f>
        <v>3274150.41</v>
      </c>
      <c r="M825" s="143">
        <f>สกลนคร!AI138</f>
        <v>3139435.15</v>
      </c>
      <c r="N825" s="139"/>
      <c r="O825" s="139"/>
      <c r="P825" s="139"/>
      <c r="Q825" s="131">
        <f t="shared" si="93"/>
        <v>134715.26000000024</v>
      </c>
      <c r="R825" s="132">
        <f t="shared" si="94"/>
        <v>753.89141376928399</v>
      </c>
    </row>
    <row r="826" spans="1:18" x14ac:dyDescent="0.35">
      <c r="A826" s="138">
        <v>5</v>
      </c>
      <c r="B826" s="139" t="s">
        <v>61</v>
      </c>
      <c r="C826" s="139" t="s">
        <v>508</v>
      </c>
      <c r="D826" s="139" t="s">
        <v>154</v>
      </c>
      <c r="E826" s="139" t="s">
        <v>509</v>
      </c>
      <c r="F826" s="139" t="s">
        <v>180</v>
      </c>
      <c r="G826" s="139" t="s">
        <v>1219</v>
      </c>
      <c r="H826" s="140">
        <v>4628</v>
      </c>
      <c r="I826" s="138">
        <v>4</v>
      </c>
      <c r="J826" s="143">
        <f>สกลนคร!F139</f>
        <v>535253.99</v>
      </c>
      <c r="K826" s="142">
        <f>สกลนคร!AG139</f>
        <v>637215.81000000006</v>
      </c>
      <c r="L826" s="143">
        <f>สกลนคร!AH139</f>
        <v>2334019.38</v>
      </c>
      <c r="M826" s="143">
        <f>สกลนคร!AI139</f>
        <v>2022030.8</v>
      </c>
      <c r="N826" s="139"/>
      <c r="O826" s="139"/>
      <c r="P826" s="139"/>
      <c r="Q826" s="131">
        <f t="shared" si="93"/>
        <v>311988.57999999984</v>
      </c>
      <c r="R826" s="132">
        <f t="shared" si="94"/>
        <v>504.32570872947275</v>
      </c>
    </row>
    <row r="827" spans="1:18" x14ac:dyDescent="0.35">
      <c r="A827" s="138">
        <v>6</v>
      </c>
      <c r="B827" s="139" t="s">
        <v>61</v>
      </c>
      <c r="C827" s="139" t="s">
        <v>508</v>
      </c>
      <c r="D827" s="139" t="s">
        <v>154</v>
      </c>
      <c r="E827" s="139" t="s">
        <v>509</v>
      </c>
      <c r="F827" s="139" t="s">
        <v>180</v>
      </c>
      <c r="G827" s="139" t="s">
        <v>1220</v>
      </c>
      <c r="H827" s="140">
        <v>5183</v>
      </c>
      <c r="I827" s="138">
        <v>4</v>
      </c>
      <c r="J827" s="143">
        <f>สกลนคร!F140</f>
        <v>539038.81000000006</v>
      </c>
      <c r="K827" s="142">
        <f>สกลนคร!AG140</f>
        <v>648247.04000000004</v>
      </c>
      <c r="L827" s="143">
        <f>สกลนคร!AH140</f>
        <v>3661177.86</v>
      </c>
      <c r="M827" s="143">
        <f>สกลนคร!AI140</f>
        <v>3321735.31</v>
      </c>
      <c r="N827" s="139"/>
      <c r="O827" s="139"/>
      <c r="P827" s="139"/>
      <c r="Q827" s="131">
        <f t="shared" si="93"/>
        <v>339442.54999999981</v>
      </c>
      <c r="R827" s="132">
        <f t="shared" si="94"/>
        <v>706.38199112483119</v>
      </c>
    </row>
    <row r="828" spans="1:18" x14ac:dyDescent="0.35">
      <c r="A828" s="138">
        <v>7</v>
      </c>
      <c r="B828" s="139" t="s">
        <v>61</v>
      </c>
      <c r="C828" s="139" t="s">
        <v>508</v>
      </c>
      <c r="D828" s="139" t="s">
        <v>154</v>
      </c>
      <c r="E828" s="139" t="s">
        <v>509</v>
      </c>
      <c r="F828" s="139" t="s">
        <v>180</v>
      </c>
      <c r="G828" s="139" t="s">
        <v>1221</v>
      </c>
      <c r="H828" s="140">
        <v>3400</v>
      </c>
      <c r="I828" s="138">
        <v>3</v>
      </c>
      <c r="J828" s="143">
        <f>สกลนคร!F141</f>
        <v>708613.27</v>
      </c>
      <c r="K828" s="142">
        <f>สกลนคร!AG141</f>
        <v>893124.35</v>
      </c>
      <c r="L828" s="143">
        <f>สกลนคร!AH141</f>
        <v>3392271.77</v>
      </c>
      <c r="M828" s="143">
        <f>สกลนคร!AI141</f>
        <v>2580429.7799999998</v>
      </c>
      <c r="N828" s="139"/>
      <c r="O828" s="139"/>
      <c r="P828" s="139"/>
      <c r="Q828" s="131">
        <f t="shared" si="93"/>
        <v>811841.99000000022</v>
      </c>
      <c r="R828" s="132">
        <f t="shared" si="94"/>
        <v>997.72699117647062</v>
      </c>
    </row>
    <row r="829" spans="1:18" x14ac:dyDescent="0.35">
      <c r="A829" s="138">
        <v>8</v>
      </c>
      <c r="B829" s="139" t="s">
        <v>61</v>
      </c>
      <c r="C829" s="139" t="s">
        <v>508</v>
      </c>
      <c r="D829" s="139" t="s">
        <v>154</v>
      </c>
      <c r="E829" s="139" t="s">
        <v>509</v>
      </c>
      <c r="F829" s="139" t="s">
        <v>180</v>
      </c>
      <c r="G829" s="139" t="s">
        <v>1222</v>
      </c>
      <c r="H829" s="140">
        <v>7272</v>
      </c>
      <c r="I829" s="138">
        <v>5</v>
      </c>
      <c r="J829" s="143">
        <f>สกลนคร!F142</f>
        <v>712664.78</v>
      </c>
      <c r="K829" s="142">
        <f>สกลนคร!AG142</f>
        <v>1030208.6100000001</v>
      </c>
      <c r="L829" s="143">
        <f>สกลนคร!AH142</f>
        <v>3452950.39</v>
      </c>
      <c r="M829" s="143">
        <f>สกลนคร!AI142</f>
        <v>2550505.89</v>
      </c>
      <c r="N829" s="139"/>
      <c r="O829" s="139"/>
      <c r="P829" s="139"/>
      <c r="Q829" s="131">
        <f t="shared" si="93"/>
        <v>902444.5</v>
      </c>
      <c r="R829" s="132">
        <f t="shared" si="94"/>
        <v>474.82816144114412</v>
      </c>
    </row>
    <row r="830" spans="1:18" x14ac:dyDescent="0.35">
      <c r="A830" s="138">
        <v>9</v>
      </c>
      <c r="B830" s="139" t="s">
        <v>61</v>
      </c>
      <c r="C830" s="139" t="s">
        <v>508</v>
      </c>
      <c r="D830" s="139" t="s">
        <v>154</v>
      </c>
      <c r="E830" s="139" t="s">
        <v>509</v>
      </c>
      <c r="F830" s="139" t="s">
        <v>180</v>
      </c>
      <c r="G830" s="139" t="s">
        <v>1223</v>
      </c>
      <c r="H830" s="140">
        <v>4130</v>
      </c>
      <c r="I830" s="138">
        <v>3</v>
      </c>
      <c r="J830" s="143">
        <f>สกลนคร!F143</f>
        <v>443910.78</v>
      </c>
      <c r="K830" s="142">
        <f>สกลนคร!AG143</f>
        <v>490683.11000000004</v>
      </c>
      <c r="L830" s="143">
        <f>สกลนคร!AH143</f>
        <v>3464452.27</v>
      </c>
      <c r="M830" s="143">
        <f>สกลนคร!AI143</f>
        <v>3112994.1300000004</v>
      </c>
      <c r="N830" s="139"/>
      <c r="O830" s="139"/>
      <c r="P830" s="139"/>
      <c r="Q830" s="131">
        <f t="shared" si="93"/>
        <v>351458.13999999966</v>
      </c>
      <c r="R830" s="132">
        <f t="shared" si="94"/>
        <v>838.85042857142855</v>
      </c>
    </row>
    <row r="831" spans="1:18" x14ac:dyDescent="0.35">
      <c r="A831" s="138">
        <v>10</v>
      </c>
      <c r="B831" s="139" t="s">
        <v>61</v>
      </c>
      <c r="C831" s="139" t="s">
        <v>508</v>
      </c>
      <c r="D831" s="139" t="s">
        <v>154</v>
      </c>
      <c r="E831" s="139" t="s">
        <v>509</v>
      </c>
      <c r="F831" s="139" t="s">
        <v>180</v>
      </c>
      <c r="G831" s="139" t="s">
        <v>1224</v>
      </c>
      <c r="H831" s="140">
        <v>3177</v>
      </c>
      <c r="I831" s="138">
        <v>3</v>
      </c>
      <c r="J831" s="143">
        <f>สกลนคร!F144</f>
        <v>825364.06</v>
      </c>
      <c r="K831" s="142">
        <f>สกลนคร!AG144</f>
        <v>919413.68</v>
      </c>
      <c r="L831" s="143">
        <f>สกลนคร!AH144</f>
        <v>3425254.79</v>
      </c>
      <c r="M831" s="143">
        <f>สกลนคร!AI144</f>
        <v>2721551.6799999997</v>
      </c>
      <c r="N831" s="139"/>
      <c r="O831" s="139"/>
      <c r="P831" s="139"/>
      <c r="Q831" s="131">
        <f t="shared" si="93"/>
        <v>703703.11000000034</v>
      </c>
      <c r="R831" s="132">
        <f t="shared" si="94"/>
        <v>1078.1412621970412</v>
      </c>
    </row>
    <row r="832" spans="1:18" x14ac:dyDescent="0.35">
      <c r="A832" s="138">
        <v>11</v>
      </c>
      <c r="B832" s="139" t="s">
        <v>61</v>
      </c>
      <c r="C832" s="139" t="s">
        <v>508</v>
      </c>
      <c r="D832" s="139" t="s">
        <v>154</v>
      </c>
      <c r="E832" s="139" t="s">
        <v>509</v>
      </c>
      <c r="F832" s="139" t="s">
        <v>180</v>
      </c>
      <c r="G832" s="139" t="s">
        <v>1225</v>
      </c>
      <c r="H832" s="140">
        <v>5043</v>
      </c>
      <c r="I832" s="138">
        <v>4</v>
      </c>
      <c r="J832" s="143">
        <f>สกลนคร!F145</f>
        <v>385429.69</v>
      </c>
      <c r="K832" s="142">
        <f>สกลนคร!AG145</f>
        <v>454118.08999999997</v>
      </c>
      <c r="L832" s="143">
        <f>สกลนคร!AH145</f>
        <v>4233926.74</v>
      </c>
      <c r="M832" s="143">
        <f>สกลนคร!AI145</f>
        <v>3663748.22</v>
      </c>
      <c r="N832" s="139"/>
      <c r="O832" s="139"/>
      <c r="P832" s="139"/>
      <c r="Q832" s="131">
        <f t="shared" si="93"/>
        <v>570178.52</v>
      </c>
      <c r="R832" s="132">
        <f t="shared" si="94"/>
        <v>839.56508824112632</v>
      </c>
    </row>
    <row r="833" spans="1:18" x14ac:dyDescent="0.35">
      <c r="A833" s="138">
        <v>12</v>
      </c>
      <c r="B833" s="139" t="s">
        <v>61</v>
      </c>
      <c r="C833" s="139" t="s">
        <v>508</v>
      </c>
      <c r="D833" s="139" t="s">
        <v>154</v>
      </c>
      <c r="E833" s="139" t="s">
        <v>509</v>
      </c>
      <c r="F833" s="139" t="s">
        <v>180</v>
      </c>
      <c r="G833" s="139" t="s">
        <v>1226</v>
      </c>
      <c r="H833" s="140">
        <v>4781</v>
      </c>
      <c r="I833" s="138">
        <v>4</v>
      </c>
      <c r="J833" s="143">
        <f>สกลนคร!F146</f>
        <v>412011.15</v>
      </c>
      <c r="K833" s="142">
        <f>สกลนคร!AG146</f>
        <v>592095.90999999992</v>
      </c>
      <c r="L833" s="143">
        <f>สกลนคร!AH146</f>
        <v>4090429.72</v>
      </c>
      <c r="M833" s="143">
        <f>สกลนคร!AI146</f>
        <v>3652492.7699999996</v>
      </c>
      <c r="N833" s="139"/>
      <c r="O833" s="139"/>
      <c r="P833" s="139"/>
      <c r="Q833" s="131">
        <f t="shared" si="93"/>
        <v>437936.95000000065</v>
      </c>
      <c r="R833" s="132">
        <f t="shared" si="94"/>
        <v>855.55944781426479</v>
      </c>
    </row>
    <row r="834" spans="1:18" x14ac:dyDescent="0.35">
      <c r="A834" s="138">
        <v>13</v>
      </c>
      <c r="B834" s="139" t="s">
        <v>61</v>
      </c>
      <c r="C834" s="139" t="s">
        <v>508</v>
      </c>
      <c r="D834" s="139" t="s">
        <v>154</v>
      </c>
      <c r="E834" s="139" t="s">
        <v>509</v>
      </c>
      <c r="F834" s="139" t="s">
        <v>180</v>
      </c>
      <c r="G834" s="139" t="s">
        <v>1227</v>
      </c>
      <c r="H834" s="140">
        <v>7022</v>
      </c>
      <c r="I834" s="138">
        <v>5</v>
      </c>
      <c r="J834" s="143">
        <f>สกลนคร!F147</f>
        <v>1057237.22</v>
      </c>
      <c r="K834" s="142">
        <f>สกลนคร!AG147</f>
        <v>1226448.22</v>
      </c>
      <c r="L834" s="143">
        <f>สกลนคร!AH147</f>
        <v>4195971.32</v>
      </c>
      <c r="M834" s="143">
        <f>สกลนคร!AI147</f>
        <v>3147576.77</v>
      </c>
      <c r="N834" s="139"/>
      <c r="O834" s="139"/>
      <c r="P834" s="139"/>
      <c r="Q834" s="131">
        <f t="shared" si="93"/>
        <v>1048394.5500000003</v>
      </c>
      <c r="R834" s="132">
        <f t="shared" si="94"/>
        <v>597.54647109085738</v>
      </c>
    </row>
    <row r="835" spans="1:18" x14ac:dyDescent="0.35">
      <c r="A835" s="138">
        <v>14</v>
      </c>
      <c r="B835" s="139" t="s">
        <v>61</v>
      </c>
      <c r="C835" s="139" t="s">
        <v>508</v>
      </c>
      <c r="D835" s="139" t="s">
        <v>154</v>
      </c>
      <c r="E835" s="139" t="s">
        <v>509</v>
      </c>
      <c r="F835" s="139" t="s">
        <v>180</v>
      </c>
      <c r="G835" s="139" t="s">
        <v>1228</v>
      </c>
      <c r="H835" s="140">
        <v>5099</v>
      </c>
      <c r="I835" s="138">
        <v>4</v>
      </c>
      <c r="J835" s="143">
        <f>สกลนคร!F148</f>
        <v>575400.71</v>
      </c>
      <c r="K835" s="142">
        <f>สกลนคร!AG148</f>
        <v>727318.1</v>
      </c>
      <c r="L835" s="143">
        <f>สกลนคร!AH148</f>
        <v>3324087.5999999996</v>
      </c>
      <c r="M835" s="143">
        <f>สกลนคร!AI148</f>
        <v>2939874.9299999997</v>
      </c>
      <c r="N835" s="139"/>
      <c r="O835" s="139"/>
      <c r="P835" s="139"/>
      <c r="Q835" s="131">
        <f t="shared" si="93"/>
        <v>384212.66999999993</v>
      </c>
      <c r="R835" s="132">
        <f t="shared" si="94"/>
        <v>651.90970778584028</v>
      </c>
    </row>
    <row r="836" spans="1:18" x14ac:dyDescent="0.35">
      <c r="A836" s="138">
        <v>15</v>
      </c>
      <c r="B836" s="139" t="s">
        <v>61</v>
      </c>
      <c r="C836" s="139" t="s">
        <v>508</v>
      </c>
      <c r="D836" s="139" t="s">
        <v>154</v>
      </c>
      <c r="E836" s="139" t="s">
        <v>509</v>
      </c>
      <c r="F836" s="139" t="s">
        <v>180</v>
      </c>
      <c r="G836" s="139" t="s">
        <v>1229</v>
      </c>
      <c r="H836" s="140">
        <v>2341</v>
      </c>
      <c r="I836" s="138">
        <v>2</v>
      </c>
      <c r="J836" s="143">
        <f>สกลนคร!F149</f>
        <v>301175.96999999997</v>
      </c>
      <c r="K836" s="142">
        <f>สกลนคร!AG149</f>
        <v>383230.32999999996</v>
      </c>
      <c r="L836" s="143">
        <f>สกลนคร!AH149</f>
        <v>1849112.09</v>
      </c>
      <c r="M836" s="143">
        <f>สกลนคร!AI149</f>
        <v>1630690.71</v>
      </c>
      <c r="N836" s="139"/>
      <c r="O836" s="139"/>
      <c r="P836" s="139"/>
      <c r="Q836" s="131">
        <f t="shared" si="93"/>
        <v>218421.38000000012</v>
      </c>
      <c r="R836" s="132">
        <f t="shared" si="94"/>
        <v>789.88128577530972</v>
      </c>
    </row>
    <row r="837" spans="1:18" x14ac:dyDescent="0.35">
      <c r="A837" s="138">
        <v>16</v>
      </c>
      <c r="B837" s="139" t="s">
        <v>61</v>
      </c>
      <c r="C837" s="139" t="s">
        <v>508</v>
      </c>
      <c r="D837" s="139" t="s">
        <v>154</v>
      </c>
      <c r="E837" s="139" t="s">
        <v>509</v>
      </c>
      <c r="F837" s="139" t="s">
        <v>180</v>
      </c>
      <c r="G837" s="139" t="s">
        <v>1230</v>
      </c>
      <c r="H837" s="140">
        <v>1923</v>
      </c>
      <c r="I837" s="138">
        <v>2</v>
      </c>
      <c r="J837" s="143">
        <f>สกลนคร!F150</f>
        <v>405277.78</v>
      </c>
      <c r="K837" s="142">
        <f>สกลนคร!AG150</f>
        <v>461711.61000000004</v>
      </c>
      <c r="L837" s="143">
        <f>สกลนคร!AH150</f>
        <v>2883769.09</v>
      </c>
      <c r="M837" s="143">
        <f>สกลนคร!AI150</f>
        <v>2644800.04</v>
      </c>
      <c r="N837" s="139"/>
      <c r="O837" s="139"/>
      <c r="P837" s="139"/>
      <c r="Q837" s="131">
        <f t="shared" si="93"/>
        <v>238969.04999999981</v>
      </c>
      <c r="R837" s="132">
        <f t="shared" si="94"/>
        <v>1499.6199115964637</v>
      </c>
    </row>
    <row r="838" spans="1:18" x14ac:dyDescent="0.35">
      <c r="A838" s="138">
        <v>17</v>
      </c>
      <c r="B838" s="139" t="s">
        <v>61</v>
      </c>
      <c r="C838" s="139" t="s">
        <v>508</v>
      </c>
      <c r="D838" s="139" t="s">
        <v>154</v>
      </c>
      <c r="E838" s="139" t="s">
        <v>509</v>
      </c>
      <c r="F838" s="139" t="s">
        <v>180</v>
      </c>
      <c r="G838" s="139" t="s">
        <v>1231</v>
      </c>
      <c r="H838" s="140">
        <v>1617</v>
      </c>
      <c r="I838" s="138">
        <v>2</v>
      </c>
      <c r="J838" s="143">
        <f>สกลนคร!F151</f>
        <v>287979.67</v>
      </c>
      <c r="K838" s="142">
        <f>สกลนคร!AG151</f>
        <v>393659.79</v>
      </c>
      <c r="L838" s="143">
        <f>สกลนคร!AH151</f>
        <v>1459977.3800000001</v>
      </c>
      <c r="M838" s="143">
        <f>สกลนคร!AI151</f>
        <v>1263298.8700000001</v>
      </c>
      <c r="N838" s="139"/>
      <c r="O838" s="139"/>
      <c r="P838" s="139"/>
      <c r="Q838" s="131">
        <f t="shared" si="93"/>
        <v>196678.51</v>
      </c>
      <c r="R838" s="132">
        <f t="shared" si="94"/>
        <v>902.892628324057</v>
      </c>
    </row>
    <row r="839" spans="1:18" x14ac:dyDescent="0.35">
      <c r="A839" s="138">
        <v>18</v>
      </c>
      <c r="B839" s="139" t="s">
        <v>61</v>
      </c>
      <c r="C839" s="139" t="s">
        <v>508</v>
      </c>
      <c r="D839" s="139" t="s">
        <v>154</v>
      </c>
      <c r="E839" s="139" t="s">
        <v>509</v>
      </c>
      <c r="F839" s="139" t="s">
        <v>180</v>
      </c>
      <c r="G839" s="139" t="s">
        <v>1232</v>
      </c>
      <c r="H839" s="140">
        <v>1689</v>
      </c>
      <c r="I839" s="138">
        <v>2</v>
      </c>
      <c r="J839" s="143">
        <f>สกลนคร!F152</f>
        <v>200016.28</v>
      </c>
      <c r="K839" s="142">
        <f>สกลนคร!AG152</f>
        <v>267963.83</v>
      </c>
      <c r="L839" s="143">
        <f>สกลนคร!AH152</f>
        <v>2500147.38</v>
      </c>
      <c r="M839" s="143">
        <f>สกลนคร!AI152</f>
        <v>2199656.44</v>
      </c>
      <c r="N839" s="139"/>
      <c r="O839" s="139"/>
      <c r="P839" s="139"/>
      <c r="Q839" s="131">
        <f t="shared" ref="Q839:Q902" si="99">L839-M839</f>
        <v>300490.93999999994</v>
      </c>
      <c r="R839" s="132">
        <f t="shared" ref="R839:R902" si="100">L839/H839</f>
        <v>1480.2530373001775</v>
      </c>
    </row>
    <row r="840" spans="1:18" x14ac:dyDescent="0.35">
      <c r="A840" s="138">
        <v>19</v>
      </c>
      <c r="B840" s="139" t="s">
        <v>61</v>
      </c>
      <c r="C840" s="139" t="s">
        <v>508</v>
      </c>
      <c r="D840" s="139" t="s">
        <v>154</v>
      </c>
      <c r="E840" s="139" t="s">
        <v>509</v>
      </c>
      <c r="F840" s="139" t="s">
        <v>180</v>
      </c>
      <c r="G840" s="139" t="s">
        <v>1233</v>
      </c>
      <c r="H840" s="140">
        <v>4089</v>
      </c>
      <c r="I840" s="138">
        <v>3</v>
      </c>
      <c r="J840" s="143">
        <f>สกลนคร!F153</f>
        <v>282537.40000000002</v>
      </c>
      <c r="K840" s="142">
        <f>สกลนคร!AG153</f>
        <v>473170.94</v>
      </c>
      <c r="L840" s="143">
        <f>สกลนคร!AH153</f>
        <v>4101366.39</v>
      </c>
      <c r="M840" s="143">
        <f>สกลนคร!AI153</f>
        <v>3770523.3600000003</v>
      </c>
      <c r="N840" s="139"/>
      <c r="O840" s="139"/>
      <c r="P840" s="139"/>
      <c r="Q840" s="131">
        <f t="shared" si="99"/>
        <v>330843.0299999998</v>
      </c>
      <c r="R840" s="132">
        <f t="shared" si="100"/>
        <v>1003.024306676449</v>
      </c>
    </row>
    <row r="841" spans="1:18" x14ac:dyDescent="0.35">
      <c r="A841" s="138">
        <v>20</v>
      </c>
      <c r="B841" s="139" t="s">
        <v>61</v>
      </c>
      <c r="C841" s="139" t="s">
        <v>508</v>
      </c>
      <c r="D841" s="139" t="s">
        <v>154</v>
      </c>
      <c r="E841" s="139" t="s">
        <v>509</v>
      </c>
      <c r="F841" s="139" t="s">
        <v>180</v>
      </c>
      <c r="G841" s="139" t="s">
        <v>1234</v>
      </c>
      <c r="H841" s="140">
        <v>5940</v>
      </c>
      <c r="I841" s="138">
        <v>4</v>
      </c>
      <c r="J841" s="143">
        <f>สกลนคร!F154</f>
        <v>903326.4</v>
      </c>
      <c r="K841" s="142">
        <f>สกลนคร!AG154</f>
        <v>1013754.56</v>
      </c>
      <c r="L841" s="143">
        <f>สกลนคร!AH154</f>
        <v>3412263.6900000004</v>
      </c>
      <c r="M841" s="143">
        <f>สกลนคร!AI154</f>
        <v>3021839.9</v>
      </c>
      <c r="N841" s="139"/>
      <c r="O841" s="139"/>
      <c r="P841" s="139"/>
      <c r="Q841" s="131">
        <f t="shared" si="99"/>
        <v>390423.7900000005</v>
      </c>
      <c r="R841" s="132">
        <f t="shared" si="100"/>
        <v>574.45516666666674</v>
      </c>
    </row>
    <row r="842" spans="1:18" x14ac:dyDescent="0.35">
      <c r="A842" s="138">
        <v>21</v>
      </c>
      <c r="B842" s="139" t="s">
        <v>61</v>
      </c>
      <c r="C842" s="139" t="s">
        <v>508</v>
      </c>
      <c r="D842" s="139" t="s">
        <v>154</v>
      </c>
      <c r="E842" s="139" t="s">
        <v>509</v>
      </c>
      <c r="F842" s="139" t="s">
        <v>180</v>
      </c>
      <c r="G842" s="139" t="s">
        <v>1235</v>
      </c>
      <c r="H842" s="140">
        <v>3290</v>
      </c>
      <c r="I842" s="138">
        <v>3</v>
      </c>
      <c r="J842" s="143">
        <f>สกลนคร!F155</f>
        <v>417274.79</v>
      </c>
      <c r="K842" s="142">
        <f>สกลนคร!AG155</f>
        <v>543036.86</v>
      </c>
      <c r="L842" s="143">
        <f>สกลนคร!AH155</f>
        <v>2810387.27</v>
      </c>
      <c r="M842" s="143">
        <f>สกลนคร!AI155</f>
        <v>2749677.9499999997</v>
      </c>
      <c r="N842" s="139"/>
      <c r="O842" s="139"/>
      <c r="P842" s="139"/>
      <c r="Q842" s="131">
        <f t="shared" si="99"/>
        <v>60709.320000000298</v>
      </c>
      <c r="R842" s="132">
        <f t="shared" si="100"/>
        <v>854.22105471124621</v>
      </c>
    </row>
    <row r="843" spans="1:18" s="150" customFormat="1" x14ac:dyDescent="0.35">
      <c r="A843" s="144">
        <v>12</v>
      </c>
      <c r="B843" s="145" t="s">
        <v>61</v>
      </c>
      <c r="C843" s="145"/>
      <c r="D843" s="145"/>
      <c r="E843" s="145" t="s">
        <v>77</v>
      </c>
      <c r="F843" s="145"/>
      <c r="G843" s="145" t="s">
        <v>511</v>
      </c>
      <c r="H843" s="151">
        <f>SUM(H822:H842)</f>
        <v>88131</v>
      </c>
      <c r="I843" s="144"/>
      <c r="J843" s="147">
        <f>SUM(J822:J842)</f>
        <v>10688825.059999999</v>
      </c>
      <c r="K843" s="147">
        <f t="shared" ref="K843:M843" si="101">SUM(K822:K842)</f>
        <v>13385816.759999998</v>
      </c>
      <c r="L843" s="147">
        <f t="shared" si="101"/>
        <v>67448107.609999999</v>
      </c>
      <c r="M843" s="147">
        <f t="shared" si="101"/>
        <v>58546988.299999997</v>
      </c>
      <c r="N843" s="145">
        <v>20</v>
      </c>
      <c r="O843" s="145">
        <v>20</v>
      </c>
      <c r="P843" s="145">
        <f>N843-O843</f>
        <v>0</v>
      </c>
      <c r="Q843" s="148">
        <f t="shared" si="99"/>
        <v>8901119.3100000024</v>
      </c>
      <c r="R843" s="149">
        <f>L843/H843</f>
        <v>765.31649033824647</v>
      </c>
    </row>
    <row r="844" spans="1:18" x14ac:dyDescent="0.35">
      <c r="A844" s="138">
        <v>1</v>
      </c>
      <c r="B844" s="139" t="s">
        <v>61</v>
      </c>
      <c r="C844" s="139" t="s">
        <v>512</v>
      </c>
      <c r="D844" s="139" t="s">
        <v>142</v>
      </c>
      <c r="E844" s="139" t="s">
        <v>513</v>
      </c>
      <c r="F844" s="139" t="s">
        <v>210</v>
      </c>
      <c r="G844" s="139" t="s">
        <v>514</v>
      </c>
      <c r="H844" s="140"/>
      <c r="I844" s="138"/>
      <c r="J844" s="141"/>
      <c r="K844" s="142"/>
      <c r="L844" s="143"/>
      <c r="M844" s="143"/>
      <c r="N844" s="139"/>
      <c r="O844" s="139"/>
      <c r="P844" s="139"/>
    </row>
    <row r="845" spans="1:18" x14ac:dyDescent="0.35">
      <c r="A845" s="138">
        <v>2</v>
      </c>
      <c r="B845" s="139" t="s">
        <v>61</v>
      </c>
      <c r="C845" s="139" t="s">
        <v>512</v>
      </c>
      <c r="D845" s="139" t="s">
        <v>142</v>
      </c>
      <c r="E845" s="139" t="s">
        <v>513</v>
      </c>
      <c r="F845" s="139" t="s">
        <v>180</v>
      </c>
      <c r="G845" s="139" t="s">
        <v>1236</v>
      </c>
      <c r="H845" s="140">
        <v>3875</v>
      </c>
      <c r="I845" s="138">
        <v>3</v>
      </c>
      <c r="J845" s="143">
        <f>สกลนคร!F156</f>
        <v>496655.2</v>
      </c>
      <c r="K845" s="142">
        <f>สกลนคร!AG156</f>
        <v>546893.28</v>
      </c>
      <c r="L845" s="143">
        <f>สกลนคร!AH156</f>
        <v>3117485.6399999997</v>
      </c>
      <c r="M845" s="143">
        <f>สกลนคร!AI156</f>
        <v>2935112.3800000004</v>
      </c>
      <c r="N845" s="139"/>
      <c r="O845" s="139"/>
      <c r="P845" s="139"/>
      <c r="Q845" s="131">
        <f t="shared" si="99"/>
        <v>182373.25999999931</v>
      </c>
      <c r="R845" s="132">
        <f t="shared" si="100"/>
        <v>804.5124232258064</v>
      </c>
    </row>
    <row r="846" spans="1:18" x14ac:dyDescent="0.35">
      <c r="A846" s="138">
        <v>3</v>
      </c>
      <c r="B846" s="139" t="s">
        <v>61</v>
      </c>
      <c r="C846" s="139" t="s">
        <v>512</v>
      </c>
      <c r="D846" s="139" t="s">
        <v>142</v>
      </c>
      <c r="E846" s="139" t="s">
        <v>513</v>
      </c>
      <c r="F846" s="139" t="s">
        <v>180</v>
      </c>
      <c r="G846" s="139" t="s">
        <v>1237</v>
      </c>
      <c r="H846" s="140">
        <v>4209</v>
      </c>
      <c r="I846" s="138">
        <v>3</v>
      </c>
      <c r="J846" s="143">
        <f>สกลนคร!F157</f>
        <v>405518.58</v>
      </c>
      <c r="K846" s="142">
        <f>สกลนคร!AG157</f>
        <v>422747.13</v>
      </c>
      <c r="L846" s="143">
        <f>สกลนคร!AH157</f>
        <v>1568307.44</v>
      </c>
      <c r="M846" s="143">
        <f>สกลนคร!AI157</f>
        <v>1381995.5</v>
      </c>
      <c r="N846" s="139"/>
      <c r="O846" s="139"/>
      <c r="P846" s="139"/>
      <c r="Q846" s="131">
        <f t="shared" si="99"/>
        <v>186311.93999999994</v>
      </c>
      <c r="R846" s="132">
        <f t="shared" si="100"/>
        <v>372.608087431694</v>
      </c>
    </row>
    <row r="847" spans="1:18" x14ac:dyDescent="0.35">
      <c r="A847" s="138">
        <v>4</v>
      </c>
      <c r="B847" s="139" t="s">
        <v>61</v>
      </c>
      <c r="C847" s="139" t="s">
        <v>512</v>
      </c>
      <c r="D847" s="139" t="s">
        <v>142</v>
      </c>
      <c r="E847" s="139" t="s">
        <v>513</v>
      </c>
      <c r="F847" s="139" t="s">
        <v>180</v>
      </c>
      <c r="G847" s="139" t="s">
        <v>1238</v>
      </c>
      <c r="H847" s="140">
        <v>5209</v>
      </c>
      <c r="I847" s="138">
        <v>4</v>
      </c>
      <c r="J847" s="143">
        <f>สกลนคร!F158</f>
        <v>836775.25</v>
      </c>
      <c r="K847" s="142">
        <f>สกลนคร!AG158</f>
        <v>902890.19</v>
      </c>
      <c r="L847" s="143">
        <f>สกลนคร!AH158</f>
        <v>2508873.29</v>
      </c>
      <c r="M847" s="143">
        <f>สกลนคร!AI158</f>
        <v>2275422.81</v>
      </c>
      <c r="N847" s="139"/>
      <c r="O847" s="139"/>
      <c r="P847" s="139"/>
      <c r="Q847" s="131">
        <f t="shared" si="99"/>
        <v>233450.47999999998</v>
      </c>
      <c r="R847" s="132">
        <f t="shared" si="100"/>
        <v>481.64202150124783</v>
      </c>
    </row>
    <row r="848" spans="1:18" x14ac:dyDescent="0.35">
      <c r="A848" s="138">
        <v>5</v>
      </c>
      <c r="B848" s="139" t="s">
        <v>61</v>
      </c>
      <c r="C848" s="139" t="s">
        <v>512</v>
      </c>
      <c r="D848" s="139" t="s">
        <v>142</v>
      </c>
      <c r="E848" s="139" t="s">
        <v>513</v>
      </c>
      <c r="F848" s="139" t="s">
        <v>180</v>
      </c>
      <c r="G848" s="139" t="s">
        <v>1239</v>
      </c>
      <c r="H848" s="140">
        <v>5460</v>
      </c>
      <c r="I848" s="138">
        <v>4</v>
      </c>
      <c r="J848" s="143">
        <f>สกลนคร!F159</f>
        <v>702877.08</v>
      </c>
      <c r="K848" s="142">
        <f>สกลนคร!AG159</f>
        <v>765566.92999999993</v>
      </c>
      <c r="L848" s="143">
        <f>สกลนคร!AH159</f>
        <v>2253893.02</v>
      </c>
      <c r="M848" s="143">
        <f>สกลนคร!AI159</f>
        <v>1900234.78</v>
      </c>
      <c r="N848" s="139"/>
      <c r="O848" s="139"/>
      <c r="P848" s="139"/>
      <c r="Q848" s="131">
        <f t="shared" si="99"/>
        <v>353658.24</v>
      </c>
      <c r="R848" s="132">
        <f t="shared" si="100"/>
        <v>412.80091941391942</v>
      </c>
    </row>
    <row r="849" spans="1:18" s="150" customFormat="1" x14ac:dyDescent="0.35">
      <c r="A849" s="144">
        <v>13</v>
      </c>
      <c r="B849" s="145" t="s">
        <v>61</v>
      </c>
      <c r="C849" s="145"/>
      <c r="D849" s="145"/>
      <c r="E849" s="145" t="s">
        <v>77</v>
      </c>
      <c r="F849" s="145"/>
      <c r="G849" s="145" t="s">
        <v>515</v>
      </c>
      <c r="H849" s="151">
        <f>SUM(H845:H848)</f>
        <v>18753</v>
      </c>
      <c r="I849" s="144"/>
      <c r="J849" s="147">
        <f>SUM(J844:J848)</f>
        <v>2441826.11</v>
      </c>
      <c r="K849" s="147">
        <f t="shared" ref="K849:M849" si="102">SUM(K844:K848)</f>
        <v>2638097.5300000003</v>
      </c>
      <c r="L849" s="147">
        <f t="shared" si="102"/>
        <v>9448559.3900000006</v>
      </c>
      <c r="M849" s="147">
        <f t="shared" si="102"/>
        <v>8492765.4700000007</v>
      </c>
      <c r="N849" s="145">
        <v>4</v>
      </c>
      <c r="O849" s="145">
        <v>4</v>
      </c>
      <c r="P849" s="145">
        <f>N849-O849</f>
        <v>0</v>
      </c>
      <c r="Q849" s="148">
        <f t="shared" si="99"/>
        <v>955793.91999999993</v>
      </c>
      <c r="R849" s="149">
        <f>L849/H849</f>
        <v>503.8425526582414</v>
      </c>
    </row>
    <row r="850" spans="1:18" x14ac:dyDescent="0.35">
      <c r="A850" s="138">
        <v>1</v>
      </c>
      <c r="B850" s="139" t="s">
        <v>61</v>
      </c>
      <c r="C850" s="139" t="s">
        <v>516</v>
      </c>
      <c r="D850" s="139" t="s">
        <v>145</v>
      </c>
      <c r="E850" s="139" t="s">
        <v>517</v>
      </c>
      <c r="F850" s="139" t="s">
        <v>210</v>
      </c>
      <c r="G850" s="139" t="s">
        <v>518</v>
      </c>
      <c r="H850" s="140"/>
      <c r="I850" s="138"/>
      <c r="J850" s="141"/>
      <c r="K850" s="142"/>
      <c r="L850" s="143"/>
      <c r="M850" s="143"/>
      <c r="N850" s="139"/>
      <c r="O850" s="139"/>
      <c r="P850" s="139"/>
    </row>
    <row r="851" spans="1:18" x14ac:dyDescent="0.35">
      <c r="A851" s="138">
        <v>2</v>
      </c>
      <c r="B851" s="139" t="s">
        <v>61</v>
      </c>
      <c r="C851" s="139" t="s">
        <v>516</v>
      </c>
      <c r="D851" s="139" t="s">
        <v>145</v>
      </c>
      <c r="E851" s="139" t="s">
        <v>517</v>
      </c>
      <c r="F851" s="139" t="s">
        <v>180</v>
      </c>
      <c r="G851" s="139" t="s">
        <v>1240</v>
      </c>
      <c r="H851" s="140">
        <v>2090</v>
      </c>
      <c r="I851" s="138">
        <v>2</v>
      </c>
      <c r="J851" s="143">
        <f>สกลนคร!F160</f>
        <v>423093.1</v>
      </c>
      <c r="K851" s="142">
        <f>สกลนคร!AG160</f>
        <v>360724.16</v>
      </c>
      <c r="L851" s="143">
        <f>สกลนคร!AH160</f>
        <v>3116167.7399999998</v>
      </c>
      <c r="M851" s="143">
        <f>สกลนคร!AI160</f>
        <v>2646967.77</v>
      </c>
      <c r="N851" s="139"/>
      <c r="O851" s="139"/>
      <c r="P851" s="139"/>
      <c r="Q851" s="131">
        <f t="shared" si="99"/>
        <v>469199.96999999974</v>
      </c>
      <c r="R851" s="132">
        <f t="shared" si="100"/>
        <v>1490.9893492822966</v>
      </c>
    </row>
    <row r="852" spans="1:18" x14ac:dyDescent="0.35">
      <c r="A852" s="138">
        <v>3</v>
      </c>
      <c r="B852" s="139" t="s">
        <v>61</v>
      </c>
      <c r="C852" s="139" t="s">
        <v>516</v>
      </c>
      <c r="D852" s="139" t="s">
        <v>145</v>
      </c>
      <c r="E852" s="139" t="s">
        <v>517</v>
      </c>
      <c r="F852" s="139" t="s">
        <v>180</v>
      </c>
      <c r="G852" s="139" t="s">
        <v>1241</v>
      </c>
      <c r="H852" s="140">
        <v>3852</v>
      </c>
      <c r="I852" s="138">
        <v>3</v>
      </c>
      <c r="J852" s="143">
        <f>สกลนคร!F161</f>
        <v>369818.83</v>
      </c>
      <c r="K852" s="142">
        <f>สกลนคร!AG161</f>
        <v>455771.04000000004</v>
      </c>
      <c r="L852" s="143">
        <f>สกลนคร!AH161</f>
        <v>4825763.66</v>
      </c>
      <c r="M852" s="143">
        <f>สกลนคร!AI161</f>
        <v>3685908.0700000003</v>
      </c>
      <c r="N852" s="139"/>
      <c r="O852" s="139"/>
      <c r="P852" s="139"/>
      <c r="Q852" s="131">
        <f t="shared" si="99"/>
        <v>1139855.5899999999</v>
      </c>
      <c r="R852" s="132">
        <f t="shared" si="100"/>
        <v>1252.7943042575287</v>
      </c>
    </row>
    <row r="853" spans="1:18" x14ac:dyDescent="0.35">
      <c r="A853" s="138">
        <v>4</v>
      </c>
      <c r="B853" s="139" t="s">
        <v>61</v>
      </c>
      <c r="C853" s="139" t="s">
        <v>516</v>
      </c>
      <c r="D853" s="139" t="s">
        <v>145</v>
      </c>
      <c r="E853" s="139" t="s">
        <v>517</v>
      </c>
      <c r="F853" s="139" t="s">
        <v>180</v>
      </c>
      <c r="G853" s="139" t="s">
        <v>1242</v>
      </c>
      <c r="H853" s="140">
        <v>4000</v>
      </c>
      <c r="I853" s="138">
        <v>3</v>
      </c>
      <c r="J853" s="143">
        <f>สกลนคร!F162</f>
        <v>426888.03</v>
      </c>
      <c r="K853" s="142">
        <f>สกลนคร!AG162</f>
        <v>444326.60000000003</v>
      </c>
      <c r="L853" s="143">
        <f>สกลนคร!AH162</f>
        <v>4038972.38</v>
      </c>
      <c r="M853" s="143">
        <f>สกลนคร!AI162</f>
        <v>2722070.2399999998</v>
      </c>
      <c r="N853" s="139"/>
      <c r="O853" s="139"/>
      <c r="P853" s="139"/>
      <c r="Q853" s="131">
        <f t="shared" si="99"/>
        <v>1316902.1400000001</v>
      </c>
      <c r="R853" s="132">
        <f t="shared" si="100"/>
        <v>1009.7430949999999</v>
      </c>
    </row>
    <row r="854" spans="1:18" x14ac:dyDescent="0.35">
      <c r="A854" s="138">
        <v>5</v>
      </c>
      <c r="B854" s="139" t="s">
        <v>61</v>
      </c>
      <c r="C854" s="139" t="s">
        <v>516</v>
      </c>
      <c r="D854" s="139" t="s">
        <v>145</v>
      </c>
      <c r="E854" s="139" t="s">
        <v>517</v>
      </c>
      <c r="F854" s="139" t="s">
        <v>180</v>
      </c>
      <c r="G854" s="139" t="s">
        <v>1243</v>
      </c>
      <c r="H854" s="140">
        <v>5502</v>
      </c>
      <c r="I854" s="138">
        <v>4</v>
      </c>
      <c r="J854" s="143">
        <f>สกลนคร!F163</f>
        <v>871393.37</v>
      </c>
      <c r="K854" s="142">
        <f>สกลนคร!AG163</f>
        <v>912611.15</v>
      </c>
      <c r="L854" s="143">
        <f>สกลนคร!AH163</f>
        <v>3524224.73</v>
      </c>
      <c r="M854" s="143">
        <f>สกลนคร!AI163</f>
        <v>3276537.0500000003</v>
      </c>
      <c r="N854" s="139"/>
      <c r="O854" s="139"/>
      <c r="P854" s="139"/>
      <c r="Q854" s="131">
        <f t="shared" si="99"/>
        <v>247687.6799999997</v>
      </c>
      <c r="R854" s="132">
        <f t="shared" si="100"/>
        <v>640.53521083242458</v>
      </c>
    </row>
    <row r="855" spans="1:18" s="150" customFormat="1" x14ac:dyDescent="0.35">
      <c r="A855" s="144">
        <v>14</v>
      </c>
      <c r="B855" s="145" t="s">
        <v>61</v>
      </c>
      <c r="C855" s="145"/>
      <c r="D855" s="145"/>
      <c r="E855" s="145" t="s">
        <v>77</v>
      </c>
      <c r="F855" s="145"/>
      <c r="G855" s="145" t="s">
        <v>519</v>
      </c>
      <c r="H855" s="151">
        <f>SUM(H851:H854)</f>
        <v>15444</v>
      </c>
      <c r="I855" s="144"/>
      <c r="J855" s="147">
        <f>SUM(J850:J854)</f>
        <v>2091193.33</v>
      </c>
      <c r="K855" s="147">
        <f t="shared" ref="K855:M855" si="103">SUM(K850:K854)</f>
        <v>2173432.9500000002</v>
      </c>
      <c r="L855" s="147">
        <f t="shared" si="103"/>
        <v>15505128.510000002</v>
      </c>
      <c r="M855" s="147">
        <f t="shared" si="103"/>
        <v>12331483.130000001</v>
      </c>
      <c r="N855" s="145">
        <v>4</v>
      </c>
      <c r="O855" s="145">
        <v>4</v>
      </c>
      <c r="P855" s="145">
        <f>N855-O855</f>
        <v>0</v>
      </c>
      <c r="Q855" s="148">
        <f t="shared" si="99"/>
        <v>3173645.3800000008</v>
      </c>
      <c r="R855" s="149">
        <f>L855/H855</f>
        <v>1003.9580749805751</v>
      </c>
    </row>
    <row r="856" spans="1:18" x14ac:dyDescent="0.35">
      <c r="A856" s="138">
        <v>1</v>
      </c>
      <c r="B856" s="139" t="s">
        <v>61</v>
      </c>
      <c r="C856" s="139" t="s">
        <v>520</v>
      </c>
      <c r="D856" s="139" t="s">
        <v>148</v>
      </c>
      <c r="E856" s="139" t="s">
        <v>521</v>
      </c>
      <c r="F856" s="139" t="s">
        <v>210</v>
      </c>
      <c r="G856" s="139" t="s">
        <v>522</v>
      </c>
      <c r="H856" s="140"/>
      <c r="I856" s="138"/>
      <c r="J856" s="141"/>
      <c r="K856" s="142"/>
      <c r="L856" s="143"/>
      <c r="M856" s="143"/>
      <c r="N856" s="139"/>
      <c r="O856" s="139"/>
      <c r="P856" s="139"/>
    </row>
    <row r="857" spans="1:18" x14ac:dyDescent="0.35">
      <c r="A857" s="138">
        <v>2</v>
      </c>
      <c r="B857" s="139" t="s">
        <v>61</v>
      </c>
      <c r="C857" s="139" t="s">
        <v>520</v>
      </c>
      <c r="D857" s="139" t="s">
        <v>148</v>
      </c>
      <c r="E857" s="139" t="s">
        <v>521</v>
      </c>
      <c r="F857" s="139" t="s">
        <v>180</v>
      </c>
      <c r="G857" s="139" t="s">
        <v>1244</v>
      </c>
      <c r="H857" s="140">
        <v>2505</v>
      </c>
      <c r="I857" s="138">
        <v>2</v>
      </c>
      <c r="J857" s="143">
        <f>สกลนคร!F164</f>
        <v>1134692.17</v>
      </c>
      <c r="K857" s="142">
        <f>สกลนคร!AG164</f>
        <v>1160449.4899999998</v>
      </c>
      <c r="L857" s="143">
        <f>สกลนคร!AH164</f>
        <v>2270922.5</v>
      </c>
      <c r="M857" s="143">
        <f>สกลนคร!AI164</f>
        <v>1989657.26</v>
      </c>
      <c r="N857" s="139"/>
      <c r="O857" s="139"/>
      <c r="P857" s="139"/>
      <c r="Q857" s="131">
        <f t="shared" si="99"/>
        <v>281265.24</v>
      </c>
      <c r="R857" s="132">
        <f t="shared" si="100"/>
        <v>906.55588822355287</v>
      </c>
    </row>
    <row r="858" spans="1:18" x14ac:dyDescent="0.35">
      <c r="A858" s="138">
        <v>3</v>
      </c>
      <c r="B858" s="139" t="s">
        <v>61</v>
      </c>
      <c r="C858" s="139" t="s">
        <v>520</v>
      </c>
      <c r="D858" s="139" t="s">
        <v>148</v>
      </c>
      <c r="E858" s="139" t="s">
        <v>521</v>
      </c>
      <c r="F858" s="139" t="s">
        <v>180</v>
      </c>
      <c r="G858" s="139" t="s">
        <v>1245</v>
      </c>
      <c r="H858" s="140">
        <v>3733</v>
      </c>
      <c r="I858" s="138">
        <v>3</v>
      </c>
      <c r="J858" s="143">
        <f>สกลนคร!F165</f>
        <v>889471.84</v>
      </c>
      <c r="K858" s="142">
        <f>สกลนคร!AG165</f>
        <v>916702.40999999992</v>
      </c>
      <c r="L858" s="143">
        <f>สกลนคร!AH165</f>
        <v>2485458.52</v>
      </c>
      <c r="M858" s="143">
        <f>สกลนคร!AI165</f>
        <v>2392045.33</v>
      </c>
      <c r="N858" s="139"/>
      <c r="O858" s="139"/>
      <c r="P858" s="139"/>
      <c r="Q858" s="131">
        <f t="shared" si="99"/>
        <v>93413.189999999944</v>
      </c>
      <c r="R858" s="132">
        <f t="shared" si="100"/>
        <v>665.80726493436919</v>
      </c>
    </row>
    <row r="859" spans="1:18" x14ac:dyDescent="0.35">
      <c r="A859" s="138">
        <v>4</v>
      </c>
      <c r="B859" s="139" t="s">
        <v>61</v>
      </c>
      <c r="C859" s="139" t="s">
        <v>520</v>
      </c>
      <c r="D859" s="139" t="s">
        <v>148</v>
      </c>
      <c r="E859" s="139" t="s">
        <v>521</v>
      </c>
      <c r="F859" s="139" t="s">
        <v>180</v>
      </c>
      <c r="G859" s="139" t="s">
        <v>1246</v>
      </c>
      <c r="H859" s="140">
        <v>5221</v>
      </c>
      <c r="I859" s="138">
        <v>4</v>
      </c>
      <c r="J859" s="143">
        <f>สกลนคร!F166</f>
        <v>433353.89</v>
      </c>
      <c r="K859" s="142">
        <f>สกลนคร!AG166</f>
        <v>464191.97</v>
      </c>
      <c r="L859" s="143">
        <f>สกลนคร!AH166</f>
        <v>2738165.96</v>
      </c>
      <c r="M859" s="143">
        <f>สกลนคร!AI166</f>
        <v>2945348.5900000003</v>
      </c>
      <c r="N859" s="139"/>
      <c r="O859" s="139"/>
      <c r="P859" s="139"/>
      <c r="Q859" s="131">
        <f t="shared" si="99"/>
        <v>-207182.63000000035</v>
      </c>
      <c r="R859" s="132">
        <f t="shared" si="100"/>
        <v>524.45239609270254</v>
      </c>
    </row>
    <row r="860" spans="1:18" x14ac:dyDescent="0.35">
      <c r="A860" s="138">
        <v>5</v>
      </c>
      <c r="B860" s="139" t="s">
        <v>61</v>
      </c>
      <c r="C860" s="139" t="s">
        <v>520</v>
      </c>
      <c r="D860" s="139" t="s">
        <v>148</v>
      </c>
      <c r="E860" s="139" t="s">
        <v>521</v>
      </c>
      <c r="F860" s="139" t="s">
        <v>180</v>
      </c>
      <c r="G860" s="139" t="s">
        <v>1247</v>
      </c>
      <c r="H860" s="140">
        <v>2747</v>
      </c>
      <c r="I860" s="138">
        <v>2</v>
      </c>
      <c r="J860" s="143">
        <f>สกลนคร!F167</f>
        <v>580686.38</v>
      </c>
      <c r="K860" s="142">
        <f>สกลนคร!AG167</f>
        <v>579663.92000000004</v>
      </c>
      <c r="L860" s="143">
        <f>สกลนคร!AH167</f>
        <v>2873396.94</v>
      </c>
      <c r="M860" s="143">
        <f>สกลนคร!AI167</f>
        <v>2822607.52</v>
      </c>
      <c r="N860" s="139"/>
      <c r="O860" s="139"/>
      <c r="P860" s="139"/>
      <c r="Q860" s="131">
        <f t="shared" si="99"/>
        <v>50789.419999999925</v>
      </c>
      <c r="R860" s="132">
        <f t="shared" si="100"/>
        <v>1046.0127193301782</v>
      </c>
    </row>
    <row r="861" spans="1:18" x14ac:dyDescent="0.35">
      <c r="A861" s="138">
        <v>6</v>
      </c>
      <c r="B861" s="139" t="s">
        <v>61</v>
      </c>
      <c r="C861" s="139" t="s">
        <v>520</v>
      </c>
      <c r="D861" s="139" t="s">
        <v>148</v>
      </c>
      <c r="E861" s="139" t="s">
        <v>521</v>
      </c>
      <c r="F861" s="139" t="s">
        <v>180</v>
      </c>
      <c r="G861" s="139" t="s">
        <v>1248</v>
      </c>
      <c r="H861" s="140">
        <v>3860</v>
      </c>
      <c r="I861" s="138">
        <v>3</v>
      </c>
      <c r="J861" s="143">
        <f>สกลนคร!F168</f>
        <v>377602.07</v>
      </c>
      <c r="K861" s="142">
        <f>สกลนคร!AG168</f>
        <v>459964.85000000003</v>
      </c>
      <c r="L861" s="143">
        <f>สกลนคร!AH168</f>
        <v>3812612.23</v>
      </c>
      <c r="M861" s="143">
        <f>สกลนคร!AI168</f>
        <v>3513175.78</v>
      </c>
      <c r="N861" s="139"/>
      <c r="O861" s="139"/>
      <c r="P861" s="139"/>
      <c r="Q861" s="131">
        <f t="shared" si="99"/>
        <v>299436.45000000019</v>
      </c>
      <c r="R861" s="132">
        <f t="shared" si="100"/>
        <v>987.72337564766838</v>
      </c>
    </row>
    <row r="862" spans="1:18" s="150" customFormat="1" x14ac:dyDescent="0.35">
      <c r="A862" s="144">
        <v>15</v>
      </c>
      <c r="B862" s="145" t="s">
        <v>61</v>
      </c>
      <c r="C862" s="145"/>
      <c r="D862" s="145"/>
      <c r="E862" s="145" t="s">
        <v>77</v>
      </c>
      <c r="F862" s="145"/>
      <c r="G862" s="145" t="s">
        <v>523</v>
      </c>
      <c r="H862" s="151">
        <f>SUM(H857:H861)</f>
        <v>18066</v>
      </c>
      <c r="I862" s="144"/>
      <c r="J862" s="147">
        <f>SUM(J856:J861)</f>
        <v>3415806.3499999996</v>
      </c>
      <c r="K862" s="182">
        <f>SUM(K856:K861)</f>
        <v>3580972.6399999997</v>
      </c>
      <c r="L862" s="147">
        <f t="shared" ref="L862:M862" si="104">SUM(L856:L861)</f>
        <v>14180556.15</v>
      </c>
      <c r="M862" s="147">
        <f t="shared" si="104"/>
        <v>13662834.479999999</v>
      </c>
      <c r="N862" s="145">
        <v>5</v>
      </c>
      <c r="O862" s="145">
        <v>5</v>
      </c>
      <c r="P862" s="145">
        <f>N862-O862</f>
        <v>0</v>
      </c>
      <c r="Q862" s="148">
        <f t="shared" si="99"/>
        <v>517721.67000000179</v>
      </c>
      <c r="R862" s="149">
        <f>L862/H862</f>
        <v>784.93059614745937</v>
      </c>
    </row>
    <row r="863" spans="1:18" x14ac:dyDescent="0.35">
      <c r="A863" s="138">
        <v>1</v>
      </c>
      <c r="B863" s="139" t="s">
        <v>61</v>
      </c>
      <c r="C863" s="139" t="s">
        <v>524</v>
      </c>
      <c r="D863" s="139" t="s">
        <v>150</v>
      </c>
      <c r="E863" s="139" t="s">
        <v>525</v>
      </c>
      <c r="F863" s="139" t="s">
        <v>210</v>
      </c>
      <c r="G863" s="139" t="s">
        <v>526</v>
      </c>
      <c r="H863" s="140"/>
      <c r="I863" s="138"/>
      <c r="J863" s="141"/>
      <c r="K863" s="142"/>
      <c r="L863" s="143"/>
      <c r="M863" s="143"/>
      <c r="N863" s="139"/>
      <c r="O863" s="139"/>
      <c r="P863" s="139"/>
    </row>
    <row r="864" spans="1:18" x14ac:dyDescent="0.35">
      <c r="A864" s="138">
        <v>2</v>
      </c>
      <c r="B864" s="139" t="s">
        <v>61</v>
      </c>
      <c r="C864" s="139" t="s">
        <v>524</v>
      </c>
      <c r="D864" s="139" t="s">
        <v>150</v>
      </c>
      <c r="E864" s="139" t="s">
        <v>525</v>
      </c>
      <c r="F864" s="139" t="s">
        <v>180</v>
      </c>
      <c r="G864" s="139" t="s">
        <v>1249</v>
      </c>
      <c r="H864" s="140">
        <v>992</v>
      </c>
      <c r="I864" s="138">
        <v>1</v>
      </c>
      <c r="J864" s="143">
        <f>สกลนคร!F169</f>
        <v>480073.24</v>
      </c>
      <c r="K864" s="142">
        <f>สกลนคร!AG169</f>
        <v>547810.90999999992</v>
      </c>
      <c r="L864" s="143">
        <f>สกลนคร!AH169</f>
        <v>1680295.32</v>
      </c>
      <c r="M864" s="143">
        <f>สกลนคร!AI169</f>
        <v>1637961.23</v>
      </c>
      <c r="N864" s="139"/>
      <c r="O864" s="139"/>
      <c r="P864" s="139"/>
      <c r="Q864" s="131">
        <f t="shared" si="99"/>
        <v>42334.090000000084</v>
      </c>
      <c r="R864" s="132">
        <f t="shared" si="100"/>
        <v>1693.8460887096776</v>
      </c>
    </row>
    <row r="865" spans="1:18" x14ac:dyDescent="0.35">
      <c r="A865" s="138">
        <v>3</v>
      </c>
      <c r="B865" s="139" t="s">
        <v>61</v>
      </c>
      <c r="C865" s="139" t="s">
        <v>524</v>
      </c>
      <c r="D865" s="139" t="s">
        <v>150</v>
      </c>
      <c r="E865" s="139" t="s">
        <v>525</v>
      </c>
      <c r="F865" s="139" t="s">
        <v>180</v>
      </c>
      <c r="G865" s="139" t="s">
        <v>1250</v>
      </c>
      <c r="H865" s="140">
        <v>5690</v>
      </c>
      <c r="I865" s="138">
        <v>4</v>
      </c>
      <c r="J865" s="143">
        <f>สกลนคร!F170</f>
        <v>588421.62</v>
      </c>
      <c r="K865" s="142">
        <f>สกลนคร!AG170</f>
        <v>509983.66</v>
      </c>
      <c r="L865" s="143">
        <f>สกลนคร!AH170</f>
        <v>3033663.01</v>
      </c>
      <c r="M865" s="143">
        <f>สกลนคร!AI170</f>
        <v>2763305.5</v>
      </c>
      <c r="N865" s="139"/>
      <c r="O865" s="139"/>
      <c r="P865" s="139"/>
      <c r="Q865" s="131">
        <f t="shared" si="99"/>
        <v>270357.50999999978</v>
      </c>
      <c r="R865" s="132">
        <f t="shared" si="100"/>
        <v>533.15694376098418</v>
      </c>
    </row>
    <row r="866" spans="1:18" x14ac:dyDescent="0.35">
      <c r="A866" s="138">
        <v>4</v>
      </c>
      <c r="B866" s="139" t="s">
        <v>61</v>
      </c>
      <c r="C866" s="139" t="s">
        <v>524</v>
      </c>
      <c r="D866" s="139" t="s">
        <v>150</v>
      </c>
      <c r="E866" s="139" t="s">
        <v>525</v>
      </c>
      <c r="F866" s="139" t="s">
        <v>180</v>
      </c>
      <c r="G866" s="139" t="s">
        <v>1251</v>
      </c>
      <c r="H866" s="140">
        <v>3265</v>
      </c>
      <c r="I866" s="138">
        <v>3</v>
      </c>
      <c r="J866" s="143">
        <f>สกลนคร!F171</f>
        <v>420234.62</v>
      </c>
      <c r="K866" s="142">
        <f>สกลนคร!AG171</f>
        <v>524904.19999999995</v>
      </c>
      <c r="L866" s="143">
        <f>สกลนคร!AH171</f>
        <v>2911404.5</v>
      </c>
      <c r="M866" s="143">
        <f>สกลนคร!AI171</f>
        <v>2761811.62</v>
      </c>
      <c r="N866" s="139"/>
      <c r="O866" s="139"/>
      <c r="P866" s="139"/>
      <c r="Q866" s="131">
        <f t="shared" si="99"/>
        <v>149592.87999999989</v>
      </c>
      <c r="R866" s="132">
        <f t="shared" si="100"/>
        <v>891.70122511485454</v>
      </c>
    </row>
    <row r="867" spans="1:18" x14ac:dyDescent="0.35">
      <c r="A867" s="138">
        <v>5</v>
      </c>
      <c r="B867" s="139" t="s">
        <v>61</v>
      </c>
      <c r="C867" s="139" t="s">
        <v>524</v>
      </c>
      <c r="D867" s="139" t="s">
        <v>150</v>
      </c>
      <c r="E867" s="139" t="s">
        <v>525</v>
      </c>
      <c r="F867" s="139" t="s">
        <v>180</v>
      </c>
      <c r="G867" s="139" t="s">
        <v>1252</v>
      </c>
      <c r="H867" s="140">
        <v>5131</v>
      </c>
      <c r="I867" s="138">
        <v>4</v>
      </c>
      <c r="J867" s="143">
        <f>สกลนคร!F172</f>
        <v>648975.97</v>
      </c>
      <c r="K867" s="142">
        <f>สกลนคร!AG172</f>
        <v>510177.92</v>
      </c>
      <c r="L867" s="143">
        <f>สกลนคร!AH172</f>
        <v>3189096.17</v>
      </c>
      <c r="M867" s="143">
        <f>สกลนคร!AI172</f>
        <v>3064410.04</v>
      </c>
      <c r="N867" s="139"/>
      <c r="O867" s="139"/>
      <c r="P867" s="139"/>
      <c r="Q867" s="131">
        <f t="shared" si="99"/>
        <v>124686.12999999989</v>
      </c>
      <c r="R867" s="132">
        <f t="shared" si="100"/>
        <v>621.53501656597155</v>
      </c>
    </row>
    <row r="868" spans="1:18" x14ac:dyDescent="0.35">
      <c r="A868" s="138">
        <v>6</v>
      </c>
      <c r="B868" s="139" t="s">
        <v>61</v>
      </c>
      <c r="C868" s="139" t="s">
        <v>524</v>
      </c>
      <c r="D868" s="139" t="s">
        <v>150</v>
      </c>
      <c r="E868" s="139" t="s">
        <v>525</v>
      </c>
      <c r="F868" s="139" t="s">
        <v>180</v>
      </c>
      <c r="G868" s="139" t="s">
        <v>1253</v>
      </c>
      <c r="H868" s="140">
        <v>3470</v>
      </c>
      <c r="I868" s="138">
        <v>3</v>
      </c>
      <c r="J868" s="143">
        <f>สกลนคร!F173</f>
        <v>986958.2</v>
      </c>
      <c r="K868" s="142">
        <f>สกลนคร!AG173</f>
        <v>1002342.13</v>
      </c>
      <c r="L868" s="143">
        <f>สกลนคร!AH173</f>
        <v>3050688.77</v>
      </c>
      <c r="M868" s="143">
        <f>สกลนคร!AI173</f>
        <v>2995804.04</v>
      </c>
      <c r="N868" s="139"/>
      <c r="O868" s="139"/>
      <c r="P868" s="139"/>
      <c r="Q868" s="131">
        <f t="shared" si="99"/>
        <v>54884.729999999981</v>
      </c>
      <c r="R868" s="132">
        <f t="shared" si="100"/>
        <v>879.16102881844381</v>
      </c>
    </row>
    <row r="869" spans="1:18" x14ac:dyDescent="0.35">
      <c r="A869" s="138">
        <v>7</v>
      </c>
      <c r="B869" s="139" t="s">
        <v>61</v>
      </c>
      <c r="C869" s="139" t="s">
        <v>524</v>
      </c>
      <c r="D869" s="139" t="s">
        <v>150</v>
      </c>
      <c r="E869" s="139" t="s">
        <v>525</v>
      </c>
      <c r="F869" s="139" t="s">
        <v>180</v>
      </c>
      <c r="G869" s="139" t="s">
        <v>1254</v>
      </c>
      <c r="H869" s="140">
        <v>6314</v>
      </c>
      <c r="I869" s="138">
        <v>5</v>
      </c>
      <c r="J869" s="143">
        <f>สกลนคร!F174</f>
        <v>380752.11</v>
      </c>
      <c r="K869" s="142">
        <f>สกลนคร!AG174</f>
        <v>424288.24</v>
      </c>
      <c r="L869" s="143">
        <f>สกลนคร!AH174</f>
        <v>3210610.0100000002</v>
      </c>
      <c r="M869" s="143">
        <f>สกลนคร!AI174</f>
        <v>2984777.7800000003</v>
      </c>
      <c r="N869" s="139"/>
      <c r="O869" s="139"/>
      <c r="P869" s="139"/>
      <c r="Q869" s="131">
        <f t="shared" si="99"/>
        <v>225832.22999999998</v>
      </c>
      <c r="R869" s="132">
        <f t="shared" si="100"/>
        <v>508.49065726955973</v>
      </c>
    </row>
    <row r="870" spans="1:18" s="150" customFormat="1" x14ac:dyDescent="0.35">
      <c r="A870" s="144">
        <v>16</v>
      </c>
      <c r="B870" s="145" t="s">
        <v>61</v>
      </c>
      <c r="C870" s="145"/>
      <c r="D870" s="145"/>
      <c r="E870" s="145" t="s">
        <v>77</v>
      </c>
      <c r="F870" s="145"/>
      <c r="G870" s="145" t="s">
        <v>527</v>
      </c>
      <c r="H870" s="151">
        <f>SUM(H864:H869)</f>
        <v>24862</v>
      </c>
      <c r="I870" s="144"/>
      <c r="J870" s="147">
        <f>SUM(J863:J869)</f>
        <v>3505415.7600000002</v>
      </c>
      <c r="K870" s="147">
        <f t="shared" ref="K870:M870" si="105">SUM(K863:K869)</f>
        <v>3519507.0599999996</v>
      </c>
      <c r="L870" s="147">
        <f t="shared" si="105"/>
        <v>17075757.780000001</v>
      </c>
      <c r="M870" s="147">
        <f t="shared" si="105"/>
        <v>16208070.210000001</v>
      </c>
      <c r="N870" s="145">
        <v>6</v>
      </c>
      <c r="O870" s="145">
        <v>6</v>
      </c>
      <c r="P870" s="145">
        <f>N870-O870</f>
        <v>0</v>
      </c>
      <c r="Q870" s="148">
        <f t="shared" si="99"/>
        <v>867687.5700000003</v>
      </c>
      <c r="R870" s="149">
        <f>L870/H870</f>
        <v>686.82156624567619</v>
      </c>
    </row>
    <row r="871" spans="1:18" x14ac:dyDescent="0.35">
      <c r="A871" s="138">
        <v>1</v>
      </c>
      <c r="B871" s="139" t="s">
        <v>61</v>
      </c>
      <c r="C871" s="139" t="s">
        <v>528</v>
      </c>
      <c r="D871" s="139" t="s">
        <v>152</v>
      </c>
      <c r="E871" s="139" t="s">
        <v>529</v>
      </c>
      <c r="F871" s="139" t="s">
        <v>210</v>
      </c>
      <c r="G871" s="139" t="s">
        <v>530</v>
      </c>
      <c r="H871" s="140"/>
      <c r="I871" s="138"/>
      <c r="J871" s="141"/>
      <c r="K871" s="142"/>
      <c r="L871" s="143"/>
      <c r="M871" s="143"/>
      <c r="N871" s="139"/>
      <c r="O871" s="139"/>
      <c r="P871" s="139"/>
    </row>
    <row r="872" spans="1:18" x14ac:dyDescent="0.35">
      <c r="A872" s="138">
        <v>2</v>
      </c>
      <c r="B872" s="139" t="s">
        <v>61</v>
      </c>
      <c r="C872" s="139" t="s">
        <v>528</v>
      </c>
      <c r="D872" s="139" t="s">
        <v>152</v>
      </c>
      <c r="E872" s="139" t="s">
        <v>529</v>
      </c>
      <c r="F872" s="139" t="s">
        <v>180</v>
      </c>
      <c r="G872" s="139" t="s">
        <v>1255</v>
      </c>
      <c r="H872" s="140">
        <v>4818</v>
      </c>
      <c r="I872" s="138">
        <v>4</v>
      </c>
      <c r="J872" s="143">
        <f>สกลนคร!F175</f>
        <v>1252345.73</v>
      </c>
      <c r="K872" s="142">
        <f>สกลนคร!AG175</f>
        <v>1279122.96</v>
      </c>
      <c r="L872" s="143">
        <f>สกลนคร!AH175</f>
        <v>3475103.73</v>
      </c>
      <c r="M872" s="143">
        <f>สกลนคร!AI175</f>
        <v>2685751.45</v>
      </c>
      <c r="N872" s="139"/>
      <c r="O872" s="139"/>
      <c r="P872" s="139"/>
      <c r="Q872" s="131">
        <f t="shared" si="99"/>
        <v>789352.2799999998</v>
      </c>
      <c r="R872" s="132">
        <f t="shared" si="100"/>
        <v>721.27516189290156</v>
      </c>
    </row>
    <row r="873" spans="1:18" x14ac:dyDescent="0.35">
      <c r="A873" s="138">
        <v>3</v>
      </c>
      <c r="B873" s="139" t="s">
        <v>61</v>
      </c>
      <c r="C873" s="139" t="s">
        <v>528</v>
      </c>
      <c r="D873" s="139" t="s">
        <v>152</v>
      </c>
      <c r="E873" s="139" t="s">
        <v>529</v>
      </c>
      <c r="F873" s="139" t="s">
        <v>180</v>
      </c>
      <c r="G873" s="139" t="s">
        <v>1256</v>
      </c>
      <c r="H873" s="140">
        <v>3493</v>
      </c>
      <c r="I873" s="138">
        <v>3</v>
      </c>
      <c r="J873" s="143">
        <f>สกลนคร!F176</f>
        <v>1216728.1299999999</v>
      </c>
      <c r="K873" s="142">
        <f>สกลนคร!AG176</f>
        <v>1239667.43</v>
      </c>
      <c r="L873" s="143">
        <f>สกลนคร!AH176</f>
        <v>3692587.48</v>
      </c>
      <c r="M873" s="143">
        <f>สกลนคร!AI176</f>
        <v>3095742.1</v>
      </c>
      <c r="N873" s="139"/>
      <c r="O873" s="139"/>
      <c r="P873" s="139"/>
      <c r="Q873" s="131">
        <f t="shared" si="99"/>
        <v>596845.37999999989</v>
      </c>
      <c r="R873" s="132">
        <f t="shared" si="100"/>
        <v>1057.139272831377</v>
      </c>
    </row>
    <row r="874" spans="1:18" x14ac:dyDescent="0.35">
      <c r="A874" s="138">
        <v>4</v>
      </c>
      <c r="B874" s="139" t="s">
        <v>61</v>
      </c>
      <c r="C874" s="139" t="s">
        <v>528</v>
      </c>
      <c r="D874" s="139" t="s">
        <v>152</v>
      </c>
      <c r="E874" s="139" t="s">
        <v>529</v>
      </c>
      <c r="F874" s="139" t="s">
        <v>180</v>
      </c>
      <c r="G874" s="139" t="s">
        <v>1257</v>
      </c>
      <c r="H874" s="140">
        <v>2171</v>
      </c>
      <c r="I874" s="138">
        <v>2</v>
      </c>
      <c r="J874" s="143">
        <f>สกลนคร!F177</f>
        <v>876562.5</v>
      </c>
      <c r="K874" s="142">
        <f>สกลนคร!AG177</f>
        <v>893417.91</v>
      </c>
      <c r="L874" s="143">
        <f>สกลนคร!AH177</f>
        <v>2469733.2000000002</v>
      </c>
      <c r="M874" s="143">
        <f>สกลนคร!AI177</f>
        <v>2045162.32</v>
      </c>
      <c r="N874" s="139"/>
      <c r="O874" s="139"/>
      <c r="P874" s="139"/>
      <c r="Q874" s="131">
        <f t="shared" si="99"/>
        <v>424570.88000000012</v>
      </c>
      <c r="R874" s="132">
        <f t="shared" si="100"/>
        <v>1137.6016582220175</v>
      </c>
    </row>
    <row r="875" spans="1:18" x14ac:dyDescent="0.35">
      <c r="A875" s="138">
        <v>5</v>
      </c>
      <c r="B875" s="139" t="s">
        <v>61</v>
      </c>
      <c r="C875" s="139" t="s">
        <v>528</v>
      </c>
      <c r="D875" s="139" t="s">
        <v>152</v>
      </c>
      <c r="E875" s="139" t="s">
        <v>529</v>
      </c>
      <c r="F875" s="139" t="s">
        <v>180</v>
      </c>
      <c r="G875" s="139" t="s">
        <v>1258</v>
      </c>
      <c r="H875" s="140">
        <v>4974</v>
      </c>
      <c r="I875" s="138">
        <v>4</v>
      </c>
      <c r="J875" s="143">
        <f>สกลนคร!F178</f>
        <v>962718.53</v>
      </c>
      <c r="K875" s="142">
        <f>สกลนคร!AG178</f>
        <v>1013000.3500000001</v>
      </c>
      <c r="L875" s="143">
        <f>สกลนคร!AH178</f>
        <v>2851589.75</v>
      </c>
      <c r="M875" s="143">
        <f>สกลนคร!AI178</f>
        <v>2348845.31</v>
      </c>
      <c r="N875" s="139"/>
      <c r="O875" s="139"/>
      <c r="P875" s="139"/>
      <c r="Q875" s="131">
        <f t="shared" si="99"/>
        <v>502744.43999999994</v>
      </c>
      <c r="R875" s="132">
        <f t="shared" si="100"/>
        <v>573.29910534780856</v>
      </c>
    </row>
    <row r="876" spans="1:18" x14ac:dyDescent="0.35">
      <c r="A876" s="138">
        <v>6</v>
      </c>
      <c r="B876" s="139" t="s">
        <v>61</v>
      </c>
      <c r="C876" s="139" t="s">
        <v>528</v>
      </c>
      <c r="D876" s="139" t="s">
        <v>152</v>
      </c>
      <c r="E876" s="139" t="s">
        <v>529</v>
      </c>
      <c r="F876" s="139" t="s">
        <v>180</v>
      </c>
      <c r="G876" s="139" t="s">
        <v>1259</v>
      </c>
      <c r="H876" s="140">
        <v>2190</v>
      </c>
      <c r="I876" s="138">
        <v>2</v>
      </c>
      <c r="J876" s="143">
        <f>สกลนคร!F179</f>
        <v>958318.59</v>
      </c>
      <c r="K876" s="142">
        <f>สกลนคร!AG179</f>
        <v>969977.84</v>
      </c>
      <c r="L876" s="143">
        <f>สกลนคร!AH179</f>
        <v>2217235.13</v>
      </c>
      <c r="M876" s="143">
        <f>สกลนคร!AI179</f>
        <v>2014002.3599999999</v>
      </c>
      <c r="N876" s="139"/>
      <c r="O876" s="139"/>
      <c r="P876" s="139"/>
      <c r="Q876" s="131">
        <f t="shared" si="99"/>
        <v>203232.77000000002</v>
      </c>
      <c r="R876" s="132">
        <f t="shared" si="100"/>
        <v>1012.4361324200913</v>
      </c>
    </row>
    <row r="877" spans="1:18" x14ac:dyDescent="0.35">
      <c r="A877" s="138">
        <v>7</v>
      </c>
      <c r="B877" s="139" t="s">
        <v>61</v>
      </c>
      <c r="C877" s="139" t="s">
        <v>528</v>
      </c>
      <c r="D877" s="139" t="s">
        <v>152</v>
      </c>
      <c r="E877" s="139" t="s">
        <v>529</v>
      </c>
      <c r="F877" s="139" t="s">
        <v>180</v>
      </c>
      <c r="G877" s="139" t="s">
        <v>1260</v>
      </c>
      <c r="H877" s="140">
        <v>3183</v>
      </c>
      <c r="I877" s="138">
        <v>3</v>
      </c>
      <c r="J877" s="143">
        <f>สกลนคร!F180</f>
        <v>701432.39</v>
      </c>
      <c r="K877" s="142">
        <f>สกลนคร!AG180</f>
        <v>763728.17999999993</v>
      </c>
      <c r="L877" s="143">
        <f>สกลนคร!AH180</f>
        <v>2388828.5700000003</v>
      </c>
      <c r="M877" s="143">
        <f>สกลนคร!AI180</f>
        <v>1893935.95</v>
      </c>
      <c r="N877" s="139"/>
      <c r="O877" s="139"/>
      <c r="P877" s="139"/>
      <c r="Q877" s="131">
        <f t="shared" si="99"/>
        <v>494892.62000000034</v>
      </c>
      <c r="R877" s="132">
        <f t="shared" si="100"/>
        <v>750.49593779453357</v>
      </c>
    </row>
    <row r="878" spans="1:18" x14ac:dyDescent="0.35">
      <c r="A878" s="138">
        <v>8</v>
      </c>
      <c r="B878" s="139" t="s">
        <v>61</v>
      </c>
      <c r="C878" s="139" t="s">
        <v>528</v>
      </c>
      <c r="D878" s="139" t="s">
        <v>152</v>
      </c>
      <c r="E878" s="139" t="s">
        <v>529</v>
      </c>
      <c r="F878" s="139" t="s">
        <v>180</v>
      </c>
      <c r="G878" s="139" t="s">
        <v>1261</v>
      </c>
      <c r="H878" s="140">
        <v>3642</v>
      </c>
      <c r="I878" s="138">
        <v>3</v>
      </c>
      <c r="J878" s="143">
        <f>สกลนคร!F181</f>
        <v>744200.55</v>
      </c>
      <c r="K878" s="142">
        <f>สกลนคร!AG181</f>
        <v>757899.03</v>
      </c>
      <c r="L878" s="143">
        <f>สกลนคร!AH181</f>
        <v>2734417.91</v>
      </c>
      <c r="M878" s="143">
        <f>สกลนคร!AI181</f>
        <v>2064416.24</v>
      </c>
      <c r="N878" s="139"/>
      <c r="O878" s="139"/>
      <c r="P878" s="139"/>
      <c r="Q878" s="131">
        <f t="shared" si="99"/>
        <v>670001.67000000016</v>
      </c>
      <c r="R878" s="132">
        <f t="shared" si="100"/>
        <v>750.80118341570574</v>
      </c>
    </row>
    <row r="879" spans="1:18" s="150" customFormat="1" x14ac:dyDescent="0.35">
      <c r="A879" s="144">
        <v>17</v>
      </c>
      <c r="B879" s="145" t="s">
        <v>61</v>
      </c>
      <c r="C879" s="145"/>
      <c r="D879" s="145"/>
      <c r="E879" s="145" t="s">
        <v>77</v>
      </c>
      <c r="F879" s="145"/>
      <c r="G879" s="145" t="s">
        <v>531</v>
      </c>
      <c r="H879" s="151">
        <f>SUM(H872:H878)</f>
        <v>24471</v>
      </c>
      <c r="I879" s="144"/>
      <c r="J879" s="147">
        <f>SUM(J871:J878)</f>
        <v>6712306.419999999</v>
      </c>
      <c r="K879" s="147">
        <f t="shared" ref="K879:M879" si="106">SUM(K871:K878)</f>
        <v>6916813.7000000002</v>
      </c>
      <c r="L879" s="147">
        <f t="shared" si="106"/>
        <v>19829495.77</v>
      </c>
      <c r="M879" s="147">
        <f t="shared" si="106"/>
        <v>16147855.73</v>
      </c>
      <c r="N879" s="145">
        <v>7</v>
      </c>
      <c r="O879" s="145">
        <v>7</v>
      </c>
      <c r="P879" s="145">
        <f>N879-O879</f>
        <v>0</v>
      </c>
      <c r="Q879" s="148">
        <f t="shared" si="99"/>
        <v>3681640.0399999991</v>
      </c>
      <c r="R879" s="149">
        <f>L879/H879</f>
        <v>810.32633607126797</v>
      </c>
    </row>
    <row r="880" spans="1:18" x14ac:dyDescent="0.35">
      <c r="A880" s="138">
        <v>1</v>
      </c>
      <c r="B880" s="139" t="s">
        <v>61</v>
      </c>
      <c r="C880" s="139" t="s">
        <v>532</v>
      </c>
      <c r="D880" s="139" t="s">
        <v>533</v>
      </c>
      <c r="E880" s="139" t="s">
        <v>534</v>
      </c>
      <c r="F880" s="139" t="s">
        <v>210</v>
      </c>
      <c r="G880" s="139" t="s">
        <v>535</v>
      </c>
      <c r="H880" s="140"/>
      <c r="I880" s="138"/>
      <c r="J880" s="141"/>
      <c r="K880" s="142"/>
      <c r="L880" s="143"/>
      <c r="M880" s="143"/>
      <c r="N880" s="139"/>
      <c r="O880" s="139"/>
      <c r="P880" s="139"/>
    </row>
    <row r="881" spans="1:18" x14ac:dyDescent="0.35">
      <c r="A881" s="138">
        <v>2</v>
      </c>
      <c r="B881" s="139" t="s">
        <v>61</v>
      </c>
      <c r="C881" s="139" t="s">
        <v>532</v>
      </c>
      <c r="D881" s="139" t="s">
        <v>533</v>
      </c>
      <c r="E881" s="139" t="s">
        <v>534</v>
      </c>
      <c r="F881" s="139" t="s">
        <v>180</v>
      </c>
      <c r="G881" s="139" t="s">
        <v>1262</v>
      </c>
      <c r="H881" s="140">
        <v>3093</v>
      </c>
      <c r="I881" s="138">
        <v>3</v>
      </c>
      <c r="J881" s="143">
        <f>สกลนคร!F182</f>
        <v>645395.07999999996</v>
      </c>
      <c r="K881" s="142">
        <f>สกลนคร!AG182</f>
        <v>662656.78999999992</v>
      </c>
      <c r="L881" s="143">
        <f>สกลนคร!AH182</f>
        <v>1600328.4699999997</v>
      </c>
      <c r="M881" s="143">
        <f>สกลนคร!AI182</f>
        <v>1296437.23</v>
      </c>
      <c r="N881" s="139"/>
      <c r="O881" s="139"/>
      <c r="P881" s="139"/>
      <c r="Q881" s="131">
        <f t="shared" si="99"/>
        <v>303891.23999999976</v>
      </c>
      <c r="R881" s="132">
        <f t="shared" si="100"/>
        <v>517.40332040090516</v>
      </c>
    </row>
    <row r="882" spans="1:18" x14ac:dyDescent="0.35">
      <c r="A882" s="138">
        <v>3</v>
      </c>
      <c r="B882" s="139" t="s">
        <v>61</v>
      </c>
      <c r="C882" s="139" t="s">
        <v>532</v>
      </c>
      <c r="D882" s="139" t="s">
        <v>533</v>
      </c>
      <c r="E882" s="139" t="s">
        <v>534</v>
      </c>
      <c r="F882" s="139" t="s">
        <v>180</v>
      </c>
      <c r="G882" s="139" t="s">
        <v>1263</v>
      </c>
      <c r="H882" s="140">
        <v>2775</v>
      </c>
      <c r="I882" s="138">
        <v>2</v>
      </c>
      <c r="J882" s="143">
        <f>สกลนคร!F183</f>
        <v>326473.59000000003</v>
      </c>
      <c r="K882" s="142">
        <f>สกลนคร!AG183</f>
        <v>420060.72000000003</v>
      </c>
      <c r="L882" s="143">
        <f>สกลนคร!AH183</f>
        <v>2696420.3600000003</v>
      </c>
      <c r="M882" s="143">
        <f>สกลนคร!AI183</f>
        <v>2334911.7599999998</v>
      </c>
      <c r="N882" s="139"/>
      <c r="O882" s="139"/>
      <c r="P882" s="139"/>
      <c r="Q882" s="131">
        <f t="shared" si="99"/>
        <v>361508.60000000056</v>
      </c>
      <c r="R882" s="132">
        <f t="shared" si="100"/>
        <v>971.68301261261274</v>
      </c>
    </row>
    <row r="883" spans="1:18" x14ac:dyDescent="0.35">
      <c r="A883" s="138">
        <v>4</v>
      </c>
      <c r="B883" s="139" t="s">
        <v>61</v>
      </c>
      <c r="C883" s="139" t="s">
        <v>532</v>
      </c>
      <c r="D883" s="139" t="s">
        <v>533</v>
      </c>
      <c r="E883" s="139" t="s">
        <v>534</v>
      </c>
      <c r="F883" s="139" t="s">
        <v>180</v>
      </c>
      <c r="G883" s="139" t="s">
        <v>1264</v>
      </c>
      <c r="H883" s="140">
        <v>2224</v>
      </c>
      <c r="I883" s="138">
        <v>2</v>
      </c>
      <c r="J883" s="143">
        <f>สกลนคร!F184</f>
        <v>633162.97</v>
      </c>
      <c r="K883" s="142">
        <f>สกลนคร!AG184</f>
        <v>666288.18999999994</v>
      </c>
      <c r="L883" s="143">
        <f>สกลนคร!AH184</f>
        <v>1906085.6400000001</v>
      </c>
      <c r="M883" s="143">
        <f>สกลนคร!AI184</f>
        <v>1656689.53</v>
      </c>
      <c r="N883" s="139"/>
      <c r="O883" s="139"/>
      <c r="P883" s="139"/>
      <c r="Q883" s="131">
        <f t="shared" si="99"/>
        <v>249396.1100000001</v>
      </c>
      <c r="R883" s="132">
        <f t="shared" si="100"/>
        <v>857.05289568345324</v>
      </c>
    </row>
    <row r="884" spans="1:18" x14ac:dyDescent="0.35">
      <c r="A884" s="138">
        <v>5</v>
      </c>
      <c r="B884" s="139" t="s">
        <v>61</v>
      </c>
      <c r="C884" s="139" t="s">
        <v>532</v>
      </c>
      <c r="D884" s="139" t="s">
        <v>533</v>
      </c>
      <c r="E884" s="139" t="s">
        <v>534</v>
      </c>
      <c r="F884" s="139" t="s">
        <v>180</v>
      </c>
      <c r="G884" s="139" t="s">
        <v>1265</v>
      </c>
      <c r="H884" s="140">
        <v>2037</v>
      </c>
      <c r="I884" s="138">
        <v>2</v>
      </c>
      <c r="J884" s="143">
        <f>สกลนคร!F185</f>
        <v>301658.45</v>
      </c>
      <c r="K884" s="142">
        <f>สกลนคร!AG185</f>
        <v>287645.26999999996</v>
      </c>
      <c r="L884" s="143">
        <f>สกลนคร!AH185</f>
        <v>1651956.24</v>
      </c>
      <c r="M884" s="143">
        <f>สกลนคร!AI185</f>
        <v>1639470.1400000001</v>
      </c>
      <c r="N884" s="139"/>
      <c r="O884" s="139"/>
      <c r="P884" s="139"/>
      <c r="Q884" s="131">
        <f t="shared" si="99"/>
        <v>12486.09999999986</v>
      </c>
      <c r="R884" s="132">
        <f t="shared" si="100"/>
        <v>810.97508100147274</v>
      </c>
    </row>
    <row r="885" spans="1:18" x14ac:dyDescent="0.35">
      <c r="A885" s="138">
        <v>6</v>
      </c>
      <c r="B885" s="139" t="s">
        <v>61</v>
      </c>
      <c r="C885" s="139" t="s">
        <v>532</v>
      </c>
      <c r="D885" s="139" t="s">
        <v>533</v>
      </c>
      <c r="E885" s="139" t="s">
        <v>534</v>
      </c>
      <c r="F885" s="139" t="s">
        <v>180</v>
      </c>
      <c r="G885" s="139" t="s">
        <v>1266</v>
      </c>
      <c r="H885" s="140">
        <v>3571</v>
      </c>
      <c r="I885" s="138">
        <v>3</v>
      </c>
      <c r="J885" s="143">
        <f>สกลนคร!F186</f>
        <v>586465.49</v>
      </c>
      <c r="K885" s="142">
        <f>สกลนคร!AG186</f>
        <v>668762.54</v>
      </c>
      <c r="L885" s="143">
        <f>สกลนคร!AH186</f>
        <v>2909950.1100000003</v>
      </c>
      <c r="M885" s="143">
        <f>สกลนคร!AI186</f>
        <v>2580947.34</v>
      </c>
      <c r="N885" s="139"/>
      <c r="O885" s="139"/>
      <c r="P885" s="139"/>
      <c r="Q885" s="131">
        <f t="shared" si="99"/>
        <v>329002.77000000048</v>
      </c>
      <c r="R885" s="132">
        <f t="shared" si="100"/>
        <v>814.88381685802301</v>
      </c>
    </row>
    <row r="886" spans="1:18" x14ac:dyDescent="0.35">
      <c r="A886" s="138">
        <v>7</v>
      </c>
      <c r="B886" s="139" t="s">
        <v>61</v>
      </c>
      <c r="C886" s="139" t="s">
        <v>532</v>
      </c>
      <c r="D886" s="139" t="s">
        <v>533</v>
      </c>
      <c r="E886" s="139" t="s">
        <v>534</v>
      </c>
      <c r="F886" s="139" t="s">
        <v>180</v>
      </c>
      <c r="G886" s="139" t="s">
        <v>1267</v>
      </c>
      <c r="H886" s="140">
        <v>6793</v>
      </c>
      <c r="I886" s="138">
        <v>5</v>
      </c>
      <c r="J886" s="143">
        <f>สกลนคร!F187</f>
        <v>826466.08</v>
      </c>
      <c r="K886" s="142">
        <f>สกลนคร!AG187</f>
        <v>1075401.43</v>
      </c>
      <c r="L886" s="143">
        <f>สกลนคร!AH187</f>
        <v>3877211.9</v>
      </c>
      <c r="M886" s="143">
        <f>สกลนคร!AI187</f>
        <v>3338518.6</v>
      </c>
      <c r="N886" s="139"/>
      <c r="O886" s="139"/>
      <c r="P886" s="139"/>
      <c r="Q886" s="131">
        <f t="shared" si="99"/>
        <v>538693.29999999981</v>
      </c>
      <c r="R886" s="132">
        <f t="shared" si="100"/>
        <v>570.76577359046075</v>
      </c>
    </row>
    <row r="887" spans="1:18" x14ac:dyDescent="0.35">
      <c r="A887" s="138">
        <v>8</v>
      </c>
      <c r="B887" s="139" t="s">
        <v>61</v>
      </c>
      <c r="C887" s="139" t="s">
        <v>532</v>
      </c>
      <c r="D887" s="139" t="s">
        <v>533</v>
      </c>
      <c r="E887" s="139" t="s">
        <v>534</v>
      </c>
      <c r="F887" s="139" t="s">
        <v>180</v>
      </c>
      <c r="G887" s="139" t="s">
        <v>1268</v>
      </c>
      <c r="H887" s="140">
        <v>1011</v>
      </c>
      <c r="I887" s="138">
        <v>1</v>
      </c>
      <c r="J887" s="143">
        <f>สกลนคร!F188</f>
        <v>229383.22</v>
      </c>
      <c r="K887" s="142">
        <f>สกลนคร!AG188</f>
        <v>300312.58999999997</v>
      </c>
      <c r="L887" s="143">
        <f>สกลนคร!AH188</f>
        <v>2066312.51</v>
      </c>
      <c r="M887" s="143">
        <f>สกลนคร!AI188</f>
        <v>1337470.71</v>
      </c>
      <c r="N887" s="139"/>
      <c r="O887" s="139"/>
      <c r="P887" s="139"/>
      <c r="Q887" s="131">
        <f t="shared" si="99"/>
        <v>728841.8</v>
      </c>
      <c r="R887" s="132">
        <f t="shared" si="100"/>
        <v>2043.8303758654797</v>
      </c>
    </row>
    <row r="888" spans="1:18" x14ac:dyDescent="0.35">
      <c r="A888" s="138">
        <v>9</v>
      </c>
      <c r="B888" s="139" t="s">
        <v>61</v>
      </c>
      <c r="C888" s="139" t="s">
        <v>532</v>
      </c>
      <c r="D888" s="139" t="s">
        <v>533</v>
      </c>
      <c r="E888" s="139" t="s">
        <v>534</v>
      </c>
      <c r="F888" s="139" t="s">
        <v>180</v>
      </c>
      <c r="G888" s="139" t="s">
        <v>1269</v>
      </c>
      <c r="H888" s="140">
        <v>3164</v>
      </c>
      <c r="I888" s="138">
        <v>3</v>
      </c>
      <c r="J888" s="143">
        <f>สกลนคร!F189</f>
        <v>603669.94999999995</v>
      </c>
      <c r="K888" s="142">
        <f>สกลนคร!AG189</f>
        <v>574294.9</v>
      </c>
      <c r="L888" s="143">
        <f>สกลนคร!AH189</f>
        <v>2523970.4300000002</v>
      </c>
      <c r="M888" s="143">
        <f>สกลนคร!AI189</f>
        <v>2189055.0699999998</v>
      </c>
      <c r="N888" s="139"/>
      <c r="O888" s="139"/>
      <c r="P888" s="139"/>
      <c r="Q888" s="131">
        <f t="shared" si="99"/>
        <v>334915.36000000034</v>
      </c>
      <c r="R888" s="132">
        <f t="shared" si="100"/>
        <v>797.71505372945649</v>
      </c>
    </row>
    <row r="889" spans="1:18" s="150" customFormat="1" x14ac:dyDescent="0.35">
      <c r="A889" s="144">
        <v>18</v>
      </c>
      <c r="B889" s="145" t="s">
        <v>61</v>
      </c>
      <c r="C889" s="145"/>
      <c r="D889" s="145"/>
      <c r="E889" s="145" t="s">
        <v>77</v>
      </c>
      <c r="F889" s="145"/>
      <c r="G889" s="145" t="s">
        <v>536</v>
      </c>
      <c r="H889" s="151">
        <f>SUM(H881:H888)</f>
        <v>24668</v>
      </c>
      <c r="I889" s="144"/>
      <c r="J889" s="147">
        <f>SUM(J880:J888)</f>
        <v>4152674.83</v>
      </c>
      <c r="K889" s="147">
        <f t="shared" ref="K889:M889" si="107">SUM(K880:K888)</f>
        <v>4655422.43</v>
      </c>
      <c r="L889" s="147">
        <f t="shared" si="107"/>
        <v>19232235.66</v>
      </c>
      <c r="M889" s="147">
        <f t="shared" si="107"/>
        <v>16373500.379999999</v>
      </c>
      <c r="N889" s="145">
        <v>8</v>
      </c>
      <c r="O889" s="145">
        <v>8</v>
      </c>
      <c r="P889" s="145">
        <f>N889-O889</f>
        <v>0</v>
      </c>
      <c r="Q889" s="148">
        <f t="shared" si="99"/>
        <v>2858735.2800000012</v>
      </c>
      <c r="R889" s="149">
        <f t="shared" si="100"/>
        <v>779.64308658991411</v>
      </c>
    </row>
    <row r="890" spans="1:18" s="150" customFormat="1" ht="21.75" thickBot="1" x14ac:dyDescent="0.4">
      <c r="A890" s="159"/>
      <c r="B890" s="160" t="s">
        <v>61</v>
      </c>
      <c r="C890" s="160" t="s">
        <v>61</v>
      </c>
      <c r="D890" s="160" t="s">
        <v>61</v>
      </c>
      <c r="E890" s="160" t="s">
        <v>61</v>
      </c>
      <c r="F890" s="160"/>
      <c r="G890" s="160" t="s">
        <v>537</v>
      </c>
      <c r="H890" s="161">
        <f>H711+H719+H726+H742+H751+H762+H768+H788+H796+H808+H821+H843+H849+H855+H862+H870+H879+H889</f>
        <v>667777</v>
      </c>
      <c r="I890" s="159"/>
      <c r="J890" s="162">
        <f>J711+J719+J726+J742+J751+J762+J768+J788+J796+J808+J821+J843+J849+J855+J862+J870+J879+J889</f>
        <v>83930622.690000013</v>
      </c>
      <c r="K890" s="163">
        <f>K711+K719+K726+K742+K751+K762+K768+K788+K796+K808+K821+K843+K849+K855+K862+K870+K879+K889</f>
        <v>96250283.680000007</v>
      </c>
      <c r="L890" s="162">
        <f t="shared" ref="L890:M890" si="108">L711+L719+L726+L742+L751+L762+L768+L788+L796+L808+L821+L843+L849+L855+L862+L870+L879+L889</f>
        <v>464514222.11999995</v>
      </c>
      <c r="M890" s="162">
        <f t="shared" si="108"/>
        <v>423182574.20000005</v>
      </c>
      <c r="N890" s="160">
        <f>N711+N719+N726+N742+N751+N762+N768+N788+N796+N808+N821+N843+N849+N855+N862+N870+N879+N889</f>
        <v>168</v>
      </c>
      <c r="O890" s="160">
        <f>O711+O719+O726+O742+O751+O762+O768+O788+O796+O808+O821+O843+O849+O855+O862+O870+O879+O889</f>
        <v>168</v>
      </c>
      <c r="P890" s="160">
        <f>N890-O890</f>
        <v>0</v>
      </c>
      <c r="Q890" s="148">
        <f t="shared" si="99"/>
        <v>41331647.919999897</v>
      </c>
      <c r="R890" s="149">
        <f t="shared" si="100"/>
        <v>695.61279007812482</v>
      </c>
    </row>
    <row r="891" spans="1:18" ht="22.5" thickTop="1" thickBot="1" x14ac:dyDescent="0.4">
      <c r="A891" s="164"/>
      <c r="B891" s="165"/>
      <c r="C891" s="165"/>
      <c r="D891" s="165"/>
      <c r="E891" s="330" t="s">
        <v>538</v>
      </c>
      <c r="F891" s="331"/>
      <c r="G891" s="332"/>
      <c r="H891" s="166"/>
      <c r="I891" s="164"/>
      <c r="J891" s="167">
        <f>J890/O890</f>
        <v>499587.03982142865</v>
      </c>
      <c r="K891" s="168">
        <f>K890/O890</f>
        <v>572918.35523809528</v>
      </c>
      <c r="L891" s="167">
        <f>L890/O890</f>
        <v>2764965.6078571426</v>
      </c>
      <c r="M891" s="167">
        <f>M890/O890</f>
        <v>2518943.8940476193</v>
      </c>
      <c r="N891" s="216"/>
      <c r="O891" s="216"/>
      <c r="P891" s="216"/>
      <c r="Q891" s="131">
        <f t="shared" si="99"/>
        <v>246021.71380952327</v>
      </c>
    </row>
    <row r="892" spans="1:18" ht="21.75" thickTop="1" x14ac:dyDescent="0.35">
      <c r="A892" s="169">
        <v>1</v>
      </c>
      <c r="B892" s="170" t="s">
        <v>58</v>
      </c>
      <c r="C892" s="170" t="s">
        <v>539</v>
      </c>
      <c r="D892" s="170" t="s">
        <v>540</v>
      </c>
      <c r="E892" s="170" t="s">
        <v>541</v>
      </c>
      <c r="F892" s="170" t="s">
        <v>177</v>
      </c>
      <c r="G892" s="170" t="s">
        <v>542</v>
      </c>
      <c r="H892" s="171"/>
      <c r="I892" s="169"/>
      <c r="J892" s="172"/>
      <c r="K892" s="173"/>
      <c r="L892" s="174"/>
      <c r="M892" s="174"/>
      <c r="N892" s="170"/>
      <c r="O892" s="170"/>
      <c r="P892" s="170"/>
    </row>
    <row r="893" spans="1:18" x14ac:dyDescent="0.35">
      <c r="A893" s="138">
        <v>2</v>
      </c>
      <c r="B893" s="139" t="s">
        <v>58</v>
      </c>
      <c r="C893" s="139" t="s">
        <v>539</v>
      </c>
      <c r="D893" s="139" t="s">
        <v>540</v>
      </c>
      <c r="E893" s="139" t="s">
        <v>541</v>
      </c>
      <c r="F893" s="139" t="s">
        <v>180</v>
      </c>
      <c r="G893" s="139" t="s">
        <v>1270</v>
      </c>
      <c r="H893" s="140">
        <v>3670</v>
      </c>
      <c r="I893" s="138">
        <v>3</v>
      </c>
      <c r="J893" s="141">
        <f>นครพนม!F4</f>
        <v>150650.06</v>
      </c>
      <c r="K893" s="142">
        <f>นครพนม!AM4</f>
        <v>326367.43</v>
      </c>
      <c r="L893" s="143">
        <f>นครพนม!AN4</f>
        <v>1929079.13</v>
      </c>
      <c r="M893" s="143">
        <f>นครพนม!AO4</f>
        <v>1633901.3299999998</v>
      </c>
      <c r="N893" s="139"/>
      <c r="O893" s="139"/>
      <c r="P893" s="139"/>
      <c r="Q893" s="131">
        <f t="shared" si="99"/>
        <v>295177.80000000005</v>
      </c>
      <c r="R893" s="132">
        <f t="shared" si="100"/>
        <v>525.6346403269755</v>
      </c>
    </row>
    <row r="894" spans="1:18" x14ac:dyDescent="0.35">
      <c r="A894" s="138">
        <v>3</v>
      </c>
      <c r="B894" s="139" t="s">
        <v>58</v>
      </c>
      <c r="C894" s="139" t="s">
        <v>539</v>
      </c>
      <c r="D894" s="139" t="s">
        <v>540</v>
      </c>
      <c r="E894" s="139" t="s">
        <v>541</v>
      </c>
      <c r="F894" s="139" t="s">
        <v>180</v>
      </c>
      <c r="G894" s="139" t="s">
        <v>1271</v>
      </c>
      <c r="H894" s="140">
        <v>5165</v>
      </c>
      <c r="I894" s="138">
        <v>4</v>
      </c>
      <c r="J894" s="141">
        <f>นครพนม!F5</f>
        <v>332589.94</v>
      </c>
      <c r="K894" s="142">
        <f>นครพนม!AM5</f>
        <v>483517.63</v>
      </c>
      <c r="L894" s="143">
        <f>นครพนม!AN5</f>
        <v>3523475.76</v>
      </c>
      <c r="M894" s="143">
        <f>นครพนม!AO5</f>
        <v>3182717.92</v>
      </c>
      <c r="N894" s="139"/>
      <c r="O894" s="139"/>
      <c r="P894" s="139"/>
      <c r="Q894" s="131">
        <f t="shared" si="99"/>
        <v>340757.83999999985</v>
      </c>
      <c r="R894" s="132">
        <f t="shared" si="100"/>
        <v>682.18310939012576</v>
      </c>
    </row>
    <row r="895" spans="1:18" x14ac:dyDescent="0.35">
      <c r="A895" s="138">
        <v>4</v>
      </c>
      <c r="B895" s="139" t="s">
        <v>58</v>
      </c>
      <c r="C895" s="139" t="s">
        <v>539</v>
      </c>
      <c r="D895" s="139" t="s">
        <v>540</v>
      </c>
      <c r="E895" s="139" t="s">
        <v>541</v>
      </c>
      <c r="F895" s="139" t="s">
        <v>180</v>
      </c>
      <c r="G895" s="139" t="s">
        <v>1272</v>
      </c>
      <c r="H895" s="140">
        <v>4663</v>
      </c>
      <c r="I895" s="138">
        <v>4</v>
      </c>
      <c r="J895" s="141">
        <f>นครพนม!F6</f>
        <v>496913.14</v>
      </c>
      <c r="K895" s="142">
        <f>นครพนม!AM6</f>
        <v>632778.46</v>
      </c>
      <c r="L895" s="143">
        <f>นครพนม!AN6</f>
        <v>2771795.1</v>
      </c>
      <c r="M895" s="143">
        <f>นครพนม!AO6</f>
        <v>2932066.05</v>
      </c>
      <c r="N895" s="139"/>
      <c r="O895" s="139"/>
      <c r="P895" s="139"/>
      <c r="Q895" s="131">
        <f t="shared" si="99"/>
        <v>-160270.94999999972</v>
      </c>
      <c r="R895" s="132">
        <f t="shared" si="100"/>
        <v>594.42313960969329</v>
      </c>
    </row>
    <row r="896" spans="1:18" x14ac:dyDescent="0.35">
      <c r="A896" s="138">
        <v>5</v>
      </c>
      <c r="B896" s="139" t="s">
        <v>58</v>
      </c>
      <c r="C896" s="139" t="s">
        <v>539</v>
      </c>
      <c r="D896" s="139" t="s">
        <v>540</v>
      </c>
      <c r="E896" s="139" t="s">
        <v>541</v>
      </c>
      <c r="F896" s="139" t="s">
        <v>180</v>
      </c>
      <c r="G896" s="139" t="s">
        <v>1273</v>
      </c>
      <c r="H896" s="140">
        <v>4364</v>
      </c>
      <c r="I896" s="138">
        <v>3</v>
      </c>
      <c r="J896" s="141">
        <f>นครพนม!F7</f>
        <v>241419.62</v>
      </c>
      <c r="K896" s="142">
        <f>นครพนม!AM7</f>
        <v>235249.99</v>
      </c>
      <c r="L896" s="143">
        <f>นครพนม!AN7</f>
        <v>2295610.06</v>
      </c>
      <c r="M896" s="143">
        <f>นครพนม!AO7</f>
        <v>2270396.2100000004</v>
      </c>
      <c r="N896" s="139"/>
      <c r="O896" s="139"/>
      <c r="P896" s="139"/>
      <c r="Q896" s="131">
        <f t="shared" si="99"/>
        <v>25213.849999999627</v>
      </c>
      <c r="R896" s="132">
        <f t="shared" si="100"/>
        <v>526.03346929422548</v>
      </c>
    </row>
    <row r="897" spans="1:18" x14ac:dyDescent="0.35">
      <c r="A897" s="138">
        <v>6</v>
      </c>
      <c r="B897" s="139" t="s">
        <v>58</v>
      </c>
      <c r="C897" s="139" t="s">
        <v>539</v>
      </c>
      <c r="D897" s="139" t="s">
        <v>540</v>
      </c>
      <c r="E897" s="139" t="s">
        <v>541</v>
      </c>
      <c r="F897" s="139" t="s">
        <v>180</v>
      </c>
      <c r="G897" s="139" t="s">
        <v>1274</v>
      </c>
      <c r="H897" s="140">
        <v>4222</v>
      </c>
      <c r="I897" s="138">
        <v>3</v>
      </c>
      <c r="J897" s="141">
        <f>นครพนม!F8</f>
        <v>568578.53</v>
      </c>
      <c r="K897" s="142">
        <f>นครพนม!AM8</f>
        <v>607893.07000000007</v>
      </c>
      <c r="L897" s="143">
        <f>นครพนม!AN8</f>
        <v>2126267.42</v>
      </c>
      <c r="M897" s="143">
        <f>นครพนม!AO8</f>
        <v>2015541.2400000002</v>
      </c>
      <c r="N897" s="139"/>
      <c r="O897" s="139"/>
      <c r="P897" s="139"/>
      <c r="Q897" s="131">
        <f t="shared" si="99"/>
        <v>110726.1799999997</v>
      </c>
      <c r="R897" s="132">
        <f t="shared" si="100"/>
        <v>503.61615821885363</v>
      </c>
    </row>
    <row r="898" spans="1:18" x14ac:dyDescent="0.35">
      <c r="A898" s="138">
        <v>7</v>
      </c>
      <c r="B898" s="139" t="s">
        <v>58</v>
      </c>
      <c r="C898" s="139" t="s">
        <v>539</v>
      </c>
      <c r="D898" s="139" t="s">
        <v>540</v>
      </c>
      <c r="E898" s="139" t="s">
        <v>541</v>
      </c>
      <c r="F898" s="139" t="s">
        <v>180</v>
      </c>
      <c r="G898" s="139" t="s">
        <v>1275</v>
      </c>
      <c r="H898" s="140">
        <v>3681</v>
      </c>
      <c r="I898" s="138">
        <v>3</v>
      </c>
      <c r="J898" s="141">
        <f>นครพนม!F9</f>
        <v>238573.01</v>
      </c>
      <c r="K898" s="142">
        <f>นครพนม!AM9</f>
        <v>324741.09999999998</v>
      </c>
      <c r="L898" s="143">
        <f>นครพนม!AN9</f>
        <v>1599883.04</v>
      </c>
      <c r="M898" s="143">
        <f>นครพนม!AO9</f>
        <v>1640010.2400000002</v>
      </c>
      <c r="N898" s="139"/>
      <c r="O898" s="139"/>
      <c r="P898" s="139"/>
      <c r="Q898" s="131">
        <f t="shared" si="99"/>
        <v>-40127.200000000186</v>
      </c>
      <c r="R898" s="132">
        <f t="shared" si="100"/>
        <v>434.63271936973649</v>
      </c>
    </row>
    <row r="899" spans="1:18" x14ac:dyDescent="0.35">
      <c r="A899" s="138">
        <v>8</v>
      </c>
      <c r="B899" s="139" t="s">
        <v>58</v>
      </c>
      <c r="C899" s="139" t="s">
        <v>539</v>
      </c>
      <c r="D899" s="139" t="s">
        <v>540</v>
      </c>
      <c r="E899" s="139" t="s">
        <v>541</v>
      </c>
      <c r="F899" s="139" t="s">
        <v>180</v>
      </c>
      <c r="G899" s="139" t="s">
        <v>1276</v>
      </c>
      <c r="H899" s="140">
        <v>2627</v>
      </c>
      <c r="I899" s="138">
        <v>2</v>
      </c>
      <c r="J899" s="141">
        <f>นครพนม!F10</f>
        <v>299874.96999999997</v>
      </c>
      <c r="K899" s="142">
        <f>นครพนม!AM10</f>
        <v>470743.99</v>
      </c>
      <c r="L899" s="143">
        <f>นครพนม!AN10</f>
        <v>2512652.9900000002</v>
      </c>
      <c r="M899" s="143">
        <f>นครพนม!AO10</f>
        <v>1752479.61</v>
      </c>
      <c r="N899" s="139"/>
      <c r="O899" s="139"/>
      <c r="P899" s="139"/>
      <c r="Q899" s="131">
        <f t="shared" si="99"/>
        <v>760173.38000000012</v>
      </c>
      <c r="R899" s="132">
        <f t="shared" si="100"/>
        <v>956.47239817282082</v>
      </c>
    </row>
    <row r="900" spans="1:18" x14ac:dyDescent="0.35">
      <c r="A900" s="138">
        <v>9</v>
      </c>
      <c r="B900" s="139" t="s">
        <v>58</v>
      </c>
      <c r="C900" s="139" t="s">
        <v>539</v>
      </c>
      <c r="D900" s="139" t="s">
        <v>540</v>
      </c>
      <c r="E900" s="139" t="s">
        <v>541</v>
      </c>
      <c r="F900" s="139" t="s">
        <v>180</v>
      </c>
      <c r="G900" s="139" t="s">
        <v>1277</v>
      </c>
      <c r="H900" s="140">
        <v>2345</v>
      </c>
      <c r="I900" s="138">
        <v>2</v>
      </c>
      <c r="J900" s="141">
        <f>นครพนม!F11</f>
        <v>149549.97</v>
      </c>
      <c r="K900" s="142">
        <f>นครพนม!AM11</f>
        <v>262373.17000000004</v>
      </c>
      <c r="L900" s="143">
        <f>นครพนม!AN11</f>
        <v>1710814.5699999998</v>
      </c>
      <c r="M900" s="143">
        <f>นครพนม!AO11</f>
        <v>1791002.55</v>
      </c>
      <c r="N900" s="139"/>
      <c r="O900" s="139"/>
      <c r="P900" s="139"/>
      <c r="Q900" s="131">
        <f t="shared" si="99"/>
        <v>-80187.980000000214</v>
      </c>
      <c r="R900" s="132">
        <f t="shared" si="100"/>
        <v>729.55845202558623</v>
      </c>
    </row>
    <row r="901" spans="1:18" x14ac:dyDescent="0.35">
      <c r="A901" s="138">
        <v>10</v>
      </c>
      <c r="B901" s="139" t="s">
        <v>58</v>
      </c>
      <c r="C901" s="139" t="s">
        <v>539</v>
      </c>
      <c r="D901" s="139" t="s">
        <v>540</v>
      </c>
      <c r="E901" s="139" t="s">
        <v>541</v>
      </c>
      <c r="F901" s="139" t="s">
        <v>180</v>
      </c>
      <c r="G901" s="139" t="s">
        <v>1278</v>
      </c>
      <c r="H901" s="140">
        <v>2209</v>
      </c>
      <c r="I901" s="138">
        <v>2</v>
      </c>
      <c r="J901" s="141">
        <f>นครพนม!F12</f>
        <v>475191.08</v>
      </c>
      <c r="K901" s="142">
        <f>นครพนม!AM12</f>
        <v>778437.55</v>
      </c>
      <c r="L901" s="143">
        <f>นครพนม!AN12</f>
        <v>2251245.27</v>
      </c>
      <c r="M901" s="143">
        <f>นครพนม!AO12</f>
        <v>2040709.4500000002</v>
      </c>
      <c r="N901" s="139"/>
      <c r="O901" s="139"/>
      <c r="P901" s="139"/>
      <c r="Q901" s="131">
        <f t="shared" si="99"/>
        <v>210535.81999999983</v>
      </c>
      <c r="R901" s="132">
        <f t="shared" si="100"/>
        <v>1019.1241602535084</v>
      </c>
    </row>
    <row r="902" spans="1:18" x14ac:dyDescent="0.35">
      <c r="A902" s="138">
        <v>11</v>
      </c>
      <c r="B902" s="139" t="s">
        <v>58</v>
      </c>
      <c r="C902" s="139" t="s">
        <v>539</v>
      </c>
      <c r="D902" s="139" t="s">
        <v>540</v>
      </c>
      <c r="E902" s="139" t="s">
        <v>541</v>
      </c>
      <c r="F902" s="139" t="s">
        <v>180</v>
      </c>
      <c r="G902" s="139" t="s">
        <v>1279</v>
      </c>
      <c r="H902" s="140">
        <v>2329</v>
      </c>
      <c r="I902" s="138">
        <v>2</v>
      </c>
      <c r="J902" s="141">
        <f>นครพนม!F13</f>
        <v>239326.29</v>
      </c>
      <c r="K902" s="142">
        <f>นครพนม!AM13</f>
        <v>208679.46000000002</v>
      </c>
      <c r="L902" s="143">
        <f>นครพนม!AN13</f>
        <v>1771081.46</v>
      </c>
      <c r="M902" s="143">
        <f>นครพนม!AO13</f>
        <v>1595381.8699999999</v>
      </c>
      <c r="N902" s="139"/>
      <c r="O902" s="139"/>
      <c r="P902" s="139"/>
      <c r="Q902" s="131">
        <f t="shared" si="99"/>
        <v>175699.59000000008</v>
      </c>
      <c r="R902" s="132">
        <f t="shared" si="100"/>
        <v>760.44717045942468</v>
      </c>
    </row>
    <row r="903" spans="1:18" x14ac:dyDescent="0.35">
      <c r="A903" s="138">
        <v>12</v>
      </c>
      <c r="B903" s="139" t="s">
        <v>58</v>
      </c>
      <c r="C903" s="139" t="s">
        <v>539</v>
      </c>
      <c r="D903" s="139" t="s">
        <v>540</v>
      </c>
      <c r="E903" s="139" t="s">
        <v>541</v>
      </c>
      <c r="F903" s="139" t="s">
        <v>180</v>
      </c>
      <c r="G903" s="139" t="s">
        <v>1280</v>
      </c>
      <c r="H903" s="140">
        <v>2781</v>
      </c>
      <c r="I903" s="138">
        <v>2</v>
      </c>
      <c r="J903" s="141">
        <f>นครพนม!F14</f>
        <v>111953.7</v>
      </c>
      <c r="K903" s="142">
        <f>นครพนม!AM14</f>
        <v>398522.74</v>
      </c>
      <c r="L903" s="143">
        <f>นครพนม!AN14</f>
        <v>2120016.48</v>
      </c>
      <c r="M903" s="143">
        <f>นครพนม!AO14</f>
        <v>1978435.91</v>
      </c>
      <c r="N903" s="139"/>
      <c r="O903" s="139"/>
      <c r="P903" s="139"/>
      <c r="Q903" s="131">
        <f t="shared" ref="Q903:Q966" si="109">L903-M903</f>
        <v>141580.57000000007</v>
      </c>
      <c r="R903" s="132">
        <f t="shared" ref="R903:R966" si="110">L903/H903</f>
        <v>762.32163969795033</v>
      </c>
    </row>
    <row r="904" spans="1:18" x14ac:dyDescent="0.35">
      <c r="A904" s="138">
        <v>13</v>
      </c>
      <c r="B904" s="139" t="s">
        <v>58</v>
      </c>
      <c r="C904" s="139" t="s">
        <v>539</v>
      </c>
      <c r="D904" s="139" t="s">
        <v>540</v>
      </c>
      <c r="E904" s="139" t="s">
        <v>541</v>
      </c>
      <c r="F904" s="139" t="s">
        <v>180</v>
      </c>
      <c r="G904" s="139" t="s">
        <v>1281</v>
      </c>
      <c r="H904" s="140">
        <v>3427</v>
      </c>
      <c r="I904" s="138">
        <v>3</v>
      </c>
      <c r="J904" s="141">
        <f>นครพนม!F15</f>
        <v>221142.72</v>
      </c>
      <c r="K904" s="142">
        <f>นครพนม!AM15</f>
        <v>366961.28</v>
      </c>
      <c r="L904" s="143">
        <f>นครพนม!AN15</f>
        <v>2340637.16</v>
      </c>
      <c r="M904" s="143">
        <f>นครพนม!AO15</f>
        <v>2130988.52</v>
      </c>
      <c r="N904" s="139"/>
      <c r="O904" s="139"/>
      <c r="P904" s="139"/>
      <c r="Q904" s="131">
        <f t="shared" si="109"/>
        <v>209648.64000000013</v>
      </c>
      <c r="R904" s="132">
        <f t="shared" si="110"/>
        <v>682.99887948643129</v>
      </c>
    </row>
    <row r="905" spans="1:18" x14ac:dyDescent="0.35">
      <c r="A905" s="138">
        <v>14</v>
      </c>
      <c r="B905" s="139" t="s">
        <v>58</v>
      </c>
      <c r="C905" s="139" t="s">
        <v>539</v>
      </c>
      <c r="D905" s="139" t="s">
        <v>540</v>
      </c>
      <c r="E905" s="139" t="s">
        <v>541</v>
      </c>
      <c r="F905" s="139" t="s">
        <v>180</v>
      </c>
      <c r="G905" s="139" t="s">
        <v>1282</v>
      </c>
      <c r="H905" s="140">
        <v>2582</v>
      </c>
      <c r="I905" s="138">
        <v>2</v>
      </c>
      <c r="J905" s="141">
        <f>นครพนม!F16</f>
        <v>48819.59</v>
      </c>
      <c r="K905" s="142">
        <f>นครพนม!AM16</f>
        <v>113393.4</v>
      </c>
      <c r="L905" s="143">
        <f>นครพนม!AN16</f>
        <v>1583388.88</v>
      </c>
      <c r="M905" s="143">
        <f>นครพนม!AO16</f>
        <v>1625749.47</v>
      </c>
      <c r="N905" s="139"/>
      <c r="O905" s="139"/>
      <c r="P905" s="139"/>
      <c r="Q905" s="131">
        <f t="shared" si="109"/>
        <v>-42360.590000000084</v>
      </c>
      <c r="R905" s="132">
        <f t="shared" si="110"/>
        <v>613.24123934934153</v>
      </c>
    </row>
    <row r="906" spans="1:18" x14ac:dyDescent="0.35">
      <c r="A906" s="138">
        <v>15</v>
      </c>
      <c r="B906" s="139" t="s">
        <v>58</v>
      </c>
      <c r="C906" s="139" t="s">
        <v>539</v>
      </c>
      <c r="D906" s="139" t="s">
        <v>540</v>
      </c>
      <c r="E906" s="139" t="s">
        <v>541</v>
      </c>
      <c r="F906" s="139" t="s">
        <v>180</v>
      </c>
      <c r="G906" s="139" t="s">
        <v>1283</v>
      </c>
      <c r="H906" s="140">
        <v>1491</v>
      </c>
      <c r="I906" s="138">
        <v>1</v>
      </c>
      <c r="J906" s="141">
        <f>นครพนม!F17</f>
        <v>327937.44</v>
      </c>
      <c r="K906" s="142">
        <f>นครพนม!AM17</f>
        <v>390129.79000000004</v>
      </c>
      <c r="L906" s="143">
        <f>นครพนม!AN17</f>
        <v>1590133.96</v>
      </c>
      <c r="M906" s="143">
        <f>นครพนม!AO17</f>
        <v>2932017.8000000003</v>
      </c>
      <c r="N906" s="139"/>
      <c r="O906" s="139"/>
      <c r="P906" s="139"/>
      <c r="Q906" s="131">
        <f t="shared" si="109"/>
        <v>-1341883.8400000003</v>
      </c>
      <c r="R906" s="132">
        <f t="shared" si="110"/>
        <v>1066.4882360831657</v>
      </c>
    </row>
    <row r="907" spans="1:18" x14ac:dyDescent="0.35">
      <c r="A907" s="138">
        <v>16</v>
      </c>
      <c r="B907" s="139" t="s">
        <v>58</v>
      </c>
      <c r="C907" s="139" t="s">
        <v>539</v>
      </c>
      <c r="D907" s="139" t="s">
        <v>540</v>
      </c>
      <c r="E907" s="139" t="s">
        <v>541</v>
      </c>
      <c r="F907" s="139" t="s">
        <v>180</v>
      </c>
      <c r="G907" s="139" t="s">
        <v>1284</v>
      </c>
      <c r="H907" s="140">
        <v>2154</v>
      </c>
      <c r="I907" s="138">
        <v>2</v>
      </c>
      <c r="J907" s="141">
        <f>นครพนม!F18</f>
        <v>154259.39000000001</v>
      </c>
      <c r="K907" s="142">
        <f>นครพนม!AM18</f>
        <v>230449.54</v>
      </c>
      <c r="L907" s="143">
        <f>นครพนม!AN18</f>
        <v>2621056.64</v>
      </c>
      <c r="M907" s="143">
        <f>นครพนม!AO18</f>
        <v>3067774.2299999995</v>
      </c>
      <c r="N907" s="139"/>
      <c r="O907" s="139"/>
      <c r="P907" s="139"/>
      <c r="Q907" s="131">
        <f t="shared" si="109"/>
        <v>-446717.58999999939</v>
      </c>
      <c r="R907" s="132">
        <f t="shared" si="110"/>
        <v>1216.8322376973074</v>
      </c>
    </row>
    <row r="908" spans="1:18" x14ac:dyDescent="0.35">
      <c r="A908" s="138">
        <v>17</v>
      </c>
      <c r="B908" s="139" t="s">
        <v>58</v>
      </c>
      <c r="C908" s="139" t="s">
        <v>539</v>
      </c>
      <c r="D908" s="139" t="s">
        <v>540</v>
      </c>
      <c r="E908" s="139" t="s">
        <v>541</v>
      </c>
      <c r="F908" s="139" t="s">
        <v>180</v>
      </c>
      <c r="G908" s="139" t="s">
        <v>1285</v>
      </c>
      <c r="H908" s="140">
        <v>3909</v>
      </c>
      <c r="I908" s="138">
        <v>3</v>
      </c>
      <c r="J908" s="141">
        <f>นครพนม!F19</f>
        <v>201836.26</v>
      </c>
      <c r="K908" s="142">
        <f>นครพนม!AM19</f>
        <v>233783.6</v>
      </c>
      <c r="L908" s="143">
        <f>นครพนม!AN19</f>
        <v>1840937.9000000001</v>
      </c>
      <c r="M908" s="143">
        <f>นครพนม!AO19</f>
        <v>1336841.3499999999</v>
      </c>
      <c r="N908" s="139"/>
      <c r="O908" s="139"/>
      <c r="P908" s="139"/>
      <c r="Q908" s="131">
        <f t="shared" si="109"/>
        <v>504096.55000000028</v>
      </c>
      <c r="R908" s="132">
        <f t="shared" si="110"/>
        <v>470.94855461754929</v>
      </c>
    </row>
    <row r="909" spans="1:18" x14ac:dyDescent="0.35">
      <c r="A909" s="138">
        <v>18</v>
      </c>
      <c r="B909" s="139" t="s">
        <v>58</v>
      </c>
      <c r="C909" s="139" t="s">
        <v>539</v>
      </c>
      <c r="D909" s="139" t="s">
        <v>540</v>
      </c>
      <c r="E909" s="139" t="s">
        <v>541</v>
      </c>
      <c r="F909" s="139" t="s">
        <v>180</v>
      </c>
      <c r="G909" s="139" t="s">
        <v>1286</v>
      </c>
      <c r="H909" s="140">
        <v>2875</v>
      </c>
      <c r="I909" s="138">
        <v>2</v>
      </c>
      <c r="J909" s="141">
        <f>นครพนม!F20</f>
        <v>459488.33</v>
      </c>
      <c r="K909" s="142">
        <f>นครพนม!AM20</f>
        <v>661931.28</v>
      </c>
      <c r="L909" s="143">
        <f>นครพนม!AN20</f>
        <v>1613166.1800000002</v>
      </c>
      <c r="M909" s="143">
        <f>นครพนม!AO20</f>
        <v>1535767.81</v>
      </c>
      <c r="N909" s="139"/>
      <c r="O909" s="139"/>
      <c r="P909" s="139"/>
      <c r="Q909" s="131">
        <f t="shared" si="109"/>
        <v>77398.370000000112</v>
      </c>
      <c r="R909" s="132">
        <f t="shared" si="110"/>
        <v>561.10128000000009</v>
      </c>
    </row>
    <row r="910" spans="1:18" x14ac:dyDescent="0.35">
      <c r="A910" s="138">
        <v>19</v>
      </c>
      <c r="B910" s="139" t="s">
        <v>58</v>
      </c>
      <c r="C910" s="139" t="s">
        <v>539</v>
      </c>
      <c r="D910" s="139" t="s">
        <v>540</v>
      </c>
      <c r="E910" s="139" t="s">
        <v>541</v>
      </c>
      <c r="F910" s="139" t="s">
        <v>180</v>
      </c>
      <c r="G910" s="139" t="s">
        <v>1287</v>
      </c>
      <c r="H910" s="140">
        <v>4102</v>
      </c>
      <c r="I910" s="138">
        <v>3</v>
      </c>
      <c r="J910" s="141">
        <f>นครพนม!F21</f>
        <v>339285.69</v>
      </c>
      <c r="K910" s="142">
        <f>นครพนม!AM21</f>
        <v>445305.51</v>
      </c>
      <c r="L910" s="143">
        <f>นครพนม!AN21</f>
        <v>4361867.7300000004</v>
      </c>
      <c r="M910" s="143">
        <f>นครพนม!AO21</f>
        <v>4323809.7700000005</v>
      </c>
      <c r="N910" s="139"/>
      <c r="O910" s="139"/>
      <c r="P910" s="139"/>
      <c r="Q910" s="131">
        <f t="shared" si="109"/>
        <v>38057.959999999963</v>
      </c>
      <c r="R910" s="132">
        <f t="shared" si="110"/>
        <v>1063.351470014627</v>
      </c>
    </row>
    <row r="911" spans="1:18" x14ac:dyDescent="0.35">
      <c r="A911" s="138">
        <v>20</v>
      </c>
      <c r="B911" s="139" t="s">
        <v>58</v>
      </c>
      <c r="C911" s="139" t="s">
        <v>539</v>
      </c>
      <c r="D911" s="139" t="s">
        <v>540</v>
      </c>
      <c r="E911" s="139" t="s">
        <v>541</v>
      </c>
      <c r="F911" s="139" t="s">
        <v>180</v>
      </c>
      <c r="G911" s="139" t="s">
        <v>1288</v>
      </c>
      <c r="H911" s="140">
        <v>3593</v>
      </c>
      <c r="I911" s="138">
        <v>3</v>
      </c>
      <c r="J911" s="141">
        <f>นครพนม!F22</f>
        <v>378195.81</v>
      </c>
      <c r="K911" s="142">
        <f>นครพนม!AM22</f>
        <v>453813.87</v>
      </c>
      <c r="L911" s="143">
        <f>นครพนม!AN22</f>
        <v>2037498.8799999999</v>
      </c>
      <c r="M911" s="143">
        <f>นครพนม!AO22</f>
        <v>2014357.09</v>
      </c>
      <c r="N911" s="139"/>
      <c r="O911" s="139"/>
      <c r="P911" s="139"/>
      <c r="Q911" s="131">
        <f t="shared" si="109"/>
        <v>23141.789999999804</v>
      </c>
      <c r="R911" s="132">
        <f t="shared" si="110"/>
        <v>567.07455608126907</v>
      </c>
    </row>
    <row r="912" spans="1:18" x14ac:dyDescent="0.35">
      <c r="A912" s="138">
        <v>21</v>
      </c>
      <c r="B912" s="139" t="s">
        <v>58</v>
      </c>
      <c r="C912" s="139" t="s">
        <v>539</v>
      </c>
      <c r="D912" s="139" t="s">
        <v>540</v>
      </c>
      <c r="E912" s="139" t="s">
        <v>541</v>
      </c>
      <c r="F912" s="139" t="s">
        <v>180</v>
      </c>
      <c r="G912" s="139" t="s">
        <v>1289</v>
      </c>
      <c r="H912" s="140">
        <v>2119</v>
      </c>
      <c r="I912" s="138">
        <v>2</v>
      </c>
      <c r="J912" s="141">
        <f>นครพนม!F23</f>
        <v>568335.14</v>
      </c>
      <c r="K912" s="142">
        <f>นครพนม!AM23</f>
        <v>698646.57000000007</v>
      </c>
      <c r="L912" s="143">
        <f>นครพนม!AN23</f>
        <v>1305564.4099999999</v>
      </c>
      <c r="M912" s="143">
        <f>นครพนม!AO23</f>
        <v>1339914.6700000002</v>
      </c>
      <c r="N912" s="139"/>
      <c r="O912" s="139"/>
      <c r="P912" s="139"/>
      <c r="Q912" s="131">
        <f t="shared" si="109"/>
        <v>-34350.260000000242</v>
      </c>
      <c r="R912" s="132">
        <f t="shared" si="110"/>
        <v>616.1228928739971</v>
      </c>
    </row>
    <row r="913" spans="1:18" x14ac:dyDescent="0.35">
      <c r="A913" s="138">
        <v>22</v>
      </c>
      <c r="B913" s="139" t="s">
        <v>58</v>
      </c>
      <c r="C913" s="139" t="s">
        <v>539</v>
      </c>
      <c r="D913" s="139" t="s">
        <v>540</v>
      </c>
      <c r="E913" s="139" t="s">
        <v>541</v>
      </c>
      <c r="F913" s="139" t="s">
        <v>180</v>
      </c>
      <c r="G913" s="139" t="s">
        <v>1290</v>
      </c>
      <c r="H913" s="140">
        <v>2646</v>
      </c>
      <c r="I913" s="138">
        <v>2</v>
      </c>
      <c r="J913" s="141">
        <f>นครพนม!F24</f>
        <v>44243.77</v>
      </c>
      <c r="K913" s="142">
        <f>นครพนม!AM24</f>
        <v>229679.99</v>
      </c>
      <c r="L913" s="143">
        <f>นครพนม!AN24</f>
        <v>1838551.61</v>
      </c>
      <c r="M913" s="143">
        <f>นครพนม!AO24</f>
        <v>2194297.4899999998</v>
      </c>
      <c r="N913" s="139"/>
      <c r="O913" s="139"/>
      <c r="P913" s="139"/>
      <c r="Q913" s="131">
        <f t="shared" si="109"/>
        <v>-355745.87999999966</v>
      </c>
      <c r="R913" s="132">
        <f t="shared" si="110"/>
        <v>694.84187830687836</v>
      </c>
    </row>
    <row r="914" spans="1:18" x14ac:dyDescent="0.35">
      <c r="A914" s="138">
        <v>23</v>
      </c>
      <c r="B914" s="139" t="s">
        <v>58</v>
      </c>
      <c r="C914" s="139" t="s">
        <v>539</v>
      </c>
      <c r="D914" s="139" t="s">
        <v>540</v>
      </c>
      <c r="E914" s="139" t="s">
        <v>541</v>
      </c>
      <c r="F914" s="139" t="s">
        <v>180</v>
      </c>
      <c r="G914" s="139" t="s">
        <v>1291</v>
      </c>
      <c r="H914" s="140">
        <v>6232</v>
      </c>
      <c r="I914" s="138">
        <v>5</v>
      </c>
      <c r="J914" s="141">
        <f>นครพนม!F25</f>
        <v>236069.48</v>
      </c>
      <c r="K914" s="142">
        <f>นครพนม!AM25</f>
        <v>605283.51</v>
      </c>
      <c r="L914" s="143">
        <f>นครพนม!AN25</f>
        <v>2743490.1799999997</v>
      </c>
      <c r="M914" s="143">
        <f>นครพนม!AO25</f>
        <v>2530669.35</v>
      </c>
      <c r="N914" s="139"/>
      <c r="O914" s="139"/>
      <c r="P914" s="139"/>
      <c r="Q914" s="131">
        <f t="shared" si="109"/>
        <v>212820.82999999961</v>
      </c>
      <c r="R914" s="132">
        <f t="shared" si="110"/>
        <v>440.22628048780484</v>
      </c>
    </row>
    <row r="915" spans="1:18" x14ac:dyDescent="0.35">
      <c r="A915" s="138">
        <v>24</v>
      </c>
      <c r="B915" s="139" t="s">
        <v>58</v>
      </c>
      <c r="C915" s="139" t="s">
        <v>539</v>
      </c>
      <c r="D915" s="139" t="s">
        <v>540</v>
      </c>
      <c r="E915" s="139" t="s">
        <v>541</v>
      </c>
      <c r="F915" s="139" t="s">
        <v>180</v>
      </c>
      <c r="G915" s="139" t="s">
        <v>1292</v>
      </c>
      <c r="H915" s="140">
        <v>5126</v>
      </c>
      <c r="I915" s="138">
        <v>4</v>
      </c>
      <c r="J915" s="141">
        <f>นครพนม!F26</f>
        <v>247369.25</v>
      </c>
      <c r="K915" s="142">
        <f>นครพนม!AM26</f>
        <v>445197.36</v>
      </c>
      <c r="L915" s="143">
        <f>นครพนม!AN26</f>
        <v>1762118.79</v>
      </c>
      <c r="M915" s="143">
        <f>นครพนม!AO26</f>
        <v>1665663.3399999999</v>
      </c>
      <c r="N915" s="139"/>
      <c r="O915" s="139"/>
      <c r="P915" s="139"/>
      <c r="Q915" s="131">
        <f t="shared" si="109"/>
        <v>96455.450000000186</v>
      </c>
      <c r="R915" s="132">
        <f t="shared" si="110"/>
        <v>343.76098127194695</v>
      </c>
    </row>
    <row r="916" spans="1:18" x14ac:dyDescent="0.35">
      <c r="A916" s="138">
        <v>25</v>
      </c>
      <c r="B916" s="139" t="s">
        <v>58</v>
      </c>
      <c r="C916" s="139" t="s">
        <v>539</v>
      </c>
      <c r="D916" s="139" t="s">
        <v>540</v>
      </c>
      <c r="E916" s="139" t="s">
        <v>541</v>
      </c>
      <c r="F916" s="139" t="s">
        <v>180</v>
      </c>
      <c r="G916" s="139" t="s">
        <v>1293</v>
      </c>
      <c r="H916" s="140">
        <v>2780</v>
      </c>
      <c r="I916" s="138">
        <v>2</v>
      </c>
      <c r="J916" s="141">
        <f>นครพนม!F27</f>
        <v>200220.82</v>
      </c>
      <c r="K916" s="142">
        <f>นครพนม!AM27</f>
        <v>-82008.949999999953</v>
      </c>
      <c r="L916" s="143">
        <f>นครพนม!AN27</f>
        <v>1127007.94</v>
      </c>
      <c r="M916" s="143">
        <f>นครพนม!AO27</f>
        <v>1607151.61</v>
      </c>
      <c r="N916" s="139"/>
      <c r="O916" s="139"/>
      <c r="P916" s="139"/>
      <c r="Q916" s="131">
        <f t="shared" si="109"/>
        <v>-480143.67000000016</v>
      </c>
      <c r="R916" s="132">
        <f t="shared" si="110"/>
        <v>405.39853956834531</v>
      </c>
    </row>
    <row r="917" spans="1:18" x14ac:dyDescent="0.35">
      <c r="A917" s="138">
        <v>26</v>
      </c>
      <c r="B917" s="139" t="s">
        <v>58</v>
      </c>
      <c r="C917" s="139" t="s">
        <v>539</v>
      </c>
      <c r="D917" s="139" t="s">
        <v>540</v>
      </c>
      <c r="E917" s="139" t="s">
        <v>541</v>
      </c>
      <c r="F917" s="139" t="s">
        <v>180</v>
      </c>
      <c r="G917" s="139" t="s">
        <v>1294</v>
      </c>
      <c r="H917" s="140">
        <v>2904</v>
      </c>
      <c r="I917" s="138">
        <v>2</v>
      </c>
      <c r="J917" s="141">
        <f>นครพนม!F28</f>
        <v>260442.23999999999</v>
      </c>
      <c r="K917" s="142">
        <f>นครพนม!AM28</f>
        <v>399324.42</v>
      </c>
      <c r="L917" s="143">
        <f>นครพนม!AN28</f>
        <v>1149251.8999999999</v>
      </c>
      <c r="M917" s="143">
        <f>นครพนม!AO28</f>
        <v>1001462.29</v>
      </c>
      <c r="N917" s="139"/>
      <c r="O917" s="139"/>
      <c r="P917" s="139"/>
      <c r="Q917" s="131">
        <f t="shared" si="109"/>
        <v>147789.60999999987</v>
      </c>
      <c r="R917" s="132">
        <f t="shared" si="110"/>
        <v>395.7478994490358</v>
      </c>
    </row>
    <row r="918" spans="1:18" s="150" customFormat="1" x14ac:dyDescent="0.35">
      <c r="A918" s="144">
        <v>1</v>
      </c>
      <c r="B918" s="145" t="s">
        <v>58</v>
      </c>
      <c r="C918" s="145"/>
      <c r="D918" s="145"/>
      <c r="E918" s="145" t="s">
        <v>77</v>
      </c>
      <c r="F918" s="145"/>
      <c r="G918" s="145" t="s">
        <v>543</v>
      </c>
      <c r="H918" s="151">
        <f>SUM(H892:H917)</f>
        <v>83996</v>
      </c>
      <c r="I918" s="144"/>
      <c r="J918" s="147">
        <f>SUM(J892:J917)</f>
        <v>6992266.2400000012</v>
      </c>
      <c r="K918" s="182">
        <f>SUM(K892:K917)</f>
        <v>9921195.7599999998</v>
      </c>
      <c r="L918" s="147">
        <f t="shared" ref="L918:M918" si="111">SUM(L893:L917)</f>
        <v>52526593.439999998</v>
      </c>
      <c r="M918" s="147">
        <f t="shared" si="111"/>
        <v>52139107.170000009</v>
      </c>
      <c r="N918" s="145">
        <v>25</v>
      </c>
      <c r="O918" s="145">
        <v>25</v>
      </c>
      <c r="P918" s="145">
        <f>N918-O918</f>
        <v>0</v>
      </c>
      <c r="Q918" s="148">
        <f t="shared" si="109"/>
        <v>387486.26999998838</v>
      </c>
      <c r="R918" s="149">
        <f>L918/H918</f>
        <v>625.34636696985569</v>
      </c>
    </row>
    <row r="919" spans="1:18" x14ac:dyDescent="0.35">
      <c r="A919" s="138">
        <v>1</v>
      </c>
      <c r="B919" s="139" t="s">
        <v>58</v>
      </c>
      <c r="C919" s="139" t="s">
        <v>544</v>
      </c>
      <c r="D919" s="139" t="s">
        <v>79</v>
      </c>
      <c r="E919" s="139" t="s">
        <v>545</v>
      </c>
      <c r="F919" s="139" t="s">
        <v>210</v>
      </c>
      <c r="G919" s="139" t="s">
        <v>546</v>
      </c>
      <c r="H919" s="140"/>
      <c r="I919" s="138"/>
      <c r="J919" s="141"/>
      <c r="K919" s="142"/>
      <c r="L919" s="143"/>
      <c r="M919" s="143"/>
      <c r="N919" s="139"/>
      <c r="O919" s="139"/>
      <c r="P919" s="139"/>
    </row>
    <row r="920" spans="1:18" x14ac:dyDescent="0.35">
      <c r="A920" s="138">
        <v>2</v>
      </c>
      <c r="B920" s="139" t="s">
        <v>58</v>
      </c>
      <c r="C920" s="139" t="s">
        <v>544</v>
      </c>
      <c r="D920" s="139" t="s">
        <v>79</v>
      </c>
      <c r="E920" s="139" t="s">
        <v>545</v>
      </c>
      <c r="F920" s="139" t="s">
        <v>180</v>
      </c>
      <c r="G920" s="139" t="s">
        <v>1295</v>
      </c>
      <c r="H920" s="140">
        <v>3964</v>
      </c>
      <c r="I920" s="138">
        <v>3</v>
      </c>
      <c r="J920" s="141">
        <f>นครพนม!F29</f>
        <v>117295.17</v>
      </c>
      <c r="K920" s="142">
        <f>นครพนม!AM29</f>
        <v>220240.68</v>
      </c>
      <c r="L920" s="143">
        <f>นครพนม!AN29</f>
        <v>2951574.17</v>
      </c>
      <c r="M920" s="143">
        <f>นครพนม!AO29</f>
        <v>2922305.07</v>
      </c>
      <c r="N920" s="139"/>
      <c r="O920" s="139"/>
      <c r="P920" s="139"/>
      <c r="Q920" s="131">
        <f t="shared" si="109"/>
        <v>29269.100000000093</v>
      </c>
      <c r="R920" s="132">
        <f t="shared" si="110"/>
        <v>744.59489656912206</v>
      </c>
    </row>
    <row r="921" spans="1:18" x14ac:dyDescent="0.35">
      <c r="A921" s="138">
        <v>3</v>
      </c>
      <c r="B921" s="139" t="s">
        <v>58</v>
      </c>
      <c r="C921" s="139" t="s">
        <v>544</v>
      </c>
      <c r="D921" s="139" t="s">
        <v>79</v>
      </c>
      <c r="E921" s="139" t="s">
        <v>545</v>
      </c>
      <c r="F921" s="139" t="s">
        <v>180</v>
      </c>
      <c r="G921" s="139" t="s">
        <v>1296</v>
      </c>
      <c r="H921" s="140">
        <v>5112</v>
      </c>
      <c r="I921" s="138">
        <v>4</v>
      </c>
      <c r="J921" s="141">
        <f>นครพนม!F30</f>
        <v>60824.69</v>
      </c>
      <c r="K921" s="142">
        <f>นครพนม!AM30</f>
        <v>-268408.38</v>
      </c>
      <c r="L921" s="143">
        <f>นครพนม!AN30</f>
        <v>2002622.06</v>
      </c>
      <c r="M921" s="143">
        <f>นครพนม!AO30</f>
        <v>2223912.33</v>
      </c>
      <c r="N921" s="139"/>
      <c r="O921" s="139"/>
      <c r="P921" s="139"/>
      <c r="Q921" s="131">
        <f t="shared" si="109"/>
        <v>-221290.27000000002</v>
      </c>
      <c r="R921" s="132">
        <f t="shared" si="110"/>
        <v>391.74922926447573</v>
      </c>
    </row>
    <row r="922" spans="1:18" x14ac:dyDescent="0.35">
      <c r="A922" s="138">
        <v>4</v>
      </c>
      <c r="B922" s="139" t="s">
        <v>58</v>
      </c>
      <c r="C922" s="139" t="s">
        <v>544</v>
      </c>
      <c r="D922" s="139" t="s">
        <v>79</v>
      </c>
      <c r="E922" s="139" t="s">
        <v>545</v>
      </c>
      <c r="F922" s="139" t="s">
        <v>180</v>
      </c>
      <c r="G922" s="139" t="s">
        <v>1297</v>
      </c>
      <c r="H922" s="140">
        <v>2863</v>
      </c>
      <c r="I922" s="138">
        <v>2</v>
      </c>
      <c r="J922" s="141">
        <f>นครพนม!F31</f>
        <v>321507.94</v>
      </c>
      <c r="K922" s="142">
        <f>นครพนม!AM31</f>
        <v>362231.57</v>
      </c>
      <c r="L922" s="143">
        <f>นครพนม!AN31</f>
        <v>1642002.4900000002</v>
      </c>
      <c r="M922" s="143">
        <f>นครพนม!AO31</f>
        <v>1638477.3800000001</v>
      </c>
      <c r="N922" s="139"/>
      <c r="O922" s="139"/>
      <c r="P922" s="139"/>
      <c r="Q922" s="131">
        <f t="shared" si="109"/>
        <v>3525.1100000001024</v>
      </c>
      <c r="R922" s="132">
        <f t="shared" si="110"/>
        <v>573.52514495284674</v>
      </c>
    </row>
    <row r="923" spans="1:18" x14ac:dyDescent="0.35">
      <c r="A923" s="138">
        <v>5</v>
      </c>
      <c r="B923" s="139" t="s">
        <v>58</v>
      </c>
      <c r="C923" s="139" t="s">
        <v>544</v>
      </c>
      <c r="D923" s="139" t="s">
        <v>79</v>
      </c>
      <c r="E923" s="139" t="s">
        <v>545</v>
      </c>
      <c r="F923" s="139" t="s">
        <v>180</v>
      </c>
      <c r="G923" s="139" t="s">
        <v>1298</v>
      </c>
      <c r="H923" s="140">
        <v>3378</v>
      </c>
      <c r="I923" s="138">
        <v>3</v>
      </c>
      <c r="J923" s="141">
        <f>นครพนม!F32</f>
        <v>0</v>
      </c>
      <c r="K923" s="141">
        <f>นครพนม!AM32</f>
        <v>0</v>
      </c>
      <c r="L923" s="143">
        <f>นครพนม!AN32</f>
        <v>0</v>
      </c>
      <c r="M923" s="143">
        <f>นครพนม!AO32</f>
        <v>0</v>
      </c>
      <c r="N923" s="139"/>
      <c r="O923" s="139"/>
      <c r="P923" s="139"/>
      <c r="Q923" s="131">
        <f t="shared" si="109"/>
        <v>0</v>
      </c>
      <c r="R923" s="132">
        <f t="shared" si="110"/>
        <v>0</v>
      </c>
    </row>
    <row r="924" spans="1:18" x14ac:dyDescent="0.35">
      <c r="A924" s="138">
        <v>6</v>
      </c>
      <c r="B924" s="139" t="s">
        <v>58</v>
      </c>
      <c r="C924" s="139" t="s">
        <v>544</v>
      </c>
      <c r="D924" s="139" t="s">
        <v>79</v>
      </c>
      <c r="E924" s="139" t="s">
        <v>545</v>
      </c>
      <c r="F924" s="139" t="s">
        <v>180</v>
      </c>
      <c r="G924" s="139" t="s">
        <v>1299</v>
      </c>
      <c r="H924" s="140">
        <v>3946</v>
      </c>
      <c r="I924" s="138">
        <v>3</v>
      </c>
      <c r="J924" s="141">
        <f>นครพนม!F33</f>
        <v>370923.27</v>
      </c>
      <c r="K924" s="142">
        <f>นครพนม!AM33</f>
        <v>516167.95</v>
      </c>
      <c r="L924" s="143">
        <f>นครพนม!AN33</f>
        <v>2027002.23</v>
      </c>
      <c r="M924" s="143">
        <f>นครพนม!AO33</f>
        <v>1917700.78</v>
      </c>
      <c r="N924" s="139"/>
      <c r="O924" s="139"/>
      <c r="P924" s="139"/>
      <c r="Q924" s="131">
        <f t="shared" si="109"/>
        <v>109301.44999999995</v>
      </c>
      <c r="R924" s="132">
        <f t="shared" si="110"/>
        <v>513.68530917384692</v>
      </c>
    </row>
    <row r="925" spans="1:18" x14ac:dyDescent="0.35">
      <c r="A925" s="138">
        <v>7</v>
      </c>
      <c r="B925" s="139" t="s">
        <v>58</v>
      </c>
      <c r="C925" s="139" t="s">
        <v>544</v>
      </c>
      <c r="D925" s="139" t="s">
        <v>79</v>
      </c>
      <c r="E925" s="139" t="s">
        <v>545</v>
      </c>
      <c r="F925" s="139" t="s">
        <v>180</v>
      </c>
      <c r="G925" s="139" t="s">
        <v>1300</v>
      </c>
      <c r="H925" s="140">
        <v>4332</v>
      </c>
      <c r="I925" s="138">
        <v>3</v>
      </c>
      <c r="J925" s="141">
        <f>นครพนม!F34</f>
        <v>269584.03999999998</v>
      </c>
      <c r="K925" s="142">
        <f>นครพนม!AM34</f>
        <v>394243.85</v>
      </c>
      <c r="L925" s="143">
        <f>นครพนม!AN34</f>
        <v>1923271.38</v>
      </c>
      <c r="M925" s="143">
        <f>นครพนม!AO34</f>
        <v>1771437.0200000003</v>
      </c>
      <c r="N925" s="139"/>
      <c r="O925" s="139"/>
      <c r="P925" s="139"/>
      <c r="Q925" s="131">
        <f t="shared" si="109"/>
        <v>151834.35999999964</v>
      </c>
      <c r="R925" s="132">
        <f t="shared" si="110"/>
        <v>443.96846260387809</v>
      </c>
    </row>
    <row r="926" spans="1:18" s="196" customFormat="1" x14ac:dyDescent="0.35">
      <c r="A926" s="190">
        <v>8</v>
      </c>
      <c r="B926" s="191" t="s">
        <v>58</v>
      </c>
      <c r="C926" s="191" t="s">
        <v>544</v>
      </c>
      <c r="D926" s="191" t="s">
        <v>79</v>
      </c>
      <c r="E926" s="191" t="s">
        <v>545</v>
      </c>
      <c r="F926" s="191" t="s">
        <v>180</v>
      </c>
      <c r="G926" s="191" t="s">
        <v>1301</v>
      </c>
      <c r="H926" s="185">
        <v>2103</v>
      </c>
      <c r="I926" s="190">
        <v>2</v>
      </c>
      <c r="J926" s="192">
        <f>นครพนม!F35</f>
        <v>223236.41</v>
      </c>
      <c r="K926" s="193">
        <f>นครพนม!AM35</f>
        <v>288206.66000000003</v>
      </c>
      <c r="L926" s="192">
        <f>นครพนม!AN35</f>
        <v>853728.96</v>
      </c>
      <c r="M926" s="192">
        <f>นครพนม!AO35</f>
        <v>811235.78999999992</v>
      </c>
      <c r="N926" s="191"/>
      <c r="O926" s="191"/>
      <c r="P926" s="191"/>
      <c r="Q926" s="194">
        <f t="shared" si="109"/>
        <v>42493.170000000042</v>
      </c>
      <c r="R926" s="195">
        <f t="shared" si="110"/>
        <v>405.95766048502139</v>
      </c>
    </row>
    <row r="927" spans="1:18" x14ac:dyDescent="0.35">
      <c r="A927" s="138">
        <v>9</v>
      </c>
      <c r="B927" s="139" t="s">
        <v>58</v>
      </c>
      <c r="C927" s="139" t="s">
        <v>544</v>
      </c>
      <c r="D927" s="139" t="s">
        <v>79</v>
      </c>
      <c r="E927" s="139" t="s">
        <v>545</v>
      </c>
      <c r="F927" s="139" t="s">
        <v>180</v>
      </c>
      <c r="G927" s="139" t="s">
        <v>1302</v>
      </c>
      <c r="H927" s="140">
        <v>2710</v>
      </c>
      <c r="I927" s="138">
        <v>2</v>
      </c>
      <c r="J927" s="141">
        <f>นครพนม!F36</f>
        <v>198035.62</v>
      </c>
      <c r="K927" s="142">
        <f>นครพนม!AM36</f>
        <v>208643.04</v>
      </c>
      <c r="L927" s="143">
        <f>นครพนม!AN36</f>
        <v>676560.82</v>
      </c>
      <c r="M927" s="143">
        <f>นครพนม!AO36</f>
        <v>666656.59</v>
      </c>
      <c r="N927" s="139"/>
      <c r="O927" s="139"/>
      <c r="P927" s="139"/>
      <c r="Q927" s="131">
        <f t="shared" si="109"/>
        <v>9904.2299999999814</v>
      </c>
      <c r="R927" s="132">
        <f t="shared" si="110"/>
        <v>249.65343911439112</v>
      </c>
    </row>
    <row r="928" spans="1:18" x14ac:dyDescent="0.35">
      <c r="A928" s="138">
        <v>10</v>
      </c>
      <c r="B928" s="139" t="s">
        <v>58</v>
      </c>
      <c r="C928" s="139" t="s">
        <v>544</v>
      </c>
      <c r="D928" s="139" t="s">
        <v>79</v>
      </c>
      <c r="E928" s="139" t="s">
        <v>545</v>
      </c>
      <c r="F928" s="139" t="s">
        <v>180</v>
      </c>
      <c r="G928" s="139" t="s">
        <v>1303</v>
      </c>
      <c r="H928" s="140">
        <v>2476</v>
      </c>
      <c r="I928" s="138">
        <v>2</v>
      </c>
      <c r="J928" s="141">
        <f>นครพนม!F37</f>
        <v>130340.16</v>
      </c>
      <c r="K928" s="142">
        <f>นครพนม!AM37</f>
        <v>211068.27000000002</v>
      </c>
      <c r="L928" s="143">
        <f>นครพนม!AN37</f>
        <v>1889517.19</v>
      </c>
      <c r="M928" s="143">
        <f>นครพนม!AO37</f>
        <v>2025703.09</v>
      </c>
      <c r="N928" s="139"/>
      <c r="O928" s="139"/>
      <c r="P928" s="139"/>
      <c r="Q928" s="131">
        <f t="shared" si="109"/>
        <v>-136185.90000000014</v>
      </c>
      <c r="R928" s="132">
        <f t="shared" si="110"/>
        <v>763.1329523424879</v>
      </c>
    </row>
    <row r="929" spans="1:18" s="150" customFormat="1" x14ac:dyDescent="0.35">
      <c r="A929" s="144">
        <v>2</v>
      </c>
      <c r="B929" s="145" t="s">
        <v>58</v>
      </c>
      <c r="C929" s="145"/>
      <c r="D929" s="145"/>
      <c r="E929" s="145" t="s">
        <v>77</v>
      </c>
      <c r="F929" s="145"/>
      <c r="G929" s="145" t="s">
        <v>547</v>
      </c>
      <c r="H929" s="151">
        <f>SUM(H919:H928)</f>
        <v>30884</v>
      </c>
      <c r="I929" s="144"/>
      <c r="J929" s="147">
        <f>SUM(J919:J928)</f>
        <v>1691747.3</v>
      </c>
      <c r="K929" s="182">
        <f>SUM(K919:K928)</f>
        <v>1932393.6400000001</v>
      </c>
      <c r="L929" s="147">
        <f t="shared" ref="L929:M929" si="112">SUM(L919:L928)</f>
        <v>13966279.300000003</v>
      </c>
      <c r="M929" s="147">
        <f t="shared" si="112"/>
        <v>13977428.049999999</v>
      </c>
      <c r="N929" s="145">
        <v>9</v>
      </c>
      <c r="O929" s="145">
        <v>8</v>
      </c>
      <c r="P929" s="145">
        <f>N929-O929</f>
        <v>1</v>
      </c>
      <c r="Q929" s="148">
        <f t="shared" si="109"/>
        <v>-11148.749999996275</v>
      </c>
      <c r="R929" s="149">
        <f>L929/H929</f>
        <v>452.21730669602391</v>
      </c>
    </row>
    <row r="930" spans="1:18" x14ac:dyDescent="0.35">
      <c r="A930" s="138">
        <v>1</v>
      </c>
      <c r="B930" s="139" t="s">
        <v>58</v>
      </c>
      <c r="C930" s="139" t="s">
        <v>548</v>
      </c>
      <c r="D930" s="139" t="s">
        <v>86</v>
      </c>
      <c r="E930" s="139" t="s">
        <v>549</v>
      </c>
      <c r="F930" s="139" t="s">
        <v>210</v>
      </c>
      <c r="G930" s="139" t="s">
        <v>550</v>
      </c>
      <c r="H930" s="140"/>
      <c r="I930" s="138"/>
      <c r="J930" s="141"/>
      <c r="K930" s="142"/>
      <c r="L930" s="143"/>
      <c r="M930" s="143"/>
      <c r="N930" s="139"/>
      <c r="O930" s="139"/>
      <c r="P930" s="139"/>
    </row>
    <row r="931" spans="1:18" x14ac:dyDescent="0.35">
      <c r="A931" s="138">
        <v>2</v>
      </c>
      <c r="B931" s="139" t="s">
        <v>58</v>
      </c>
      <c r="C931" s="139" t="s">
        <v>548</v>
      </c>
      <c r="D931" s="139" t="s">
        <v>86</v>
      </c>
      <c r="E931" s="139" t="s">
        <v>549</v>
      </c>
      <c r="F931" s="139" t="s">
        <v>180</v>
      </c>
      <c r="G931" s="139" t="s">
        <v>1304</v>
      </c>
      <c r="H931" s="140">
        <v>3590</v>
      </c>
      <c r="I931" s="138">
        <v>3</v>
      </c>
      <c r="J931" s="141">
        <f>นครพนม!F38</f>
        <v>289091.78000000003</v>
      </c>
      <c r="K931" s="142">
        <f>นครพนม!AM38</f>
        <v>287503.80000000005</v>
      </c>
      <c r="L931" s="143">
        <f>นครพนม!AN38</f>
        <v>1384660.45</v>
      </c>
      <c r="M931" s="143">
        <f>นครพนม!AO38</f>
        <v>1644218.53</v>
      </c>
      <c r="N931" s="139"/>
      <c r="O931" s="139"/>
      <c r="P931" s="139"/>
      <c r="Q931" s="131">
        <f t="shared" si="109"/>
        <v>-259558.08000000007</v>
      </c>
      <c r="R931" s="132">
        <f t="shared" si="110"/>
        <v>385.6992896935933</v>
      </c>
    </row>
    <row r="932" spans="1:18" x14ac:dyDescent="0.35">
      <c r="A932" s="138">
        <v>3</v>
      </c>
      <c r="B932" s="139" t="s">
        <v>58</v>
      </c>
      <c r="C932" s="139" t="s">
        <v>548</v>
      </c>
      <c r="D932" s="139" t="s">
        <v>86</v>
      </c>
      <c r="E932" s="139" t="s">
        <v>549</v>
      </c>
      <c r="F932" s="139" t="s">
        <v>180</v>
      </c>
      <c r="G932" s="139" t="s">
        <v>1305</v>
      </c>
      <c r="H932" s="140">
        <v>4275</v>
      </c>
      <c r="I932" s="138">
        <v>3</v>
      </c>
      <c r="J932" s="141">
        <f>นครพนม!F39</f>
        <v>298082.45</v>
      </c>
      <c r="K932" s="142">
        <f>นครพนม!AM39</f>
        <v>243447.84999999998</v>
      </c>
      <c r="L932" s="143">
        <f>นครพนม!AN39</f>
        <v>1615051.56</v>
      </c>
      <c r="M932" s="143">
        <f>นครพนม!AO39</f>
        <v>1514610.2799999998</v>
      </c>
      <c r="N932" s="139"/>
      <c r="O932" s="139"/>
      <c r="P932" s="139"/>
      <c r="Q932" s="131">
        <f t="shared" si="109"/>
        <v>100441.28000000026</v>
      </c>
      <c r="R932" s="132">
        <f t="shared" si="110"/>
        <v>377.78983859649122</v>
      </c>
    </row>
    <row r="933" spans="1:18" x14ac:dyDescent="0.35">
      <c r="A933" s="138">
        <v>4</v>
      </c>
      <c r="B933" s="139" t="s">
        <v>58</v>
      </c>
      <c r="C933" s="139" t="s">
        <v>548</v>
      </c>
      <c r="D933" s="139" t="s">
        <v>86</v>
      </c>
      <c r="E933" s="139" t="s">
        <v>549</v>
      </c>
      <c r="F933" s="139" t="s">
        <v>180</v>
      </c>
      <c r="G933" s="139" t="s">
        <v>1306</v>
      </c>
      <c r="H933" s="140">
        <v>1050</v>
      </c>
      <c r="I933" s="138">
        <v>1</v>
      </c>
      <c r="J933" s="141">
        <f>นครพนม!F40</f>
        <v>502717.77</v>
      </c>
      <c r="K933" s="142">
        <f>นครพนม!AM40</f>
        <v>611350.80000000005</v>
      </c>
      <c r="L933" s="143">
        <f>นครพนม!AN40</f>
        <v>1380837.75</v>
      </c>
      <c r="M933" s="143">
        <f>นครพนม!AO40</f>
        <v>1326948.04</v>
      </c>
      <c r="N933" s="139"/>
      <c r="O933" s="139"/>
      <c r="P933" s="139"/>
      <c r="Q933" s="131">
        <f t="shared" si="109"/>
        <v>53889.709999999963</v>
      </c>
      <c r="R933" s="132">
        <f t="shared" si="110"/>
        <v>1315.0835714285715</v>
      </c>
    </row>
    <row r="934" spans="1:18" x14ac:dyDescent="0.35">
      <c r="A934" s="138">
        <v>5</v>
      </c>
      <c r="B934" s="139" t="s">
        <v>58</v>
      </c>
      <c r="C934" s="139" t="s">
        <v>548</v>
      </c>
      <c r="D934" s="139" t="s">
        <v>86</v>
      </c>
      <c r="E934" s="139" t="s">
        <v>549</v>
      </c>
      <c r="F934" s="139" t="s">
        <v>180</v>
      </c>
      <c r="G934" s="139" t="s">
        <v>1307</v>
      </c>
      <c r="H934" s="140">
        <v>2081</v>
      </c>
      <c r="I934" s="138">
        <v>2</v>
      </c>
      <c r="J934" s="141">
        <f>นครพนม!F41</f>
        <v>80811.100000000006</v>
      </c>
      <c r="K934" s="142">
        <f>นครพนม!AM41</f>
        <v>-344753.58999999997</v>
      </c>
      <c r="L934" s="143">
        <f>นครพนม!AN41</f>
        <v>1813719.24</v>
      </c>
      <c r="M934" s="143">
        <f>นครพนม!AO41</f>
        <v>2081046.04</v>
      </c>
      <c r="N934" s="139"/>
      <c r="O934" s="139"/>
      <c r="P934" s="139"/>
      <c r="Q934" s="131">
        <f t="shared" si="109"/>
        <v>-267326.80000000005</v>
      </c>
      <c r="R934" s="132">
        <f t="shared" si="110"/>
        <v>871.56138395002404</v>
      </c>
    </row>
    <row r="935" spans="1:18" x14ac:dyDescent="0.35">
      <c r="A935" s="138">
        <v>6</v>
      </c>
      <c r="B935" s="139" t="s">
        <v>58</v>
      </c>
      <c r="C935" s="139" t="s">
        <v>548</v>
      </c>
      <c r="D935" s="139" t="s">
        <v>86</v>
      </c>
      <c r="E935" s="139" t="s">
        <v>549</v>
      </c>
      <c r="F935" s="139" t="s">
        <v>180</v>
      </c>
      <c r="G935" s="139" t="s">
        <v>1308</v>
      </c>
      <c r="H935" s="140">
        <v>2563</v>
      </c>
      <c r="I935" s="138">
        <v>2</v>
      </c>
      <c r="J935" s="141">
        <f>นครพนม!F42</f>
        <v>128609.47</v>
      </c>
      <c r="K935" s="142">
        <f>นครพนม!AM42</f>
        <v>714937.91999999993</v>
      </c>
      <c r="L935" s="143">
        <f>นครพนม!AN42</f>
        <v>1549330.81</v>
      </c>
      <c r="M935" s="143">
        <f>นครพนม!AO42</f>
        <v>1763337.56</v>
      </c>
      <c r="N935" s="139"/>
      <c r="O935" s="139"/>
      <c r="P935" s="139"/>
      <c r="Q935" s="131">
        <f t="shared" si="109"/>
        <v>-214006.75</v>
      </c>
      <c r="R935" s="132">
        <f t="shared" si="110"/>
        <v>604.49895044869299</v>
      </c>
    </row>
    <row r="936" spans="1:18" x14ac:dyDescent="0.35">
      <c r="A936" s="138">
        <v>7</v>
      </c>
      <c r="B936" s="139" t="s">
        <v>58</v>
      </c>
      <c r="C936" s="139" t="s">
        <v>548</v>
      </c>
      <c r="D936" s="139" t="s">
        <v>86</v>
      </c>
      <c r="E936" s="139" t="s">
        <v>549</v>
      </c>
      <c r="F936" s="139" t="s">
        <v>180</v>
      </c>
      <c r="G936" s="139" t="s">
        <v>1309</v>
      </c>
      <c r="H936" s="140">
        <v>2302</v>
      </c>
      <c r="I936" s="138">
        <v>2</v>
      </c>
      <c r="J936" s="141">
        <f>นครพนม!F43</f>
        <v>234782.39</v>
      </c>
      <c r="K936" s="142">
        <f>นครพนม!AM43</f>
        <v>926966.77</v>
      </c>
      <c r="L936" s="143">
        <f>นครพนม!AN43</f>
        <v>1750772.96</v>
      </c>
      <c r="M936" s="143">
        <f>นครพนม!AO43</f>
        <v>1880879.99</v>
      </c>
      <c r="N936" s="139"/>
      <c r="O936" s="139"/>
      <c r="P936" s="139"/>
      <c r="Q936" s="131">
        <f t="shared" si="109"/>
        <v>-130107.03000000003</v>
      </c>
      <c r="R936" s="132">
        <f t="shared" si="110"/>
        <v>760.54429192006944</v>
      </c>
    </row>
    <row r="937" spans="1:18" x14ac:dyDescent="0.35">
      <c r="A937" s="138">
        <v>8</v>
      </c>
      <c r="B937" s="139" t="s">
        <v>58</v>
      </c>
      <c r="C937" s="139" t="s">
        <v>548</v>
      </c>
      <c r="D937" s="139" t="s">
        <v>86</v>
      </c>
      <c r="E937" s="139" t="s">
        <v>549</v>
      </c>
      <c r="F937" s="139" t="s">
        <v>180</v>
      </c>
      <c r="G937" s="139" t="s">
        <v>1310</v>
      </c>
      <c r="H937" s="140">
        <v>2003</v>
      </c>
      <c r="I937" s="138">
        <v>2</v>
      </c>
      <c r="J937" s="141">
        <f>นครพนม!F44</f>
        <v>312977.13</v>
      </c>
      <c r="K937" s="142">
        <f>นครพนม!AM44</f>
        <v>533027.63</v>
      </c>
      <c r="L937" s="143">
        <f>นครพนม!AN44</f>
        <v>660968.28</v>
      </c>
      <c r="M937" s="143">
        <f>นครพนม!AO44</f>
        <v>559916.19999999995</v>
      </c>
      <c r="N937" s="139"/>
      <c r="O937" s="139"/>
      <c r="P937" s="139"/>
      <c r="Q937" s="131">
        <f t="shared" si="109"/>
        <v>101052.08000000007</v>
      </c>
      <c r="R937" s="132">
        <f t="shared" si="110"/>
        <v>329.98915626560159</v>
      </c>
    </row>
    <row r="938" spans="1:18" x14ac:dyDescent="0.35">
      <c r="A938" s="138">
        <v>9</v>
      </c>
      <c r="B938" s="139" t="s">
        <v>58</v>
      </c>
      <c r="C938" s="139" t="s">
        <v>548</v>
      </c>
      <c r="D938" s="139" t="s">
        <v>86</v>
      </c>
      <c r="E938" s="139" t="s">
        <v>549</v>
      </c>
      <c r="F938" s="139" t="s">
        <v>180</v>
      </c>
      <c r="G938" s="139" t="s">
        <v>1311</v>
      </c>
      <c r="H938" s="140">
        <v>2921</v>
      </c>
      <c r="I938" s="138">
        <v>2</v>
      </c>
      <c r="J938" s="141">
        <f>นครพนม!F45</f>
        <v>372899.31</v>
      </c>
      <c r="K938" s="142">
        <f>นครพนม!AM45</f>
        <v>395457.4</v>
      </c>
      <c r="L938" s="143">
        <f>นครพนม!AN45</f>
        <v>1697388.55</v>
      </c>
      <c r="M938" s="143">
        <f>นครพนม!AO45</f>
        <v>1660366.51</v>
      </c>
      <c r="N938" s="139"/>
      <c r="O938" s="139"/>
      <c r="P938" s="139"/>
      <c r="Q938" s="131">
        <f t="shared" si="109"/>
        <v>37022.040000000037</v>
      </c>
      <c r="R938" s="132">
        <f t="shared" si="110"/>
        <v>581.09844231427599</v>
      </c>
    </row>
    <row r="939" spans="1:18" x14ac:dyDescent="0.35">
      <c r="A939" s="138">
        <v>10</v>
      </c>
      <c r="B939" s="139" t="s">
        <v>58</v>
      </c>
      <c r="C939" s="139" t="s">
        <v>548</v>
      </c>
      <c r="D939" s="139" t="s">
        <v>86</v>
      </c>
      <c r="E939" s="139" t="s">
        <v>549</v>
      </c>
      <c r="F939" s="139" t="s">
        <v>180</v>
      </c>
      <c r="G939" s="139" t="s">
        <v>1312</v>
      </c>
      <c r="H939" s="140">
        <v>2021</v>
      </c>
      <c r="I939" s="138">
        <v>2</v>
      </c>
      <c r="J939" s="141">
        <f>นครพนม!F46</f>
        <v>198703.88</v>
      </c>
      <c r="K939" s="142">
        <f>นครพนม!AM46</f>
        <v>260267.65000000002</v>
      </c>
      <c r="L939" s="143">
        <f>นครพนม!AN46</f>
        <v>1544908.26</v>
      </c>
      <c r="M939" s="143">
        <f>นครพนม!AO46</f>
        <v>1453151.87</v>
      </c>
      <c r="N939" s="139"/>
      <c r="O939" s="139"/>
      <c r="P939" s="139"/>
      <c r="Q939" s="131">
        <f t="shared" si="109"/>
        <v>91756.389999999898</v>
      </c>
      <c r="R939" s="132">
        <f t="shared" si="110"/>
        <v>764.42763978228595</v>
      </c>
    </row>
    <row r="940" spans="1:18" x14ac:dyDescent="0.35">
      <c r="A940" s="138">
        <v>11</v>
      </c>
      <c r="B940" s="139" t="s">
        <v>58</v>
      </c>
      <c r="C940" s="139" t="s">
        <v>548</v>
      </c>
      <c r="D940" s="139" t="s">
        <v>86</v>
      </c>
      <c r="E940" s="139" t="s">
        <v>549</v>
      </c>
      <c r="F940" s="139" t="s">
        <v>180</v>
      </c>
      <c r="G940" s="139" t="s">
        <v>1313</v>
      </c>
      <c r="H940" s="140">
        <v>1750</v>
      </c>
      <c r="I940" s="138">
        <v>2</v>
      </c>
      <c r="J940" s="141">
        <f>นครพนม!F47</f>
        <v>180913.99</v>
      </c>
      <c r="K940" s="142">
        <f>นครพนม!AM47</f>
        <v>66561.449999999983</v>
      </c>
      <c r="L940" s="143">
        <f>นครพนม!AN47</f>
        <v>1156435.29</v>
      </c>
      <c r="M940" s="143">
        <f>นครพนม!AO47</f>
        <v>1118207.82</v>
      </c>
      <c r="N940" s="139"/>
      <c r="O940" s="139"/>
      <c r="P940" s="139"/>
      <c r="Q940" s="131">
        <f t="shared" si="109"/>
        <v>38227.469999999972</v>
      </c>
      <c r="R940" s="132">
        <f t="shared" si="110"/>
        <v>660.82016571428574</v>
      </c>
    </row>
    <row r="941" spans="1:18" x14ac:dyDescent="0.35">
      <c r="A941" s="138">
        <v>12</v>
      </c>
      <c r="B941" s="139" t="s">
        <v>58</v>
      </c>
      <c r="C941" s="139" t="s">
        <v>548</v>
      </c>
      <c r="D941" s="139" t="s">
        <v>86</v>
      </c>
      <c r="E941" s="139" t="s">
        <v>549</v>
      </c>
      <c r="F941" s="139" t="s">
        <v>180</v>
      </c>
      <c r="G941" s="139" t="s">
        <v>1314</v>
      </c>
      <c r="H941" s="140">
        <v>1875</v>
      </c>
      <c r="I941" s="138">
        <v>2</v>
      </c>
      <c r="J941" s="141">
        <f>นครพนม!F48</f>
        <v>180613.77</v>
      </c>
      <c r="K941" s="142">
        <f>นครพนม!AM48</f>
        <v>299962.36</v>
      </c>
      <c r="L941" s="143">
        <f>นครพนม!AN48</f>
        <v>1068028.01</v>
      </c>
      <c r="M941" s="143">
        <f>นครพนม!AO48</f>
        <v>995994.01</v>
      </c>
      <c r="N941" s="139"/>
      <c r="O941" s="139"/>
      <c r="P941" s="139"/>
      <c r="Q941" s="131">
        <f t="shared" si="109"/>
        <v>72034</v>
      </c>
      <c r="R941" s="132">
        <f t="shared" si="110"/>
        <v>569.61493866666672</v>
      </c>
    </row>
    <row r="942" spans="1:18" x14ac:dyDescent="0.35">
      <c r="A942" s="138">
        <v>13</v>
      </c>
      <c r="B942" s="139" t="s">
        <v>58</v>
      </c>
      <c r="C942" s="139" t="s">
        <v>548</v>
      </c>
      <c r="D942" s="139" t="s">
        <v>86</v>
      </c>
      <c r="E942" s="139" t="s">
        <v>549</v>
      </c>
      <c r="F942" s="139" t="s">
        <v>180</v>
      </c>
      <c r="G942" s="139" t="s">
        <v>1315</v>
      </c>
      <c r="H942" s="140">
        <v>2733</v>
      </c>
      <c r="I942" s="138">
        <v>2</v>
      </c>
      <c r="J942" s="141">
        <f>นครพนม!F49</f>
        <v>412353.24</v>
      </c>
      <c r="K942" s="142">
        <f>นครพนม!AM49</f>
        <v>338834.54</v>
      </c>
      <c r="L942" s="143">
        <f>นครพนม!AN49</f>
        <v>1417185.67</v>
      </c>
      <c r="M942" s="143">
        <f>นครพนม!AO49</f>
        <v>1488021.5000000002</v>
      </c>
      <c r="N942" s="139"/>
      <c r="O942" s="139"/>
      <c r="P942" s="139"/>
      <c r="Q942" s="131">
        <f t="shared" si="109"/>
        <v>-70835.830000000307</v>
      </c>
      <c r="R942" s="132">
        <f t="shared" si="110"/>
        <v>518.54579948774233</v>
      </c>
    </row>
    <row r="943" spans="1:18" x14ac:dyDescent="0.35">
      <c r="A943" s="138">
        <v>14</v>
      </c>
      <c r="B943" s="139" t="s">
        <v>58</v>
      </c>
      <c r="C943" s="139" t="s">
        <v>548</v>
      </c>
      <c r="D943" s="139" t="s">
        <v>86</v>
      </c>
      <c r="E943" s="139" t="s">
        <v>549</v>
      </c>
      <c r="F943" s="139" t="s">
        <v>180</v>
      </c>
      <c r="G943" s="139" t="s">
        <v>1316</v>
      </c>
      <c r="H943" s="140">
        <v>2730</v>
      </c>
      <c r="I943" s="138">
        <v>2</v>
      </c>
      <c r="J943" s="141">
        <f>นครพนม!F50</f>
        <v>298459.95</v>
      </c>
      <c r="K943" s="142">
        <f>นครพนม!AM50</f>
        <v>848060.1100000001</v>
      </c>
      <c r="L943" s="143">
        <f>นครพนม!AN50</f>
        <v>1602379.94</v>
      </c>
      <c r="M943" s="143">
        <f>นครพนม!AO50</f>
        <v>1749184.22</v>
      </c>
      <c r="N943" s="139"/>
      <c r="O943" s="139"/>
      <c r="P943" s="139"/>
      <c r="Q943" s="131">
        <f t="shared" si="109"/>
        <v>-146804.28000000003</v>
      </c>
      <c r="R943" s="132">
        <f t="shared" si="110"/>
        <v>586.95235897435896</v>
      </c>
    </row>
    <row r="944" spans="1:18" x14ac:dyDescent="0.35">
      <c r="A944" s="138">
        <v>15</v>
      </c>
      <c r="B944" s="139" t="s">
        <v>58</v>
      </c>
      <c r="C944" s="139" t="s">
        <v>548</v>
      </c>
      <c r="D944" s="139" t="s">
        <v>86</v>
      </c>
      <c r="E944" s="139" t="s">
        <v>549</v>
      </c>
      <c r="F944" s="139" t="s">
        <v>180</v>
      </c>
      <c r="G944" s="139" t="s">
        <v>1317</v>
      </c>
      <c r="H944" s="140">
        <v>2627</v>
      </c>
      <c r="I944" s="138">
        <v>2</v>
      </c>
      <c r="J944" s="141">
        <f>นครพนม!F51</f>
        <v>459893.75</v>
      </c>
      <c r="K944" s="142">
        <f>นครพนม!AM51</f>
        <v>856881.58000000007</v>
      </c>
      <c r="L944" s="143">
        <f>นครพนม!AN51</f>
        <v>1555257.78</v>
      </c>
      <c r="M944" s="143">
        <f>นครพนม!AO51</f>
        <v>1305732.7</v>
      </c>
      <c r="N944" s="139"/>
      <c r="O944" s="139"/>
      <c r="P944" s="139"/>
      <c r="Q944" s="131">
        <f t="shared" si="109"/>
        <v>249525.08000000007</v>
      </c>
      <c r="R944" s="132">
        <f t="shared" si="110"/>
        <v>592.02808526836702</v>
      </c>
    </row>
    <row r="945" spans="1:18" x14ac:dyDescent="0.35">
      <c r="A945" s="138">
        <v>16</v>
      </c>
      <c r="B945" s="139" t="s">
        <v>58</v>
      </c>
      <c r="C945" s="139" t="s">
        <v>548</v>
      </c>
      <c r="D945" s="139" t="s">
        <v>86</v>
      </c>
      <c r="E945" s="139" t="s">
        <v>549</v>
      </c>
      <c r="F945" s="139" t="s">
        <v>180</v>
      </c>
      <c r="G945" s="139" t="s">
        <v>1318</v>
      </c>
      <c r="H945" s="140">
        <v>1841</v>
      </c>
      <c r="I945" s="138">
        <v>2</v>
      </c>
      <c r="J945" s="141">
        <f>นครพนม!F52</f>
        <v>408865.22</v>
      </c>
      <c r="K945" s="142">
        <f>นครพนม!AM52</f>
        <v>448574.22</v>
      </c>
      <c r="L945" s="143">
        <f>นครพนม!AN52</f>
        <v>429567.97</v>
      </c>
      <c r="M945" s="143">
        <f>นครพนม!AO52</f>
        <v>379637.75999999995</v>
      </c>
      <c r="N945" s="139"/>
      <c r="O945" s="139"/>
      <c r="P945" s="139"/>
      <c r="Q945" s="131">
        <f t="shared" si="109"/>
        <v>49930.210000000021</v>
      </c>
      <c r="R945" s="132">
        <f t="shared" si="110"/>
        <v>233.33404128191199</v>
      </c>
    </row>
    <row r="946" spans="1:18" x14ac:dyDescent="0.35">
      <c r="A946" s="152">
        <v>17</v>
      </c>
      <c r="B946" s="153" t="s">
        <v>58</v>
      </c>
      <c r="C946" s="153" t="s">
        <v>548</v>
      </c>
      <c r="D946" s="153" t="s">
        <v>86</v>
      </c>
      <c r="E946" s="153" t="s">
        <v>549</v>
      </c>
      <c r="F946" s="153" t="s">
        <v>180</v>
      </c>
      <c r="G946" s="153" t="s">
        <v>1319</v>
      </c>
      <c r="H946" s="154">
        <v>2414</v>
      </c>
      <c r="I946" s="152">
        <v>2</v>
      </c>
      <c r="J946" s="141">
        <f>นครพนม!F53</f>
        <v>38025.93</v>
      </c>
      <c r="K946" s="142">
        <f>นครพนม!AM53</f>
        <v>219477.33</v>
      </c>
      <c r="L946" s="143">
        <f>นครพนม!AN53</f>
        <v>1254763.3999999999</v>
      </c>
      <c r="M946" s="143">
        <f>นครพนม!AO53</f>
        <v>1399004.79</v>
      </c>
      <c r="N946" s="139"/>
      <c r="O946" s="139"/>
      <c r="P946" s="139"/>
      <c r="Q946" s="131">
        <f t="shared" si="109"/>
        <v>-144241.39000000013</v>
      </c>
      <c r="R946" s="132">
        <f t="shared" si="110"/>
        <v>519.78599834299916</v>
      </c>
    </row>
    <row r="947" spans="1:18" x14ac:dyDescent="0.35">
      <c r="A947" s="152">
        <v>18</v>
      </c>
      <c r="B947" s="153" t="s">
        <v>58</v>
      </c>
      <c r="C947" s="153" t="s">
        <v>548</v>
      </c>
      <c r="D947" s="153" t="s">
        <v>86</v>
      </c>
      <c r="E947" s="153" t="s">
        <v>549</v>
      </c>
      <c r="F947" s="153" t="s">
        <v>180</v>
      </c>
      <c r="G947" s="153" t="s">
        <v>1320</v>
      </c>
      <c r="H947" s="154">
        <v>1799</v>
      </c>
      <c r="I947" s="152">
        <v>2</v>
      </c>
      <c r="J947" s="141">
        <f>นครพนม!F54</f>
        <v>122426.01</v>
      </c>
      <c r="K947" s="142">
        <f>นครพนม!AM54</f>
        <v>60994.549999999988</v>
      </c>
      <c r="L947" s="143">
        <f>นครพนม!AN54</f>
        <v>1236890.29</v>
      </c>
      <c r="M947" s="143">
        <f>นครพนม!AO54</f>
        <v>1118113.4000000001</v>
      </c>
      <c r="N947" s="139"/>
      <c r="O947" s="139"/>
      <c r="P947" s="139"/>
      <c r="Q947" s="131">
        <f t="shared" si="109"/>
        <v>118776.8899999999</v>
      </c>
      <c r="R947" s="132">
        <f t="shared" si="110"/>
        <v>687.54324068927178</v>
      </c>
    </row>
    <row r="948" spans="1:18" s="150" customFormat="1" x14ac:dyDescent="0.35">
      <c r="A948" s="144">
        <v>3</v>
      </c>
      <c r="B948" s="145" t="s">
        <v>58</v>
      </c>
      <c r="C948" s="145"/>
      <c r="D948" s="145"/>
      <c r="E948" s="145" t="s">
        <v>77</v>
      </c>
      <c r="F948" s="145"/>
      <c r="G948" s="145" t="s">
        <v>551</v>
      </c>
      <c r="H948" s="151">
        <f>SUM(H930:H947)</f>
        <v>40575</v>
      </c>
      <c r="I948" s="144"/>
      <c r="J948" s="147">
        <f>SUM(J930:J947)</f>
        <v>4520227.1399999987</v>
      </c>
      <c r="K948" s="147">
        <f t="shared" ref="K948:M948" si="113">SUM(K930:K947)</f>
        <v>6767552.3700000001</v>
      </c>
      <c r="L948" s="147">
        <f t="shared" si="113"/>
        <v>23118146.209999997</v>
      </c>
      <c r="M948" s="147">
        <f t="shared" si="113"/>
        <v>23438371.219999999</v>
      </c>
      <c r="N948" s="145">
        <v>17</v>
      </c>
      <c r="O948" s="145">
        <v>17</v>
      </c>
      <c r="P948" s="145">
        <f>N948-O948</f>
        <v>0</v>
      </c>
      <c r="Q948" s="148">
        <f t="shared" si="109"/>
        <v>-320225.01000000164</v>
      </c>
      <c r="R948" s="149">
        <f>L948/H948</f>
        <v>569.76330770178674</v>
      </c>
    </row>
    <row r="949" spans="1:18" x14ac:dyDescent="0.35">
      <c r="A949" s="138">
        <v>1</v>
      </c>
      <c r="B949" s="139" t="s">
        <v>58</v>
      </c>
      <c r="C949" s="139" t="s">
        <v>552</v>
      </c>
      <c r="D949" s="139" t="s">
        <v>93</v>
      </c>
      <c r="E949" s="139" t="s">
        <v>553</v>
      </c>
      <c r="F949" s="139" t="s">
        <v>210</v>
      </c>
      <c r="G949" s="139" t="s">
        <v>554</v>
      </c>
      <c r="H949" s="140"/>
      <c r="I949" s="138"/>
      <c r="J949" s="141"/>
      <c r="K949" s="142"/>
      <c r="L949" s="143"/>
      <c r="M949" s="143"/>
      <c r="N949" s="139"/>
      <c r="O949" s="139"/>
      <c r="P949" s="139"/>
    </row>
    <row r="950" spans="1:18" x14ac:dyDescent="0.35">
      <c r="A950" s="138">
        <v>2</v>
      </c>
      <c r="B950" s="139" t="s">
        <v>58</v>
      </c>
      <c r="C950" s="139" t="s">
        <v>552</v>
      </c>
      <c r="D950" s="139" t="s">
        <v>93</v>
      </c>
      <c r="E950" s="139" t="s">
        <v>553</v>
      </c>
      <c r="F950" s="139" t="s">
        <v>180</v>
      </c>
      <c r="G950" s="139" t="s">
        <v>1321</v>
      </c>
      <c r="H950" s="140">
        <v>2442</v>
      </c>
      <c r="I950" s="138">
        <v>2</v>
      </c>
      <c r="J950" s="141">
        <f>นครพนม!F55</f>
        <v>352256.83</v>
      </c>
      <c r="K950" s="142">
        <f>นครพนม!AM55</f>
        <v>340836.97000000003</v>
      </c>
      <c r="L950" s="143">
        <f>นครพนม!AN55</f>
        <v>1966268.59</v>
      </c>
      <c r="M950" s="143">
        <f>นครพนม!AO55</f>
        <v>2251975.06</v>
      </c>
      <c r="N950" s="139"/>
      <c r="O950" s="139"/>
      <c r="P950" s="139"/>
      <c r="Q950" s="131">
        <f t="shared" si="109"/>
        <v>-285706.46999999997</v>
      </c>
      <c r="R950" s="132">
        <f t="shared" si="110"/>
        <v>805.18779279279283</v>
      </c>
    </row>
    <row r="951" spans="1:18" x14ac:dyDescent="0.35">
      <c r="A951" s="138">
        <v>3</v>
      </c>
      <c r="B951" s="139" t="s">
        <v>58</v>
      </c>
      <c r="C951" s="139" t="s">
        <v>552</v>
      </c>
      <c r="D951" s="139" t="s">
        <v>93</v>
      </c>
      <c r="E951" s="139" t="s">
        <v>553</v>
      </c>
      <c r="F951" s="139" t="s">
        <v>180</v>
      </c>
      <c r="G951" s="139" t="s">
        <v>1322</v>
      </c>
      <c r="H951" s="140">
        <v>1417</v>
      </c>
      <c r="I951" s="138">
        <v>1</v>
      </c>
      <c r="J951" s="141">
        <f>นครพนม!F56</f>
        <v>172963.93</v>
      </c>
      <c r="K951" s="142">
        <f>นครพนม!AM56</f>
        <v>180606.86</v>
      </c>
      <c r="L951" s="143">
        <f>นครพนม!AN56</f>
        <v>848739.69</v>
      </c>
      <c r="M951" s="143">
        <f>นครพนม!AO56</f>
        <v>1378910.41</v>
      </c>
      <c r="N951" s="139"/>
      <c r="O951" s="139"/>
      <c r="P951" s="139"/>
      <c r="Q951" s="131">
        <f t="shared" si="109"/>
        <v>-530170.72</v>
      </c>
      <c r="R951" s="132">
        <f t="shared" si="110"/>
        <v>598.96943542695828</v>
      </c>
    </row>
    <row r="952" spans="1:18" x14ac:dyDescent="0.35">
      <c r="A952" s="138">
        <v>4</v>
      </c>
      <c r="B952" s="139" t="s">
        <v>58</v>
      </c>
      <c r="C952" s="139" t="s">
        <v>552</v>
      </c>
      <c r="D952" s="139" t="s">
        <v>93</v>
      </c>
      <c r="E952" s="139" t="s">
        <v>553</v>
      </c>
      <c r="F952" s="139" t="s">
        <v>180</v>
      </c>
      <c r="G952" s="139" t="s">
        <v>1323</v>
      </c>
      <c r="H952" s="140">
        <v>1301</v>
      </c>
      <c r="I952" s="138">
        <v>1</v>
      </c>
      <c r="J952" s="141">
        <f>นครพนม!F57</f>
        <v>343625.79</v>
      </c>
      <c r="K952" s="142">
        <f>นครพนม!AM57</f>
        <v>325966.24</v>
      </c>
      <c r="L952" s="143">
        <f>นครพนม!AN57</f>
        <v>888394.81</v>
      </c>
      <c r="M952" s="143">
        <f>นครพนม!AO57</f>
        <v>1043765.69</v>
      </c>
      <c r="N952" s="139"/>
      <c r="O952" s="139"/>
      <c r="P952" s="139"/>
      <c r="Q952" s="131">
        <f t="shared" si="109"/>
        <v>-155370.87999999989</v>
      </c>
      <c r="R952" s="132">
        <f t="shared" si="110"/>
        <v>682.85534973097617</v>
      </c>
    </row>
    <row r="953" spans="1:18" x14ac:dyDescent="0.35">
      <c r="A953" s="138">
        <v>5</v>
      </c>
      <c r="B953" s="139" t="s">
        <v>58</v>
      </c>
      <c r="C953" s="139" t="s">
        <v>552</v>
      </c>
      <c r="D953" s="139" t="s">
        <v>93</v>
      </c>
      <c r="E953" s="139" t="s">
        <v>553</v>
      </c>
      <c r="F953" s="139" t="s">
        <v>180</v>
      </c>
      <c r="G953" s="139" t="s">
        <v>1324</v>
      </c>
      <c r="H953" s="140">
        <v>2427</v>
      </c>
      <c r="I953" s="138">
        <v>2</v>
      </c>
      <c r="J953" s="141">
        <f>นครพนม!F58</f>
        <v>509514.27</v>
      </c>
      <c r="K953" s="142">
        <f>นครพนม!AM58</f>
        <v>503264.83000000007</v>
      </c>
      <c r="L953" s="143">
        <f>นครพนม!AN58</f>
        <v>1450454.01</v>
      </c>
      <c r="M953" s="143">
        <f>นครพนม!AO58</f>
        <v>1471656.51</v>
      </c>
      <c r="N953" s="139"/>
      <c r="O953" s="139"/>
      <c r="P953" s="139"/>
      <c r="Q953" s="131">
        <f t="shared" si="109"/>
        <v>-21202.5</v>
      </c>
      <c r="R953" s="132">
        <f t="shared" si="110"/>
        <v>597.63247218788626</v>
      </c>
    </row>
    <row r="954" spans="1:18" x14ac:dyDescent="0.35">
      <c r="A954" s="138">
        <v>6</v>
      </c>
      <c r="B954" s="139" t="s">
        <v>58</v>
      </c>
      <c r="C954" s="139" t="s">
        <v>552</v>
      </c>
      <c r="D954" s="139" t="s">
        <v>93</v>
      </c>
      <c r="E954" s="139" t="s">
        <v>553</v>
      </c>
      <c r="F954" s="139" t="s">
        <v>180</v>
      </c>
      <c r="G954" s="139" t="s">
        <v>1325</v>
      </c>
      <c r="H954" s="140">
        <v>1385</v>
      </c>
      <c r="I954" s="138">
        <v>1</v>
      </c>
      <c r="J954" s="141">
        <f>นครพนม!F59</f>
        <v>48756.65</v>
      </c>
      <c r="K954" s="142">
        <f>นครพนม!AM59</f>
        <v>43185.070000000007</v>
      </c>
      <c r="L954" s="143">
        <f>นครพนม!AN59</f>
        <v>999813.58</v>
      </c>
      <c r="M954" s="143">
        <f>นครพนม!AO59</f>
        <v>1032941.77</v>
      </c>
      <c r="N954" s="139"/>
      <c r="O954" s="139"/>
      <c r="P954" s="139"/>
      <c r="Q954" s="131">
        <f t="shared" si="109"/>
        <v>-33128.190000000061</v>
      </c>
      <c r="R954" s="132">
        <f t="shared" si="110"/>
        <v>721.88706137184113</v>
      </c>
    </row>
    <row r="955" spans="1:18" x14ac:dyDescent="0.35">
      <c r="A955" s="138">
        <v>7</v>
      </c>
      <c r="B955" s="139" t="s">
        <v>58</v>
      </c>
      <c r="C955" s="139" t="s">
        <v>552</v>
      </c>
      <c r="D955" s="139" t="s">
        <v>93</v>
      </c>
      <c r="E955" s="139" t="s">
        <v>553</v>
      </c>
      <c r="F955" s="139" t="s">
        <v>180</v>
      </c>
      <c r="G955" s="139" t="s">
        <v>1326</v>
      </c>
      <c r="H955" s="140">
        <v>2740</v>
      </c>
      <c r="I955" s="138">
        <v>2</v>
      </c>
      <c r="J955" s="141">
        <f>นครพนม!F60</f>
        <v>185183.27</v>
      </c>
      <c r="K955" s="142">
        <f>นครพนม!AM60</f>
        <v>203850.38999999998</v>
      </c>
      <c r="L955" s="143">
        <f>นครพนม!AN60</f>
        <v>1661945.2199999997</v>
      </c>
      <c r="M955" s="143">
        <f>นครพนม!AO60</f>
        <v>1812734.4500000002</v>
      </c>
      <c r="N955" s="139"/>
      <c r="O955" s="139"/>
      <c r="P955" s="139"/>
      <c r="Q955" s="131">
        <f t="shared" si="109"/>
        <v>-150789.23000000045</v>
      </c>
      <c r="R955" s="132">
        <f t="shared" si="110"/>
        <v>606.5493503649634</v>
      </c>
    </row>
    <row r="956" spans="1:18" x14ac:dyDescent="0.35">
      <c r="A956" s="138">
        <v>8</v>
      </c>
      <c r="B956" s="139" t="s">
        <v>58</v>
      </c>
      <c r="C956" s="139" t="s">
        <v>552</v>
      </c>
      <c r="D956" s="139" t="s">
        <v>93</v>
      </c>
      <c r="E956" s="139" t="s">
        <v>553</v>
      </c>
      <c r="F956" s="139" t="s">
        <v>180</v>
      </c>
      <c r="G956" s="139" t="s">
        <v>1327</v>
      </c>
      <c r="H956" s="140">
        <v>2998</v>
      </c>
      <c r="I956" s="138">
        <v>2</v>
      </c>
      <c r="J956" s="141">
        <f>นครพนม!F61</f>
        <v>201725.62</v>
      </c>
      <c r="K956" s="142">
        <f>นครพนม!AM61</f>
        <v>244488.68</v>
      </c>
      <c r="L956" s="143">
        <f>นครพนม!AN61</f>
        <v>2187174.17</v>
      </c>
      <c r="M956" s="143">
        <f>นครพนม!AO61</f>
        <v>1792934.83</v>
      </c>
      <c r="N956" s="139"/>
      <c r="O956" s="139"/>
      <c r="P956" s="139"/>
      <c r="Q956" s="131">
        <f t="shared" si="109"/>
        <v>394239.33999999985</v>
      </c>
      <c r="R956" s="132">
        <f t="shared" si="110"/>
        <v>729.54441961307532</v>
      </c>
    </row>
    <row r="957" spans="1:18" x14ac:dyDescent="0.35">
      <c r="A957" s="138">
        <v>9</v>
      </c>
      <c r="B957" s="139" t="s">
        <v>58</v>
      </c>
      <c r="C957" s="139" t="s">
        <v>552</v>
      </c>
      <c r="D957" s="139" t="s">
        <v>93</v>
      </c>
      <c r="E957" s="139" t="s">
        <v>553</v>
      </c>
      <c r="F957" s="139" t="s">
        <v>180</v>
      </c>
      <c r="G957" s="139" t="s">
        <v>1328</v>
      </c>
      <c r="H957" s="140">
        <v>1500</v>
      </c>
      <c r="I957" s="138">
        <v>1</v>
      </c>
      <c r="J957" s="141">
        <f>นครพนม!F62</f>
        <v>229313.78</v>
      </c>
      <c r="K957" s="142">
        <f>นครพนม!AM62</f>
        <v>272227.32</v>
      </c>
      <c r="L957" s="143">
        <f>นครพนม!AN62</f>
        <v>1371424.62</v>
      </c>
      <c r="M957" s="143">
        <f>นครพนม!AO62</f>
        <v>1570717.9</v>
      </c>
      <c r="N957" s="139"/>
      <c r="O957" s="139"/>
      <c r="P957" s="139"/>
      <c r="Q957" s="131">
        <f t="shared" si="109"/>
        <v>-199293.2799999998</v>
      </c>
      <c r="R957" s="132">
        <f t="shared" si="110"/>
        <v>914.28308000000004</v>
      </c>
    </row>
    <row r="958" spans="1:18" x14ac:dyDescent="0.35">
      <c r="A958" s="138">
        <v>10</v>
      </c>
      <c r="B958" s="139" t="s">
        <v>58</v>
      </c>
      <c r="C958" s="139" t="s">
        <v>552</v>
      </c>
      <c r="D958" s="139" t="s">
        <v>93</v>
      </c>
      <c r="E958" s="139" t="s">
        <v>553</v>
      </c>
      <c r="F958" s="139" t="s">
        <v>180</v>
      </c>
      <c r="G958" s="139" t="s">
        <v>1329</v>
      </c>
      <c r="H958" s="140">
        <v>3005</v>
      </c>
      <c r="I958" s="138">
        <v>3</v>
      </c>
      <c r="J958" s="141">
        <f>นครพนม!F63</f>
        <v>159915.98000000001</v>
      </c>
      <c r="K958" s="142">
        <f>นครพนม!AM63</f>
        <v>157839.6</v>
      </c>
      <c r="L958" s="143">
        <f>นครพนม!AN63</f>
        <v>1675849.42</v>
      </c>
      <c r="M958" s="143">
        <f>นครพนม!AO63</f>
        <v>1803437.7</v>
      </c>
      <c r="N958" s="139"/>
      <c r="O958" s="139"/>
      <c r="P958" s="139"/>
      <c r="Q958" s="131">
        <f t="shared" si="109"/>
        <v>-127588.28000000003</v>
      </c>
      <c r="R958" s="132">
        <f t="shared" si="110"/>
        <v>557.6869950083194</v>
      </c>
    </row>
    <row r="959" spans="1:18" s="150" customFormat="1" x14ac:dyDescent="0.35">
      <c r="A959" s="144">
        <v>4</v>
      </c>
      <c r="B959" s="145" t="s">
        <v>58</v>
      </c>
      <c r="C959" s="145"/>
      <c r="D959" s="145"/>
      <c r="E959" s="145" t="s">
        <v>77</v>
      </c>
      <c r="F959" s="145"/>
      <c r="G959" s="145" t="s">
        <v>555</v>
      </c>
      <c r="H959" s="151">
        <f>SUM(H949:H958)</f>
        <v>19215</v>
      </c>
      <c r="I959" s="144"/>
      <c r="J959" s="147">
        <f>SUM(J949:J958)</f>
        <v>2203256.12</v>
      </c>
      <c r="K959" s="147">
        <f t="shared" ref="K959:M959" si="114">SUM(K949:K958)</f>
        <v>2272265.96</v>
      </c>
      <c r="L959" s="147">
        <f t="shared" si="114"/>
        <v>13050064.110000001</v>
      </c>
      <c r="M959" s="147">
        <f t="shared" si="114"/>
        <v>14159074.32</v>
      </c>
      <c r="N959" s="145">
        <v>9</v>
      </c>
      <c r="O959" s="145">
        <v>9</v>
      </c>
      <c r="P959" s="145">
        <f>N959-O959</f>
        <v>0</v>
      </c>
      <c r="Q959" s="148">
        <f t="shared" si="109"/>
        <v>-1109010.209999999</v>
      </c>
      <c r="R959" s="149">
        <f>L959/H959</f>
        <v>679.16024512099932</v>
      </c>
    </row>
    <row r="960" spans="1:18" x14ac:dyDescent="0.35">
      <c r="A960" s="138">
        <v>1</v>
      </c>
      <c r="B960" s="139" t="s">
        <v>58</v>
      </c>
      <c r="C960" s="139" t="s">
        <v>556</v>
      </c>
      <c r="D960" s="139" t="s">
        <v>136</v>
      </c>
      <c r="E960" s="139" t="s">
        <v>557</v>
      </c>
      <c r="F960" s="139" t="s">
        <v>329</v>
      </c>
      <c r="G960" s="139" t="s">
        <v>558</v>
      </c>
      <c r="H960" s="140"/>
      <c r="I960" s="138"/>
      <c r="J960" s="141"/>
      <c r="K960" s="142"/>
      <c r="L960" s="143"/>
      <c r="M960" s="143"/>
      <c r="N960" s="139"/>
      <c r="O960" s="139"/>
      <c r="P960" s="139"/>
    </row>
    <row r="961" spans="1:18" x14ac:dyDescent="0.35">
      <c r="A961" s="138">
        <v>2</v>
      </c>
      <c r="B961" s="139" t="s">
        <v>58</v>
      </c>
      <c r="C961" s="139" t="s">
        <v>556</v>
      </c>
      <c r="D961" s="139" t="s">
        <v>136</v>
      </c>
      <c r="E961" s="139" t="s">
        <v>557</v>
      </c>
      <c r="F961" s="139" t="s">
        <v>180</v>
      </c>
      <c r="G961" s="139" t="s">
        <v>1330</v>
      </c>
      <c r="H961" s="140">
        <v>4846</v>
      </c>
      <c r="I961" s="138">
        <v>4</v>
      </c>
      <c r="J961" s="141">
        <f>นครพนม!F64</f>
        <v>452089.39</v>
      </c>
      <c r="K961" s="142">
        <f>นครพนม!AM64</f>
        <v>476471.6</v>
      </c>
      <c r="L961" s="143">
        <f>นครพนม!AN64</f>
        <v>2372876.2399999998</v>
      </c>
      <c r="M961" s="143">
        <f>นครพนม!AO64</f>
        <v>2293433.02</v>
      </c>
      <c r="N961" s="139"/>
      <c r="O961" s="139"/>
      <c r="P961" s="139"/>
      <c r="Q961" s="131">
        <f t="shared" si="109"/>
        <v>79443.219999999739</v>
      </c>
      <c r="R961" s="132">
        <f t="shared" si="110"/>
        <v>489.65667354519184</v>
      </c>
    </row>
    <row r="962" spans="1:18" x14ac:dyDescent="0.35">
      <c r="A962" s="138">
        <v>3</v>
      </c>
      <c r="B962" s="139" t="s">
        <v>58</v>
      </c>
      <c r="C962" s="139" t="s">
        <v>556</v>
      </c>
      <c r="D962" s="139" t="s">
        <v>136</v>
      </c>
      <c r="E962" s="139" t="s">
        <v>557</v>
      </c>
      <c r="F962" s="139" t="s">
        <v>180</v>
      </c>
      <c r="G962" s="139" t="s">
        <v>1331</v>
      </c>
      <c r="H962" s="140">
        <v>2013</v>
      </c>
      <c r="I962" s="138">
        <v>2</v>
      </c>
      <c r="J962" s="141">
        <f>นครพนม!F65</f>
        <v>503761.66</v>
      </c>
      <c r="K962" s="142">
        <f>นครพนม!AM65</f>
        <v>562873.64</v>
      </c>
      <c r="L962" s="143">
        <f>นครพนม!AN65</f>
        <v>1298506.9500000002</v>
      </c>
      <c r="M962" s="143">
        <f>นครพนม!AO65</f>
        <v>1150063.06</v>
      </c>
      <c r="N962" s="139"/>
      <c r="O962" s="139"/>
      <c r="P962" s="139"/>
      <c r="Q962" s="131">
        <f t="shared" si="109"/>
        <v>148443.89000000013</v>
      </c>
      <c r="R962" s="132">
        <f t="shared" si="110"/>
        <v>645.06058122205673</v>
      </c>
    </row>
    <row r="963" spans="1:18" x14ac:dyDescent="0.35">
      <c r="A963" s="138">
        <v>4</v>
      </c>
      <c r="B963" s="139" t="s">
        <v>58</v>
      </c>
      <c r="C963" s="139" t="s">
        <v>556</v>
      </c>
      <c r="D963" s="139" t="s">
        <v>136</v>
      </c>
      <c r="E963" s="139" t="s">
        <v>557</v>
      </c>
      <c r="F963" s="139" t="s">
        <v>180</v>
      </c>
      <c r="G963" s="139" t="s">
        <v>1332</v>
      </c>
      <c r="H963" s="140">
        <v>1672</v>
      </c>
      <c r="I963" s="138">
        <v>2</v>
      </c>
      <c r="J963" s="141">
        <f>นครพนม!F66</f>
        <v>615130.49</v>
      </c>
      <c r="K963" s="142">
        <f>นครพนม!AM66</f>
        <v>675021.33</v>
      </c>
      <c r="L963" s="143">
        <f>นครพนม!AN66</f>
        <v>1674936.08</v>
      </c>
      <c r="M963" s="143">
        <f>นครพนม!AO66</f>
        <v>1901615.6300000001</v>
      </c>
      <c r="N963" s="139"/>
      <c r="O963" s="139"/>
      <c r="P963" s="139"/>
      <c r="Q963" s="131">
        <f t="shared" si="109"/>
        <v>-226679.55000000005</v>
      </c>
      <c r="R963" s="132">
        <f t="shared" si="110"/>
        <v>1001.7560287081341</v>
      </c>
    </row>
    <row r="964" spans="1:18" x14ac:dyDescent="0.35">
      <c r="A964" s="138">
        <v>5</v>
      </c>
      <c r="B964" s="139" t="s">
        <v>58</v>
      </c>
      <c r="C964" s="139" t="s">
        <v>556</v>
      </c>
      <c r="D964" s="139" t="s">
        <v>136</v>
      </c>
      <c r="E964" s="139" t="s">
        <v>557</v>
      </c>
      <c r="F964" s="139" t="s">
        <v>180</v>
      </c>
      <c r="G964" s="139" t="s">
        <v>1333</v>
      </c>
      <c r="H964" s="140">
        <v>4546</v>
      </c>
      <c r="I964" s="138">
        <v>4</v>
      </c>
      <c r="J964" s="141">
        <f>นครพนม!F67</f>
        <v>175179.24</v>
      </c>
      <c r="K964" s="142">
        <f>นครพนม!AM67</f>
        <v>206818.61999999997</v>
      </c>
      <c r="L964" s="143">
        <f>นครพนม!AN67</f>
        <v>2145826.87</v>
      </c>
      <c r="M964" s="143">
        <f>นครพนม!AO67</f>
        <v>2248674.77</v>
      </c>
      <c r="N964" s="139"/>
      <c r="O964" s="139"/>
      <c r="P964" s="139"/>
      <c r="Q964" s="131">
        <f t="shared" si="109"/>
        <v>-102847.89999999991</v>
      </c>
      <c r="R964" s="132">
        <f t="shared" si="110"/>
        <v>472.02526836779589</v>
      </c>
    </row>
    <row r="965" spans="1:18" x14ac:dyDescent="0.35">
      <c r="A965" s="138">
        <v>6</v>
      </c>
      <c r="B965" s="139" t="s">
        <v>58</v>
      </c>
      <c r="C965" s="139" t="s">
        <v>556</v>
      </c>
      <c r="D965" s="139" t="s">
        <v>136</v>
      </c>
      <c r="E965" s="139" t="s">
        <v>557</v>
      </c>
      <c r="F965" s="139" t="s">
        <v>180</v>
      </c>
      <c r="G965" s="139" t="s">
        <v>1334</v>
      </c>
      <c r="H965" s="140">
        <v>3867</v>
      </c>
      <c r="I965" s="138">
        <v>3</v>
      </c>
      <c r="J965" s="141">
        <f>นครพนม!F68</f>
        <v>621545.62</v>
      </c>
      <c r="K965" s="142">
        <f>นครพนม!AM68</f>
        <v>499853.94999999995</v>
      </c>
      <c r="L965" s="143">
        <f>นครพนม!AN68</f>
        <v>4224402.0600000005</v>
      </c>
      <c r="M965" s="143">
        <f>นครพนม!AO68</f>
        <v>3254274.5100000002</v>
      </c>
      <c r="N965" s="139"/>
      <c r="O965" s="139"/>
      <c r="P965" s="139"/>
      <c r="Q965" s="131">
        <f t="shared" si="109"/>
        <v>970127.55000000028</v>
      </c>
      <c r="R965" s="132">
        <f t="shared" si="110"/>
        <v>1092.4235996896821</v>
      </c>
    </row>
    <row r="966" spans="1:18" x14ac:dyDescent="0.35">
      <c r="A966" s="138">
        <v>7</v>
      </c>
      <c r="B966" s="139" t="s">
        <v>58</v>
      </c>
      <c r="C966" s="139" t="s">
        <v>556</v>
      </c>
      <c r="D966" s="139" t="s">
        <v>136</v>
      </c>
      <c r="E966" s="139" t="s">
        <v>557</v>
      </c>
      <c r="F966" s="139" t="s">
        <v>180</v>
      </c>
      <c r="G966" s="139" t="s">
        <v>1335</v>
      </c>
      <c r="H966" s="140">
        <v>2282</v>
      </c>
      <c r="I966" s="138">
        <v>2</v>
      </c>
      <c r="J966" s="141">
        <f>นครพนม!F69</f>
        <v>626513.6</v>
      </c>
      <c r="K966" s="142">
        <f>นครพนม!AM69</f>
        <v>775232.42999999993</v>
      </c>
      <c r="L966" s="143">
        <f>นครพนม!AN69</f>
        <v>1602374.85</v>
      </c>
      <c r="M966" s="143">
        <f>นครพนม!AO69</f>
        <v>1555198.8900000001</v>
      </c>
      <c r="N966" s="139"/>
      <c r="O966" s="139"/>
      <c r="P966" s="139"/>
      <c r="Q966" s="131">
        <f t="shared" si="109"/>
        <v>47175.959999999963</v>
      </c>
      <c r="R966" s="132">
        <f t="shared" si="110"/>
        <v>702.18003943908855</v>
      </c>
    </row>
    <row r="967" spans="1:18" x14ac:dyDescent="0.35">
      <c r="A967" s="138">
        <v>8</v>
      </c>
      <c r="B967" s="139" t="s">
        <v>58</v>
      </c>
      <c r="C967" s="139" t="s">
        <v>556</v>
      </c>
      <c r="D967" s="139" t="s">
        <v>136</v>
      </c>
      <c r="E967" s="139" t="s">
        <v>557</v>
      </c>
      <c r="F967" s="139" t="s">
        <v>180</v>
      </c>
      <c r="G967" s="139" t="s">
        <v>1336</v>
      </c>
      <c r="H967" s="140">
        <v>2718</v>
      </c>
      <c r="I967" s="138">
        <v>2</v>
      </c>
      <c r="J967" s="141">
        <f>นครพนม!F70</f>
        <v>599796.30000000005</v>
      </c>
      <c r="K967" s="142">
        <f>นครพนม!AM70</f>
        <v>668040.12</v>
      </c>
      <c r="L967" s="143">
        <f>นครพนม!AN70</f>
        <v>2035944.5</v>
      </c>
      <c r="M967" s="143">
        <f>นครพนม!AO70</f>
        <v>2081023</v>
      </c>
      <c r="N967" s="139"/>
      <c r="O967" s="139"/>
      <c r="P967" s="139"/>
      <c r="Q967" s="131">
        <f t="shared" ref="Q967:Q1029" si="115">L967-M967</f>
        <v>-45078.5</v>
      </c>
      <c r="R967" s="132">
        <f t="shared" ref="R967:R1028" si="116">L967/H967</f>
        <v>749.05978660779988</v>
      </c>
    </row>
    <row r="968" spans="1:18" x14ac:dyDescent="0.35">
      <c r="A968" s="138">
        <v>9</v>
      </c>
      <c r="B968" s="139" t="s">
        <v>58</v>
      </c>
      <c r="C968" s="139" t="s">
        <v>556</v>
      </c>
      <c r="D968" s="139" t="s">
        <v>136</v>
      </c>
      <c r="E968" s="139" t="s">
        <v>557</v>
      </c>
      <c r="F968" s="139" t="s">
        <v>180</v>
      </c>
      <c r="G968" s="139" t="s">
        <v>1337</v>
      </c>
      <c r="H968" s="140">
        <v>4883</v>
      </c>
      <c r="I968" s="138">
        <v>4</v>
      </c>
      <c r="J968" s="141">
        <f>นครพนม!F71</f>
        <v>484330.85</v>
      </c>
      <c r="K968" s="142">
        <f>นครพนม!AM71</f>
        <v>416898.15</v>
      </c>
      <c r="L968" s="143">
        <f>นครพนม!AN71</f>
        <v>2267491.1</v>
      </c>
      <c r="M968" s="143">
        <f>นครพนม!AO71</f>
        <v>2277847.63</v>
      </c>
      <c r="N968" s="139"/>
      <c r="O968" s="139"/>
      <c r="P968" s="139"/>
      <c r="Q968" s="131">
        <f t="shared" si="115"/>
        <v>-10356.529999999795</v>
      </c>
      <c r="R968" s="132">
        <f t="shared" si="116"/>
        <v>464.36434568912557</v>
      </c>
    </row>
    <row r="969" spans="1:18" x14ac:dyDescent="0.35">
      <c r="A969" s="138">
        <v>10</v>
      </c>
      <c r="B969" s="139" t="s">
        <v>58</v>
      </c>
      <c r="C969" s="139" t="s">
        <v>556</v>
      </c>
      <c r="D969" s="139" t="s">
        <v>136</v>
      </c>
      <c r="E969" s="139" t="s">
        <v>557</v>
      </c>
      <c r="F969" s="139" t="s">
        <v>180</v>
      </c>
      <c r="G969" s="139" t="s">
        <v>1338</v>
      </c>
      <c r="H969" s="140">
        <v>4275</v>
      </c>
      <c r="I969" s="138">
        <v>3</v>
      </c>
      <c r="J969" s="141">
        <f>นครพนม!F72</f>
        <v>608654.39</v>
      </c>
      <c r="K969" s="142">
        <f>นครพนม!AM72</f>
        <v>543291.1</v>
      </c>
      <c r="L969" s="143">
        <f>นครพนม!AN72</f>
        <v>2373921.98</v>
      </c>
      <c r="M969" s="143">
        <f>นครพนม!AO72</f>
        <v>2433554.9699999997</v>
      </c>
      <c r="N969" s="139"/>
      <c r="O969" s="139"/>
      <c r="P969" s="139"/>
      <c r="Q969" s="131">
        <f t="shared" si="115"/>
        <v>-59632.989999999758</v>
      </c>
      <c r="R969" s="132">
        <f t="shared" si="116"/>
        <v>555.30338713450294</v>
      </c>
    </row>
    <row r="970" spans="1:18" x14ac:dyDescent="0.35">
      <c r="A970" s="138">
        <v>11</v>
      </c>
      <c r="B970" s="139" t="s">
        <v>58</v>
      </c>
      <c r="C970" s="139" t="s">
        <v>556</v>
      </c>
      <c r="D970" s="139" t="s">
        <v>136</v>
      </c>
      <c r="E970" s="139" t="s">
        <v>557</v>
      </c>
      <c r="F970" s="139" t="s">
        <v>180</v>
      </c>
      <c r="G970" s="139" t="s">
        <v>1339</v>
      </c>
      <c r="H970" s="140">
        <v>3121</v>
      </c>
      <c r="I970" s="138">
        <v>3</v>
      </c>
      <c r="J970" s="141">
        <f>นครพนม!F73</f>
        <v>512077.87</v>
      </c>
      <c r="K970" s="142">
        <f>นครพนม!AM73</f>
        <v>299040.40999999997</v>
      </c>
      <c r="L970" s="143">
        <f>นครพนม!AN73</f>
        <v>1952518.7000000002</v>
      </c>
      <c r="M970" s="143">
        <f>นครพนม!AO73</f>
        <v>2270046.5499999998</v>
      </c>
      <c r="N970" s="139"/>
      <c r="O970" s="139"/>
      <c r="P970" s="139"/>
      <c r="Q970" s="131">
        <f t="shared" si="115"/>
        <v>-317527.84999999963</v>
      </c>
      <c r="R970" s="132">
        <f t="shared" si="116"/>
        <v>625.60676065363668</v>
      </c>
    </row>
    <row r="971" spans="1:18" x14ac:dyDescent="0.35">
      <c r="A971" s="138">
        <v>12</v>
      </c>
      <c r="B971" s="139" t="s">
        <v>58</v>
      </c>
      <c r="C971" s="139" t="s">
        <v>556</v>
      </c>
      <c r="D971" s="139" t="s">
        <v>136</v>
      </c>
      <c r="E971" s="139" t="s">
        <v>557</v>
      </c>
      <c r="F971" s="139" t="s">
        <v>180</v>
      </c>
      <c r="G971" s="139" t="s">
        <v>1340</v>
      </c>
      <c r="H971" s="140">
        <v>1601</v>
      </c>
      <c r="I971" s="138">
        <v>2</v>
      </c>
      <c r="J971" s="141">
        <f>นครพนม!F74</f>
        <v>659899.88</v>
      </c>
      <c r="K971" s="142">
        <f>นครพนม!AM74</f>
        <v>693837.41</v>
      </c>
      <c r="L971" s="143">
        <f>นครพนม!AN74</f>
        <v>1900474.2000000002</v>
      </c>
      <c r="M971" s="143">
        <f>นครพนม!AO74</f>
        <v>1565665.58</v>
      </c>
      <c r="N971" s="139"/>
      <c r="O971" s="139"/>
      <c r="P971" s="139"/>
      <c r="Q971" s="131">
        <f t="shared" si="115"/>
        <v>334808.62000000011</v>
      </c>
      <c r="R971" s="132">
        <f t="shared" si="116"/>
        <v>1187.0544659587758</v>
      </c>
    </row>
    <row r="972" spans="1:18" x14ac:dyDescent="0.35">
      <c r="A972" s="138">
        <v>13</v>
      </c>
      <c r="B972" s="139" t="s">
        <v>58</v>
      </c>
      <c r="C972" s="139" t="s">
        <v>556</v>
      </c>
      <c r="D972" s="139" t="s">
        <v>136</v>
      </c>
      <c r="E972" s="139" t="s">
        <v>557</v>
      </c>
      <c r="F972" s="139" t="s">
        <v>180</v>
      </c>
      <c r="G972" s="139" t="s">
        <v>1341</v>
      </c>
      <c r="H972" s="140">
        <v>4298</v>
      </c>
      <c r="I972" s="138">
        <v>3</v>
      </c>
      <c r="J972" s="141">
        <f>นครพนม!F75</f>
        <v>330643.62</v>
      </c>
      <c r="K972" s="142">
        <f>นครพนม!AM75</f>
        <v>372392.96000000002</v>
      </c>
      <c r="L972" s="143">
        <f>นครพนม!AN75</f>
        <v>2081089.49</v>
      </c>
      <c r="M972" s="143">
        <f>นครพนม!AO75</f>
        <v>2110505.71</v>
      </c>
      <c r="N972" s="139"/>
      <c r="O972" s="139"/>
      <c r="P972" s="139"/>
      <c r="Q972" s="131">
        <f t="shared" si="115"/>
        <v>-29416.219999999972</v>
      </c>
      <c r="R972" s="132">
        <f t="shared" si="116"/>
        <v>484.19950907398788</v>
      </c>
    </row>
    <row r="973" spans="1:18" x14ac:dyDescent="0.35">
      <c r="A973" s="138">
        <v>14</v>
      </c>
      <c r="B973" s="139" t="s">
        <v>58</v>
      </c>
      <c r="C973" s="139" t="s">
        <v>556</v>
      </c>
      <c r="D973" s="139" t="s">
        <v>136</v>
      </c>
      <c r="E973" s="139" t="s">
        <v>557</v>
      </c>
      <c r="F973" s="139" t="s">
        <v>180</v>
      </c>
      <c r="G973" s="139" t="s">
        <v>1342</v>
      </c>
      <c r="H973" s="140">
        <v>4211</v>
      </c>
      <c r="I973" s="138">
        <v>3</v>
      </c>
      <c r="J973" s="141">
        <f>นครพนม!F76</f>
        <v>596824.93000000005</v>
      </c>
      <c r="K973" s="142">
        <f>นครพนม!AM76</f>
        <v>703877.58000000007</v>
      </c>
      <c r="L973" s="143">
        <f>นครพนม!AN76</f>
        <v>1656171.58</v>
      </c>
      <c r="M973" s="143">
        <f>นครพนม!AO76</f>
        <v>1549502.07</v>
      </c>
      <c r="N973" s="139"/>
      <c r="O973" s="139"/>
      <c r="P973" s="139"/>
      <c r="Q973" s="131">
        <f t="shared" si="115"/>
        <v>106669.51000000001</v>
      </c>
      <c r="R973" s="132">
        <f t="shared" si="116"/>
        <v>393.29650439325576</v>
      </c>
    </row>
    <row r="974" spans="1:18" x14ac:dyDescent="0.35">
      <c r="A974" s="138">
        <v>15</v>
      </c>
      <c r="B974" s="139" t="s">
        <v>58</v>
      </c>
      <c r="C974" s="139" t="s">
        <v>556</v>
      </c>
      <c r="D974" s="139" t="s">
        <v>136</v>
      </c>
      <c r="E974" s="139" t="s">
        <v>557</v>
      </c>
      <c r="F974" s="139" t="s">
        <v>180</v>
      </c>
      <c r="G974" s="139" t="s">
        <v>1343</v>
      </c>
      <c r="H974" s="140">
        <v>3166</v>
      </c>
      <c r="I974" s="138">
        <v>3</v>
      </c>
      <c r="J974" s="141">
        <f>นครพนม!F77</f>
        <v>559259.56999999995</v>
      </c>
      <c r="K974" s="142">
        <f>นครพนม!AM77</f>
        <v>132319.06999999995</v>
      </c>
      <c r="L974" s="143">
        <f>นครพนม!AN77</f>
        <v>2473736.1799999997</v>
      </c>
      <c r="M974" s="143">
        <f>นครพนม!AO77</f>
        <v>2148836.44</v>
      </c>
      <c r="N974" s="139"/>
      <c r="O974" s="139"/>
      <c r="P974" s="139"/>
      <c r="Q974" s="131">
        <f t="shared" si="115"/>
        <v>324899.73999999976</v>
      </c>
      <c r="R974" s="132">
        <f t="shared" si="116"/>
        <v>781.34433986102329</v>
      </c>
    </row>
    <row r="975" spans="1:18" x14ac:dyDescent="0.35">
      <c r="A975" s="138">
        <v>16</v>
      </c>
      <c r="B975" s="139" t="s">
        <v>58</v>
      </c>
      <c r="C975" s="139" t="s">
        <v>556</v>
      </c>
      <c r="D975" s="139" t="s">
        <v>136</v>
      </c>
      <c r="E975" s="139" t="s">
        <v>557</v>
      </c>
      <c r="F975" s="139" t="s">
        <v>180</v>
      </c>
      <c r="G975" s="139" t="s">
        <v>1344</v>
      </c>
      <c r="H975" s="140">
        <v>2186</v>
      </c>
      <c r="I975" s="138">
        <v>2</v>
      </c>
      <c r="J975" s="141">
        <f>นครพนม!F78</f>
        <v>672218.22</v>
      </c>
      <c r="K975" s="142">
        <f>นครพนม!AM78</f>
        <v>772085.44</v>
      </c>
      <c r="L975" s="143">
        <f>นครพนม!AN78</f>
        <v>1464754.43</v>
      </c>
      <c r="M975" s="143">
        <f>นครพนม!AO78</f>
        <v>1492783.55</v>
      </c>
      <c r="N975" s="139"/>
      <c r="O975" s="139"/>
      <c r="P975" s="139"/>
      <c r="Q975" s="131">
        <f t="shared" si="115"/>
        <v>-28029.120000000112</v>
      </c>
      <c r="R975" s="132">
        <f t="shared" si="116"/>
        <v>670.06149588289111</v>
      </c>
    </row>
    <row r="976" spans="1:18" s="150" customFormat="1" x14ac:dyDescent="0.35">
      <c r="A976" s="144">
        <v>5</v>
      </c>
      <c r="B976" s="145" t="s">
        <v>58</v>
      </c>
      <c r="C976" s="145"/>
      <c r="D976" s="145"/>
      <c r="E976" s="145" t="s">
        <v>77</v>
      </c>
      <c r="F976" s="145"/>
      <c r="G976" s="145" t="s">
        <v>559</v>
      </c>
      <c r="H976" s="151">
        <f>SUM(H960:H974)</f>
        <v>47499</v>
      </c>
      <c r="I976" s="144"/>
      <c r="J976" s="147">
        <f>SUM(J960:J974)</f>
        <v>7345707.4100000001</v>
      </c>
      <c r="K976" s="147">
        <f t="shared" ref="K976:M976" si="117">SUM(K960:K974)</f>
        <v>7025968.3700000001</v>
      </c>
      <c r="L976" s="147">
        <f t="shared" si="117"/>
        <v>30060270.779999994</v>
      </c>
      <c r="M976" s="147">
        <f t="shared" si="117"/>
        <v>28840241.830000002</v>
      </c>
      <c r="N976" s="145">
        <v>15</v>
      </c>
      <c r="O976" s="145">
        <v>15</v>
      </c>
      <c r="P976" s="145">
        <f>N976-O976</f>
        <v>0</v>
      </c>
      <c r="Q976" s="148">
        <f t="shared" si="115"/>
        <v>1220028.9499999918</v>
      </c>
      <c r="R976" s="149">
        <f>L976/H976</f>
        <v>632.86112928693217</v>
      </c>
    </row>
    <row r="977" spans="1:18" x14ac:dyDescent="0.35">
      <c r="A977" s="138">
        <v>1</v>
      </c>
      <c r="B977" s="139" t="s">
        <v>58</v>
      </c>
      <c r="C977" s="139" t="s">
        <v>560</v>
      </c>
      <c r="D977" s="139" t="s">
        <v>107</v>
      </c>
      <c r="E977" s="139" t="s">
        <v>561</v>
      </c>
      <c r="F977" s="139" t="s">
        <v>210</v>
      </c>
      <c r="G977" s="139" t="s">
        <v>562</v>
      </c>
      <c r="H977" s="140"/>
      <c r="I977" s="138"/>
      <c r="J977" s="141"/>
      <c r="K977" s="142"/>
      <c r="L977" s="143"/>
      <c r="M977" s="143"/>
      <c r="N977" s="139"/>
      <c r="O977" s="139"/>
      <c r="P977" s="139"/>
    </row>
    <row r="978" spans="1:18" x14ac:dyDescent="0.35">
      <c r="A978" s="138">
        <v>2</v>
      </c>
      <c r="B978" s="139" t="s">
        <v>58</v>
      </c>
      <c r="C978" s="139" t="s">
        <v>560</v>
      </c>
      <c r="D978" s="139" t="s">
        <v>107</v>
      </c>
      <c r="E978" s="139" t="s">
        <v>561</v>
      </c>
      <c r="F978" s="139" t="s">
        <v>180</v>
      </c>
      <c r="G978" s="139" t="s">
        <v>1345</v>
      </c>
      <c r="H978" s="140">
        <v>3311</v>
      </c>
      <c r="I978" s="138">
        <v>3</v>
      </c>
      <c r="J978" s="141">
        <f>นครพนม!F79</f>
        <v>293760.96999999997</v>
      </c>
      <c r="K978" s="142">
        <f>นครพนม!AM79</f>
        <v>329069.17</v>
      </c>
      <c r="L978" s="143">
        <f>นครพนม!AN79</f>
        <v>2173395.67</v>
      </c>
      <c r="M978" s="143">
        <f>นครพนม!AO79</f>
        <v>2065450.33</v>
      </c>
      <c r="N978" s="139"/>
      <c r="O978" s="139"/>
      <c r="P978" s="139"/>
      <c r="Q978" s="131">
        <f t="shared" si="115"/>
        <v>107945.33999999985</v>
      </c>
      <c r="R978" s="132">
        <f t="shared" si="116"/>
        <v>656.4166928420417</v>
      </c>
    </row>
    <row r="979" spans="1:18" x14ac:dyDescent="0.35">
      <c r="A979" s="138">
        <v>3</v>
      </c>
      <c r="B979" s="139" t="s">
        <v>58</v>
      </c>
      <c r="C979" s="139" t="s">
        <v>560</v>
      </c>
      <c r="D979" s="139" t="s">
        <v>107</v>
      </c>
      <c r="E979" s="139" t="s">
        <v>561</v>
      </c>
      <c r="F979" s="139" t="s">
        <v>180</v>
      </c>
      <c r="G979" s="139" t="s">
        <v>1346</v>
      </c>
      <c r="H979" s="140">
        <v>2139</v>
      </c>
      <c r="I979" s="138">
        <v>2</v>
      </c>
      <c r="J979" s="141">
        <f>นครพนม!F80</f>
        <v>188341.41</v>
      </c>
      <c r="K979" s="142">
        <f>นครพนม!AM80</f>
        <v>133081.59</v>
      </c>
      <c r="L979" s="143">
        <f>นครพนม!AN80</f>
        <v>1599287.36</v>
      </c>
      <c r="M979" s="143">
        <f>นครพนม!AO80</f>
        <v>1910904.0899999999</v>
      </c>
      <c r="N979" s="139"/>
      <c r="O979" s="139"/>
      <c r="P979" s="139"/>
      <c r="Q979" s="131">
        <f t="shared" si="115"/>
        <v>-311616.72999999975</v>
      </c>
      <c r="R979" s="132">
        <f t="shared" si="116"/>
        <v>747.67992519869108</v>
      </c>
    </row>
    <row r="980" spans="1:18" x14ac:dyDescent="0.35">
      <c r="A980" s="138">
        <v>4</v>
      </c>
      <c r="B980" s="139" t="s">
        <v>58</v>
      </c>
      <c r="C980" s="139" t="s">
        <v>560</v>
      </c>
      <c r="D980" s="139" t="s">
        <v>107</v>
      </c>
      <c r="E980" s="139" t="s">
        <v>561</v>
      </c>
      <c r="F980" s="139" t="s">
        <v>180</v>
      </c>
      <c r="G980" s="139" t="s">
        <v>1347</v>
      </c>
      <c r="H980" s="140">
        <v>4074</v>
      </c>
      <c r="I980" s="138">
        <v>3</v>
      </c>
      <c r="J980" s="141">
        <f>นครพนม!F81</f>
        <v>517189.9</v>
      </c>
      <c r="K980" s="142">
        <f>นครพนม!AM81</f>
        <v>452879.43</v>
      </c>
      <c r="L980" s="143">
        <f>นครพนม!AN81</f>
        <v>2422578.1799999997</v>
      </c>
      <c r="M980" s="143">
        <f>นครพนม!AO81</f>
        <v>2421748.9099999997</v>
      </c>
      <c r="N980" s="139"/>
      <c r="O980" s="139"/>
      <c r="P980" s="139"/>
      <c r="Q980" s="131">
        <f t="shared" si="115"/>
        <v>829.27000000001863</v>
      </c>
      <c r="R980" s="132">
        <f t="shared" si="116"/>
        <v>594.64363770250361</v>
      </c>
    </row>
    <row r="981" spans="1:18" x14ac:dyDescent="0.35">
      <c r="A981" s="138">
        <v>5</v>
      </c>
      <c r="B981" s="139" t="s">
        <v>58</v>
      </c>
      <c r="C981" s="139" t="s">
        <v>560</v>
      </c>
      <c r="D981" s="139" t="s">
        <v>107</v>
      </c>
      <c r="E981" s="139" t="s">
        <v>561</v>
      </c>
      <c r="F981" s="139" t="s">
        <v>180</v>
      </c>
      <c r="G981" s="139" t="s">
        <v>1348</v>
      </c>
      <c r="H981" s="140">
        <v>2831</v>
      </c>
      <c r="I981" s="138">
        <v>2</v>
      </c>
      <c r="J981" s="141">
        <f>นครพนม!F82</f>
        <v>222486.16</v>
      </c>
      <c r="K981" s="142">
        <f>นครพนม!AM82</f>
        <v>145761.21</v>
      </c>
      <c r="L981" s="143">
        <f>นครพนม!AN82</f>
        <v>2149124.56</v>
      </c>
      <c r="M981" s="143">
        <f>นครพนม!AO82</f>
        <v>2245719.31</v>
      </c>
      <c r="N981" s="139"/>
      <c r="O981" s="139"/>
      <c r="P981" s="139"/>
      <c r="Q981" s="131">
        <f t="shared" si="115"/>
        <v>-96594.75</v>
      </c>
      <c r="R981" s="132">
        <f t="shared" si="116"/>
        <v>759.13972447898266</v>
      </c>
    </row>
    <row r="982" spans="1:18" x14ac:dyDescent="0.35">
      <c r="A982" s="138">
        <v>6</v>
      </c>
      <c r="B982" s="139" t="s">
        <v>58</v>
      </c>
      <c r="C982" s="139" t="s">
        <v>560</v>
      </c>
      <c r="D982" s="139" t="s">
        <v>107</v>
      </c>
      <c r="E982" s="139" t="s">
        <v>561</v>
      </c>
      <c r="F982" s="139" t="s">
        <v>180</v>
      </c>
      <c r="G982" s="139" t="s">
        <v>1349</v>
      </c>
      <c r="H982" s="140">
        <v>3099</v>
      </c>
      <c r="I982" s="138">
        <v>3</v>
      </c>
      <c r="J982" s="141">
        <f>นครพนม!F83</f>
        <v>308619.43</v>
      </c>
      <c r="K982" s="142">
        <f>นครพนม!AM83</f>
        <v>312654.21000000002</v>
      </c>
      <c r="L982" s="143">
        <f>นครพนม!AN83</f>
        <v>2619829.6800000002</v>
      </c>
      <c r="M982" s="143">
        <f>นครพนม!AO83</f>
        <v>2629974.4500000002</v>
      </c>
      <c r="N982" s="139"/>
      <c r="O982" s="139"/>
      <c r="P982" s="139"/>
      <c r="Q982" s="131">
        <f t="shared" si="115"/>
        <v>-10144.770000000019</v>
      </c>
      <c r="R982" s="132">
        <f t="shared" si="116"/>
        <v>845.37905130687329</v>
      </c>
    </row>
    <row r="983" spans="1:18" x14ac:dyDescent="0.35">
      <c r="A983" s="138">
        <v>7</v>
      </c>
      <c r="B983" s="139" t="s">
        <v>58</v>
      </c>
      <c r="C983" s="139" t="s">
        <v>560</v>
      </c>
      <c r="D983" s="139" t="s">
        <v>107</v>
      </c>
      <c r="E983" s="139" t="s">
        <v>561</v>
      </c>
      <c r="F983" s="139" t="s">
        <v>180</v>
      </c>
      <c r="G983" s="139" t="s">
        <v>1350</v>
      </c>
      <c r="H983" s="140">
        <v>1867</v>
      </c>
      <c r="I983" s="138">
        <v>2</v>
      </c>
      <c r="J983" s="141">
        <f>นครพนม!F84</f>
        <v>339200.19</v>
      </c>
      <c r="K983" s="142">
        <f>นครพนม!AM84</f>
        <v>292017.91999999998</v>
      </c>
      <c r="L983" s="143">
        <f>นครพนม!AN84</f>
        <v>2193151.02</v>
      </c>
      <c r="M983" s="143">
        <f>นครพนม!AO84</f>
        <v>2104755.2400000002</v>
      </c>
      <c r="N983" s="139"/>
      <c r="O983" s="139"/>
      <c r="P983" s="139"/>
      <c r="Q983" s="131">
        <f t="shared" si="115"/>
        <v>88395.779999999795</v>
      </c>
      <c r="R983" s="132">
        <f t="shared" si="116"/>
        <v>1174.6925656132833</v>
      </c>
    </row>
    <row r="984" spans="1:18" x14ac:dyDescent="0.35">
      <c r="A984" s="138">
        <v>8</v>
      </c>
      <c r="B984" s="139" t="s">
        <v>58</v>
      </c>
      <c r="C984" s="139" t="s">
        <v>560</v>
      </c>
      <c r="D984" s="139" t="s">
        <v>107</v>
      </c>
      <c r="E984" s="139" t="s">
        <v>561</v>
      </c>
      <c r="F984" s="139" t="s">
        <v>180</v>
      </c>
      <c r="G984" s="139" t="s">
        <v>1351</v>
      </c>
      <c r="H984" s="140">
        <v>2692</v>
      </c>
      <c r="I984" s="138">
        <v>2</v>
      </c>
      <c r="J984" s="141">
        <f>นครพนม!F85</f>
        <v>342268.49</v>
      </c>
      <c r="K984" s="142">
        <f>นครพนม!AM85</f>
        <v>386188.82</v>
      </c>
      <c r="L984" s="143">
        <f>นครพนม!AN85</f>
        <v>1836631.34</v>
      </c>
      <c r="M984" s="143">
        <f>นครพนม!AO85</f>
        <v>2253634.6599999997</v>
      </c>
      <c r="N984" s="139"/>
      <c r="O984" s="139"/>
      <c r="P984" s="139"/>
      <c r="Q984" s="131">
        <f t="shared" si="115"/>
        <v>-417003.3199999996</v>
      </c>
      <c r="R984" s="132">
        <f t="shared" si="116"/>
        <v>682.25532689450222</v>
      </c>
    </row>
    <row r="985" spans="1:18" x14ac:dyDescent="0.35">
      <c r="A985" s="138">
        <v>9</v>
      </c>
      <c r="B985" s="139" t="s">
        <v>58</v>
      </c>
      <c r="C985" s="139" t="s">
        <v>560</v>
      </c>
      <c r="D985" s="139" t="s">
        <v>107</v>
      </c>
      <c r="E985" s="139" t="s">
        <v>561</v>
      </c>
      <c r="F985" s="139" t="s">
        <v>180</v>
      </c>
      <c r="G985" s="139" t="s">
        <v>1352</v>
      </c>
      <c r="H985" s="140">
        <v>1950</v>
      </c>
      <c r="I985" s="138">
        <v>2</v>
      </c>
      <c r="J985" s="141">
        <f>นครพนม!F86</f>
        <v>322580.75</v>
      </c>
      <c r="K985" s="142">
        <f>นครพนม!AM86</f>
        <v>356774.29</v>
      </c>
      <c r="L985" s="143">
        <f>นครพนม!AN86</f>
        <v>2093566.58</v>
      </c>
      <c r="M985" s="143">
        <f>นครพนม!AO86</f>
        <v>1829918.39</v>
      </c>
      <c r="N985" s="139"/>
      <c r="O985" s="139"/>
      <c r="P985" s="139"/>
      <c r="Q985" s="131">
        <f t="shared" si="115"/>
        <v>263648.19000000018</v>
      </c>
      <c r="R985" s="132">
        <f t="shared" si="116"/>
        <v>1073.6238871794872</v>
      </c>
    </row>
    <row r="986" spans="1:18" x14ac:dyDescent="0.35">
      <c r="A986" s="138">
        <v>10</v>
      </c>
      <c r="B986" s="139" t="s">
        <v>58</v>
      </c>
      <c r="C986" s="139" t="s">
        <v>560</v>
      </c>
      <c r="D986" s="139" t="s">
        <v>107</v>
      </c>
      <c r="E986" s="139" t="s">
        <v>561</v>
      </c>
      <c r="F986" s="139" t="s">
        <v>180</v>
      </c>
      <c r="G986" s="139" t="s">
        <v>1353</v>
      </c>
      <c r="H986" s="140">
        <v>2898</v>
      </c>
      <c r="I986" s="138">
        <v>2</v>
      </c>
      <c r="J986" s="141">
        <f>นครพนม!F87</f>
        <v>397130.09</v>
      </c>
      <c r="K986" s="142">
        <f>นครพนม!AM87</f>
        <v>310591.04000000004</v>
      </c>
      <c r="L986" s="143">
        <f>นครพนม!AN87</f>
        <v>2323071.39</v>
      </c>
      <c r="M986" s="143">
        <f>นครพนม!AO87</f>
        <v>2467437.4500000002</v>
      </c>
      <c r="N986" s="139"/>
      <c r="O986" s="139"/>
      <c r="P986" s="139"/>
      <c r="Q986" s="131">
        <f t="shared" si="115"/>
        <v>-144366.06000000006</v>
      </c>
      <c r="R986" s="132">
        <f t="shared" si="116"/>
        <v>801.61193581780537</v>
      </c>
    </row>
    <row r="987" spans="1:18" s="236" customFormat="1" x14ac:dyDescent="0.35">
      <c r="A987" s="231">
        <v>11</v>
      </c>
      <c r="B987" s="232" t="s">
        <v>58</v>
      </c>
      <c r="C987" s="232" t="s">
        <v>560</v>
      </c>
      <c r="D987" s="232" t="s">
        <v>107</v>
      </c>
      <c r="E987" s="232" t="s">
        <v>561</v>
      </c>
      <c r="F987" s="232" t="s">
        <v>180</v>
      </c>
      <c r="G987" s="139" t="s">
        <v>1354</v>
      </c>
      <c r="H987" s="233">
        <v>1653</v>
      </c>
      <c r="I987" s="231">
        <v>2</v>
      </c>
      <c r="J987" s="141">
        <f>นครพนม!F88</f>
        <v>172698.17</v>
      </c>
      <c r="K987" s="142">
        <f>นครพนม!AM88</f>
        <v>54667.06</v>
      </c>
      <c r="L987" s="143">
        <f>นครพนม!AN88</f>
        <v>2027983.6600000001</v>
      </c>
      <c r="M987" s="143">
        <f>นครพนม!AO88</f>
        <v>2124200.63</v>
      </c>
      <c r="N987" s="232"/>
      <c r="O987" s="232"/>
      <c r="P987" s="232"/>
      <c r="Q987" s="234">
        <f t="shared" si="115"/>
        <v>-96216.969999999739</v>
      </c>
      <c r="R987" s="235">
        <f t="shared" si="116"/>
        <v>1226.8503690260134</v>
      </c>
    </row>
    <row r="988" spans="1:18" s="150" customFormat="1" x14ac:dyDescent="0.35">
      <c r="A988" s="144">
        <v>6</v>
      </c>
      <c r="B988" s="145" t="s">
        <v>58</v>
      </c>
      <c r="C988" s="145"/>
      <c r="D988" s="145"/>
      <c r="E988" s="145" t="s">
        <v>77</v>
      </c>
      <c r="F988" s="145"/>
      <c r="G988" s="145" t="s">
        <v>563</v>
      </c>
      <c r="H988" s="151">
        <f>SUM(H977:H987)</f>
        <v>26514</v>
      </c>
      <c r="I988" s="144"/>
      <c r="J988" s="147">
        <f>SUM(J977:J987)</f>
        <v>3104275.5599999996</v>
      </c>
      <c r="K988" s="147">
        <f t="shared" ref="K988:M988" si="118">SUM(K977:K987)</f>
        <v>2773684.7399999998</v>
      </c>
      <c r="L988" s="147">
        <f t="shared" si="118"/>
        <v>21438619.440000001</v>
      </c>
      <c r="M988" s="147">
        <f t="shared" si="118"/>
        <v>22053743.459999997</v>
      </c>
      <c r="N988" s="145">
        <v>10</v>
      </c>
      <c r="O988" s="145">
        <v>10</v>
      </c>
      <c r="P988" s="145">
        <f>N988-O988</f>
        <v>0</v>
      </c>
      <c r="Q988" s="148">
        <f t="shared" si="115"/>
        <v>-615124.01999999583</v>
      </c>
      <c r="R988" s="149">
        <f>L988/H988</f>
        <v>808.5773342385155</v>
      </c>
    </row>
    <row r="989" spans="1:18" x14ac:dyDescent="0.35">
      <c r="A989" s="138">
        <v>1</v>
      </c>
      <c r="B989" s="139" t="s">
        <v>58</v>
      </c>
      <c r="C989" s="139" t="s">
        <v>564</v>
      </c>
      <c r="D989" s="139" t="s">
        <v>114</v>
      </c>
      <c r="E989" s="139" t="s">
        <v>565</v>
      </c>
      <c r="F989" s="139" t="s">
        <v>210</v>
      </c>
      <c r="G989" s="139" t="s">
        <v>566</v>
      </c>
      <c r="H989" s="140"/>
      <c r="I989" s="138"/>
      <c r="J989" s="141"/>
      <c r="K989" s="142"/>
      <c r="L989" s="143"/>
      <c r="M989" s="143"/>
      <c r="N989" s="139"/>
      <c r="O989" s="139"/>
      <c r="P989" s="139"/>
    </row>
    <row r="990" spans="1:18" x14ac:dyDescent="0.35">
      <c r="A990" s="138">
        <v>2</v>
      </c>
      <c r="B990" s="139" t="s">
        <v>58</v>
      </c>
      <c r="C990" s="139" t="s">
        <v>564</v>
      </c>
      <c r="D990" s="139" t="s">
        <v>114</v>
      </c>
      <c r="E990" s="139" t="s">
        <v>565</v>
      </c>
      <c r="F990" s="139" t="s">
        <v>180</v>
      </c>
      <c r="G990" s="139" t="s">
        <v>1355</v>
      </c>
      <c r="H990" s="140">
        <v>3711</v>
      </c>
      <c r="I990" s="138">
        <v>3</v>
      </c>
      <c r="J990" s="141">
        <f>นครพนม!F89</f>
        <v>260316.13</v>
      </c>
      <c r="K990" s="142">
        <f>นครพนม!AM89</f>
        <v>529827.79</v>
      </c>
      <c r="L990" s="143">
        <f>นครพนม!AN89</f>
        <v>1053692.8600000001</v>
      </c>
      <c r="M990" s="143">
        <f>นครพนม!AO89</f>
        <v>644217.79999999993</v>
      </c>
      <c r="N990" s="139"/>
      <c r="O990" s="139"/>
      <c r="P990" s="139"/>
      <c r="Q990" s="131">
        <f t="shared" si="115"/>
        <v>409475.06000000017</v>
      </c>
      <c r="R990" s="132">
        <f t="shared" si="116"/>
        <v>283.9377149016438</v>
      </c>
    </row>
    <row r="991" spans="1:18" x14ac:dyDescent="0.35">
      <c r="A991" s="138">
        <v>3</v>
      </c>
      <c r="B991" s="139" t="s">
        <v>58</v>
      </c>
      <c r="C991" s="139" t="s">
        <v>564</v>
      </c>
      <c r="D991" s="139" t="s">
        <v>114</v>
      </c>
      <c r="E991" s="139" t="s">
        <v>565</v>
      </c>
      <c r="F991" s="139" t="s">
        <v>180</v>
      </c>
      <c r="G991" s="139" t="s">
        <v>1356</v>
      </c>
      <c r="H991" s="140">
        <v>1437</v>
      </c>
      <c r="I991" s="138">
        <v>1</v>
      </c>
      <c r="J991" s="141">
        <f>นครพนม!F90</f>
        <v>270101.84999999998</v>
      </c>
      <c r="K991" s="142">
        <f>นครพนม!AM90</f>
        <v>261001.3</v>
      </c>
      <c r="L991" s="143">
        <f>นครพนม!AN90</f>
        <v>941609.14</v>
      </c>
      <c r="M991" s="143">
        <f>นครพนม!AO90</f>
        <v>853359.44000000006</v>
      </c>
      <c r="N991" s="139"/>
      <c r="O991" s="139"/>
      <c r="P991" s="139"/>
      <c r="Q991" s="131">
        <f t="shared" si="115"/>
        <v>88249.699999999953</v>
      </c>
      <c r="R991" s="132">
        <f t="shared" si="116"/>
        <v>655.26036186499653</v>
      </c>
    </row>
    <row r="992" spans="1:18" x14ac:dyDescent="0.35">
      <c r="A992" s="138">
        <v>4</v>
      </c>
      <c r="B992" s="139" t="s">
        <v>58</v>
      </c>
      <c r="C992" s="139" t="s">
        <v>564</v>
      </c>
      <c r="D992" s="139" t="s">
        <v>114</v>
      </c>
      <c r="E992" s="139" t="s">
        <v>565</v>
      </c>
      <c r="F992" s="139" t="s">
        <v>180</v>
      </c>
      <c r="G992" s="139" t="s">
        <v>1357</v>
      </c>
      <c r="H992" s="140">
        <v>3388</v>
      </c>
      <c r="I992" s="138">
        <v>3</v>
      </c>
      <c r="J992" s="141">
        <f>นครพนม!F91</f>
        <v>101225.07</v>
      </c>
      <c r="K992" s="142">
        <f>นครพนม!AM91</f>
        <v>194215.74</v>
      </c>
      <c r="L992" s="143">
        <f>นครพนม!AN91</f>
        <v>2358003.69</v>
      </c>
      <c r="M992" s="143">
        <f>นครพนม!AO91</f>
        <v>2230456.7800000003</v>
      </c>
      <c r="N992" s="139"/>
      <c r="O992" s="139"/>
      <c r="P992" s="139"/>
      <c r="Q992" s="131">
        <f t="shared" si="115"/>
        <v>127546.90999999968</v>
      </c>
      <c r="R992" s="132">
        <f t="shared" si="116"/>
        <v>695.98692148760324</v>
      </c>
    </row>
    <row r="993" spans="1:18" x14ac:dyDescent="0.35">
      <c r="A993" s="138">
        <v>5</v>
      </c>
      <c r="B993" s="139" t="s">
        <v>58</v>
      </c>
      <c r="C993" s="139" t="s">
        <v>564</v>
      </c>
      <c r="D993" s="139" t="s">
        <v>114</v>
      </c>
      <c r="E993" s="139" t="s">
        <v>565</v>
      </c>
      <c r="F993" s="139" t="s">
        <v>180</v>
      </c>
      <c r="G993" s="139" t="s">
        <v>1358</v>
      </c>
      <c r="H993" s="140">
        <v>2340</v>
      </c>
      <c r="I993" s="138">
        <v>2</v>
      </c>
      <c r="J993" s="141">
        <f>นครพนม!F92</f>
        <v>275935.7</v>
      </c>
      <c r="K993" s="142">
        <f>นครพนม!AM92</f>
        <v>408791.12</v>
      </c>
      <c r="L993" s="143">
        <f>นครพนม!AN92</f>
        <v>1577611.3900000001</v>
      </c>
      <c r="M993" s="143">
        <f>นครพนม!AO92</f>
        <v>1482898.0299999998</v>
      </c>
      <c r="N993" s="139"/>
      <c r="O993" s="139"/>
      <c r="P993" s="139"/>
      <c r="Q993" s="131">
        <f t="shared" si="115"/>
        <v>94713.360000000335</v>
      </c>
      <c r="R993" s="132">
        <f t="shared" si="116"/>
        <v>674.19290170940178</v>
      </c>
    </row>
    <row r="994" spans="1:18" x14ac:dyDescent="0.35">
      <c r="A994" s="138">
        <v>6</v>
      </c>
      <c r="B994" s="139" t="s">
        <v>58</v>
      </c>
      <c r="C994" s="139" t="s">
        <v>564</v>
      </c>
      <c r="D994" s="139" t="s">
        <v>114</v>
      </c>
      <c r="E994" s="139" t="s">
        <v>565</v>
      </c>
      <c r="F994" s="139" t="s">
        <v>180</v>
      </c>
      <c r="G994" s="139" t="s">
        <v>1359</v>
      </c>
      <c r="H994" s="140">
        <v>2160</v>
      </c>
      <c r="I994" s="138">
        <v>2</v>
      </c>
      <c r="J994" s="141">
        <f>นครพนม!F93</f>
        <v>84869.73</v>
      </c>
      <c r="K994" s="142">
        <f>นครพนม!AM93</f>
        <v>133441.82</v>
      </c>
      <c r="L994" s="143">
        <f>นครพนม!AN93</f>
        <v>1881706.0799999998</v>
      </c>
      <c r="M994" s="143">
        <f>นครพนม!AO93</f>
        <v>1786926.03</v>
      </c>
      <c r="N994" s="139"/>
      <c r="O994" s="139"/>
      <c r="P994" s="139"/>
      <c r="Q994" s="131">
        <f t="shared" si="115"/>
        <v>94780.049999999814</v>
      </c>
      <c r="R994" s="132">
        <f t="shared" si="116"/>
        <v>871.16022222222216</v>
      </c>
    </row>
    <row r="995" spans="1:18" x14ac:dyDescent="0.35">
      <c r="A995" s="138">
        <v>7</v>
      </c>
      <c r="B995" s="139" t="s">
        <v>58</v>
      </c>
      <c r="C995" s="139" t="s">
        <v>564</v>
      </c>
      <c r="D995" s="139" t="s">
        <v>114</v>
      </c>
      <c r="E995" s="139" t="s">
        <v>565</v>
      </c>
      <c r="F995" s="139" t="s">
        <v>180</v>
      </c>
      <c r="G995" s="139" t="s">
        <v>1360</v>
      </c>
      <c r="H995" s="140">
        <v>1723</v>
      </c>
      <c r="I995" s="138">
        <v>2</v>
      </c>
      <c r="J995" s="141">
        <f>นครพนม!F94</f>
        <v>241023.19</v>
      </c>
      <c r="K995" s="142">
        <f>นครพนม!AM94</f>
        <v>254294.14</v>
      </c>
      <c r="L995" s="143">
        <f>นครพนม!AN94</f>
        <v>1318048.8600000001</v>
      </c>
      <c r="M995" s="143">
        <f>นครพนม!AO94</f>
        <v>1113591.45</v>
      </c>
      <c r="N995" s="139"/>
      <c r="O995" s="139"/>
      <c r="P995" s="139"/>
      <c r="Q995" s="131">
        <f t="shared" si="115"/>
        <v>204457.41000000015</v>
      </c>
      <c r="R995" s="132">
        <f t="shared" si="116"/>
        <v>764.97322112594316</v>
      </c>
    </row>
    <row r="996" spans="1:18" x14ac:dyDescent="0.35">
      <c r="A996" s="138">
        <v>8</v>
      </c>
      <c r="B996" s="139" t="s">
        <v>58</v>
      </c>
      <c r="C996" s="139" t="s">
        <v>564</v>
      </c>
      <c r="D996" s="139" t="s">
        <v>114</v>
      </c>
      <c r="E996" s="139" t="s">
        <v>565</v>
      </c>
      <c r="F996" s="139" t="s">
        <v>180</v>
      </c>
      <c r="G996" s="139" t="s">
        <v>1361</v>
      </c>
      <c r="H996" s="140">
        <v>2675</v>
      </c>
      <c r="I996" s="138">
        <v>2</v>
      </c>
      <c r="J996" s="141">
        <f>นครพนม!F95</f>
        <v>393021.03</v>
      </c>
      <c r="K996" s="142">
        <f>นครพนม!AM95</f>
        <v>443427.77</v>
      </c>
      <c r="L996" s="143">
        <f>นครพนม!AN95</f>
        <v>2749861.27</v>
      </c>
      <c r="M996" s="143">
        <f>นครพนม!AO95</f>
        <v>2203200.52</v>
      </c>
      <c r="N996" s="139"/>
      <c r="O996" s="139"/>
      <c r="P996" s="139"/>
      <c r="Q996" s="131">
        <f t="shared" si="115"/>
        <v>546660.75</v>
      </c>
      <c r="R996" s="132">
        <f t="shared" si="116"/>
        <v>1027.985521495327</v>
      </c>
    </row>
    <row r="997" spans="1:18" x14ac:dyDescent="0.35">
      <c r="A997" s="138">
        <v>9</v>
      </c>
      <c r="B997" s="139" t="s">
        <v>58</v>
      </c>
      <c r="C997" s="139" t="s">
        <v>564</v>
      </c>
      <c r="D997" s="139" t="s">
        <v>114</v>
      </c>
      <c r="E997" s="139" t="s">
        <v>565</v>
      </c>
      <c r="F997" s="139" t="s">
        <v>180</v>
      </c>
      <c r="G997" s="139" t="s">
        <v>1362</v>
      </c>
      <c r="H997" s="140">
        <v>1715</v>
      </c>
      <c r="I997" s="138">
        <v>2</v>
      </c>
      <c r="J997" s="141">
        <f>นครพนม!F96</f>
        <v>145190.56</v>
      </c>
      <c r="K997" s="142">
        <f>นครพนม!AM96</f>
        <v>305835.87</v>
      </c>
      <c r="L997" s="143">
        <f>นครพนม!AN96</f>
        <v>1618841.02</v>
      </c>
      <c r="M997" s="143">
        <f>นครพนม!AO96</f>
        <v>1499781.19</v>
      </c>
      <c r="N997" s="139"/>
      <c r="O997" s="139"/>
      <c r="P997" s="139"/>
      <c r="Q997" s="131">
        <f t="shared" si="115"/>
        <v>119059.83000000007</v>
      </c>
      <c r="R997" s="132">
        <f t="shared" si="116"/>
        <v>943.93062390670559</v>
      </c>
    </row>
    <row r="998" spans="1:18" x14ac:dyDescent="0.35">
      <c r="A998" s="138">
        <v>10</v>
      </c>
      <c r="B998" s="139" t="s">
        <v>58</v>
      </c>
      <c r="C998" s="139" t="s">
        <v>564</v>
      </c>
      <c r="D998" s="139" t="s">
        <v>114</v>
      </c>
      <c r="E998" s="139" t="s">
        <v>565</v>
      </c>
      <c r="F998" s="139" t="s">
        <v>180</v>
      </c>
      <c r="G998" s="139" t="s">
        <v>1363</v>
      </c>
      <c r="H998" s="140">
        <v>3187</v>
      </c>
      <c r="I998" s="138">
        <v>3</v>
      </c>
      <c r="J998" s="141">
        <f>นครพนม!F97</f>
        <v>136621.32</v>
      </c>
      <c r="K998" s="142">
        <f>นครพนม!AM97</f>
        <v>154403.08000000002</v>
      </c>
      <c r="L998" s="143">
        <f>นครพนม!AN97</f>
        <v>2035680.88</v>
      </c>
      <c r="M998" s="143">
        <f>นครพนม!AO97</f>
        <v>2000923.9900000002</v>
      </c>
      <c r="N998" s="139"/>
      <c r="O998" s="139"/>
      <c r="P998" s="139"/>
      <c r="Q998" s="131">
        <f t="shared" si="115"/>
        <v>34756.889999999665</v>
      </c>
      <c r="R998" s="132">
        <f t="shared" si="116"/>
        <v>638.74517728271098</v>
      </c>
    </row>
    <row r="999" spans="1:18" x14ac:dyDescent="0.35">
      <c r="A999" s="138">
        <v>11</v>
      </c>
      <c r="B999" s="139" t="s">
        <v>58</v>
      </c>
      <c r="C999" s="139" t="s">
        <v>564</v>
      </c>
      <c r="D999" s="139" t="s">
        <v>114</v>
      </c>
      <c r="E999" s="139" t="s">
        <v>565</v>
      </c>
      <c r="F999" s="139" t="s">
        <v>180</v>
      </c>
      <c r="G999" s="139" t="s">
        <v>1364</v>
      </c>
      <c r="H999" s="140">
        <v>2867</v>
      </c>
      <c r="I999" s="138">
        <v>2</v>
      </c>
      <c r="J999" s="141">
        <f>นครพนม!F98</f>
        <v>265418.48</v>
      </c>
      <c r="K999" s="142">
        <f>นครพนม!AM98</f>
        <v>299307.41000000003</v>
      </c>
      <c r="L999" s="143">
        <f>นครพนม!AN98</f>
        <v>2352709.66</v>
      </c>
      <c r="M999" s="143">
        <f>นครพนม!AO98</f>
        <v>1721497.04</v>
      </c>
      <c r="N999" s="139"/>
      <c r="O999" s="139"/>
      <c r="P999" s="139"/>
      <c r="Q999" s="131">
        <f t="shared" si="115"/>
        <v>631212.62000000011</v>
      </c>
      <c r="R999" s="132">
        <f t="shared" si="116"/>
        <v>820.61725148238577</v>
      </c>
    </row>
    <row r="1000" spans="1:18" x14ac:dyDescent="0.35">
      <c r="A1000" s="138">
        <v>12</v>
      </c>
      <c r="B1000" s="139" t="s">
        <v>58</v>
      </c>
      <c r="C1000" s="139" t="s">
        <v>564</v>
      </c>
      <c r="D1000" s="139" t="s">
        <v>114</v>
      </c>
      <c r="E1000" s="139" t="s">
        <v>565</v>
      </c>
      <c r="F1000" s="139" t="s">
        <v>180</v>
      </c>
      <c r="G1000" s="139" t="s">
        <v>1365</v>
      </c>
      <c r="H1000" s="140">
        <v>3076</v>
      </c>
      <c r="I1000" s="138">
        <v>3</v>
      </c>
      <c r="J1000" s="141">
        <f>นครพนม!F99</f>
        <v>224198.81</v>
      </c>
      <c r="K1000" s="142">
        <f>นครพนม!AM99</f>
        <v>439713.48</v>
      </c>
      <c r="L1000" s="143">
        <f>นครพนม!AN99</f>
        <v>2337930.34</v>
      </c>
      <c r="M1000" s="143">
        <f>นครพนม!AO99</f>
        <v>2254625.0499999998</v>
      </c>
      <c r="N1000" s="139"/>
      <c r="O1000" s="139"/>
      <c r="P1000" s="139"/>
      <c r="Q1000" s="131">
        <f t="shared" si="115"/>
        <v>83305.290000000037</v>
      </c>
      <c r="R1000" s="132">
        <f t="shared" si="116"/>
        <v>760.05537711313389</v>
      </c>
    </row>
    <row r="1001" spans="1:18" x14ac:dyDescent="0.35">
      <c r="A1001" s="138">
        <v>13</v>
      </c>
      <c r="B1001" s="139" t="s">
        <v>58</v>
      </c>
      <c r="C1001" s="139" t="s">
        <v>564</v>
      </c>
      <c r="D1001" s="139" t="s">
        <v>114</v>
      </c>
      <c r="E1001" s="139" t="s">
        <v>565</v>
      </c>
      <c r="F1001" s="139" t="s">
        <v>180</v>
      </c>
      <c r="G1001" s="139" t="s">
        <v>1366</v>
      </c>
      <c r="H1001" s="140">
        <v>2086</v>
      </c>
      <c r="I1001" s="138">
        <v>2</v>
      </c>
      <c r="J1001" s="141">
        <f>นครพนม!F100</f>
        <v>222657.99</v>
      </c>
      <c r="K1001" s="142">
        <f>นครพนม!AM100</f>
        <v>223354.34999999998</v>
      </c>
      <c r="L1001" s="143">
        <f>นครพนม!AN100</f>
        <v>2014820.94</v>
      </c>
      <c r="M1001" s="143">
        <f>นครพนม!AO100</f>
        <v>1690518.68</v>
      </c>
      <c r="N1001" s="139"/>
      <c r="O1001" s="139"/>
      <c r="P1001" s="139"/>
      <c r="Q1001" s="131">
        <f t="shared" si="115"/>
        <v>324302.26</v>
      </c>
      <c r="R1001" s="132">
        <f t="shared" si="116"/>
        <v>965.87772770853303</v>
      </c>
    </row>
    <row r="1002" spans="1:18" x14ac:dyDescent="0.35">
      <c r="A1002" s="138">
        <v>14</v>
      </c>
      <c r="B1002" s="139" t="s">
        <v>58</v>
      </c>
      <c r="C1002" s="139" t="s">
        <v>564</v>
      </c>
      <c r="D1002" s="139" t="s">
        <v>114</v>
      </c>
      <c r="E1002" s="139" t="s">
        <v>565</v>
      </c>
      <c r="F1002" s="139" t="s">
        <v>180</v>
      </c>
      <c r="G1002" s="139" t="s">
        <v>1367</v>
      </c>
      <c r="H1002" s="140">
        <v>1893</v>
      </c>
      <c r="I1002" s="138">
        <v>2</v>
      </c>
      <c r="J1002" s="141">
        <f>นครพนม!F101</f>
        <v>257636.35</v>
      </c>
      <c r="K1002" s="142">
        <f>นครพนม!AM101</f>
        <v>905878.21</v>
      </c>
      <c r="L1002" s="143">
        <f>นครพนม!AN101</f>
        <v>1946559.21</v>
      </c>
      <c r="M1002" s="143">
        <f>นครพนม!AO101</f>
        <v>1977113.99</v>
      </c>
      <c r="N1002" s="139"/>
      <c r="O1002" s="139"/>
      <c r="P1002" s="139"/>
      <c r="Q1002" s="131">
        <f t="shared" si="115"/>
        <v>-30554.780000000028</v>
      </c>
      <c r="R1002" s="132">
        <f t="shared" si="116"/>
        <v>1028.293296354992</v>
      </c>
    </row>
    <row r="1003" spans="1:18" x14ac:dyDescent="0.35">
      <c r="A1003" s="138">
        <v>15</v>
      </c>
      <c r="B1003" s="139" t="s">
        <v>58</v>
      </c>
      <c r="C1003" s="139" t="s">
        <v>564</v>
      </c>
      <c r="D1003" s="139" t="s">
        <v>114</v>
      </c>
      <c r="E1003" s="139" t="s">
        <v>565</v>
      </c>
      <c r="F1003" s="139" t="s">
        <v>180</v>
      </c>
      <c r="G1003" s="139" t="s">
        <v>1368</v>
      </c>
      <c r="H1003" s="140">
        <v>2677</v>
      </c>
      <c r="I1003" s="138">
        <v>2</v>
      </c>
      <c r="J1003" s="141">
        <f>นครพนม!F102</f>
        <v>267672.12</v>
      </c>
      <c r="K1003" s="142">
        <f>นครพนม!AM102</f>
        <v>326211.83999999997</v>
      </c>
      <c r="L1003" s="143">
        <f>นครพนม!AN102</f>
        <v>2195396.62</v>
      </c>
      <c r="M1003" s="143">
        <f>นครพนม!AO102</f>
        <v>2024981.8099999998</v>
      </c>
      <c r="N1003" s="139"/>
      <c r="O1003" s="139"/>
      <c r="P1003" s="139"/>
      <c r="Q1003" s="131">
        <f t="shared" si="115"/>
        <v>170414.81000000029</v>
      </c>
      <c r="R1003" s="132">
        <f t="shared" si="116"/>
        <v>820.09586103847596</v>
      </c>
    </row>
    <row r="1004" spans="1:18" x14ac:dyDescent="0.35">
      <c r="A1004" s="138">
        <v>16</v>
      </c>
      <c r="B1004" s="139" t="s">
        <v>58</v>
      </c>
      <c r="C1004" s="139" t="s">
        <v>564</v>
      </c>
      <c r="D1004" s="139" t="s">
        <v>114</v>
      </c>
      <c r="E1004" s="139" t="s">
        <v>565</v>
      </c>
      <c r="F1004" s="139" t="s">
        <v>180</v>
      </c>
      <c r="G1004" s="139" t="s">
        <v>1369</v>
      </c>
      <c r="H1004" s="140">
        <v>2827</v>
      </c>
      <c r="I1004" s="138">
        <v>2</v>
      </c>
      <c r="J1004" s="141">
        <f>นครพนม!F103</f>
        <v>256085.84</v>
      </c>
      <c r="K1004" s="142">
        <f>นครพนม!AM103</f>
        <v>363690.01</v>
      </c>
      <c r="L1004" s="143">
        <f>นครพนม!AN103</f>
        <v>2075791.33</v>
      </c>
      <c r="M1004" s="143">
        <f>นครพนม!AO103</f>
        <v>1880182.0799999998</v>
      </c>
      <c r="N1004" s="139"/>
      <c r="O1004" s="139"/>
      <c r="P1004" s="139"/>
      <c r="Q1004" s="131">
        <f t="shared" si="115"/>
        <v>195609.25000000023</v>
      </c>
      <c r="R1004" s="132">
        <f t="shared" si="116"/>
        <v>734.27355146798732</v>
      </c>
    </row>
    <row r="1005" spans="1:18" x14ac:dyDescent="0.35">
      <c r="A1005" s="138">
        <v>17</v>
      </c>
      <c r="B1005" s="139" t="s">
        <v>58</v>
      </c>
      <c r="C1005" s="139" t="s">
        <v>564</v>
      </c>
      <c r="D1005" s="139" t="s">
        <v>114</v>
      </c>
      <c r="E1005" s="139" t="s">
        <v>565</v>
      </c>
      <c r="F1005" s="139" t="s">
        <v>180</v>
      </c>
      <c r="G1005" s="139" t="s">
        <v>1370</v>
      </c>
      <c r="H1005" s="140">
        <v>3372</v>
      </c>
      <c r="I1005" s="138">
        <v>3</v>
      </c>
      <c r="J1005" s="141">
        <f>นครพนม!F104</f>
        <v>139180.79999999999</v>
      </c>
      <c r="K1005" s="142">
        <f>นครพนม!AM104</f>
        <v>216003.27</v>
      </c>
      <c r="L1005" s="143">
        <f>นครพนม!AN104</f>
        <v>1855573.27</v>
      </c>
      <c r="M1005" s="143">
        <f>นครพนม!AO104</f>
        <v>1909628.64</v>
      </c>
      <c r="N1005" s="139"/>
      <c r="O1005" s="139"/>
      <c r="P1005" s="139"/>
      <c r="Q1005" s="131">
        <f t="shared" si="115"/>
        <v>-54055.369999999879</v>
      </c>
      <c r="R1005" s="132">
        <f t="shared" si="116"/>
        <v>550.28863285883745</v>
      </c>
    </row>
    <row r="1006" spans="1:18" x14ac:dyDescent="0.35">
      <c r="A1006" s="138">
        <v>18</v>
      </c>
      <c r="B1006" s="139" t="s">
        <v>58</v>
      </c>
      <c r="C1006" s="139" t="s">
        <v>564</v>
      </c>
      <c r="D1006" s="139" t="s">
        <v>114</v>
      </c>
      <c r="E1006" s="139" t="s">
        <v>565</v>
      </c>
      <c r="F1006" s="139" t="s">
        <v>180</v>
      </c>
      <c r="G1006" s="139" t="s">
        <v>1371</v>
      </c>
      <c r="H1006" s="140">
        <v>1747</v>
      </c>
      <c r="I1006" s="138">
        <v>2</v>
      </c>
      <c r="J1006" s="141">
        <f>นครพนม!F105</f>
        <v>287890.83</v>
      </c>
      <c r="K1006" s="142">
        <f>นครพนม!AM105</f>
        <v>339261.39</v>
      </c>
      <c r="L1006" s="143">
        <f>นครพนม!AN105</f>
        <v>2162639.7599999998</v>
      </c>
      <c r="M1006" s="143">
        <f>นครพนม!AO105</f>
        <v>2116418.12</v>
      </c>
      <c r="N1006" s="139"/>
      <c r="O1006" s="139"/>
      <c r="P1006" s="139"/>
      <c r="Q1006" s="131">
        <f t="shared" si="115"/>
        <v>46221.639999999665</v>
      </c>
      <c r="R1006" s="132">
        <f t="shared" si="116"/>
        <v>1237.9162907842015</v>
      </c>
    </row>
    <row r="1007" spans="1:18" x14ac:dyDescent="0.35">
      <c r="A1007" s="138">
        <v>19</v>
      </c>
      <c r="B1007" s="139" t="s">
        <v>58</v>
      </c>
      <c r="C1007" s="139" t="s">
        <v>564</v>
      </c>
      <c r="D1007" s="139" t="s">
        <v>114</v>
      </c>
      <c r="E1007" s="139" t="s">
        <v>565</v>
      </c>
      <c r="F1007" s="139" t="s">
        <v>180</v>
      </c>
      <c r="G1007" s="139" t="s">
        <v>1372</v>
      </c>
      <c r="H1007" s="140">
        <v>2607</v>
      </c>
      <c r="I1007" s="138">
        <v>2</v>
      </c>
      <c r="J1007" s="141">
        <f>นครพนม!F106</f>
        <v>214305.35</v>
      </c>
      <c r="K1007" s="142">
        <f>นครพนม!AM106</f>
        <v>249408.93</v>
      </c>
      <c r="L1007" s="143">
        <f>นครพนม!AN106</f>
        <v>1753848.99</v>
      </c>
      <c r="M1007" s="143">
        <f>นครพนม!AO106</f>
        <v>1594643.29</v>
      </c>
      <c r="N1007" s="139"/>
      <c r="O1007" s="139"/>
      <c r="P1007" s="139"/>
      <c r="Q1007" s="131">
        <f t="shared" si="115"/>
        <v>159205.69999999995</v>
      </c>
      <c r="R1007" s="132">
        <f t="shared" si="116"/>
        <v>672.74606444188726</v>
      </c>
    </row>
    <row r="1008" spans="1:18" x14ac:dyDescent="0.35">
      <c r="A1008" s="138">
        <v>20</v>
      </c>
      <c r="B1008" s="139" t="s">
        <v>58</v>
      </c>
      <c r="C1008" s="139" t="s">
        <v>564</v>
      </c>
      <c r="D1008" s="139" t="s">
        <v>114</v>
      </c>
      <c r="E1008" s="139" t="s">
        <v>565</v>
      </c>
      <c r="F1008" s="139" t="s">
        <v>180</v>
      </c>
      <c r="G1008" s="139" t="s">
        <v>1373</v>
      </c>
      <c r="H1008" s="140">
        <v>2124</v>
      </c>
      <c r="I1008" s="138">
        <v>2</v>
      </c>
      <c r="J1008" s="141">
        <f>นครพนม!F107</f>
        <v>540355.88</v>
      </c>
      <c r="K1008" s="142">
        <f>นครพนม!AM107</f>
        <v>620899.65</v>
      </c>
      <c r="L1008" s="143">
        <f>นครพนม!AN107</f>
        <v>1895934.0699999998</v>
      </c>
      <c r="M1008" s="143">
        <f>นครพนม!AO107</f>
        <v>1431270.56</v>
      </c>
      <c r="N1008" s="139"/>
      <c r="O1008" s="139"/>
      <c r="P1008" s="139"/>
      <c r="Q1008" s="131">
        <f t="shared" si="115"/>
        <v>464663.50999999978</v>
      </c>
      <c r="R1008" s="132">
        <f t="shared" si="116"/>
        <v>892.62432674199613</v>
      </c>
    </row>
    <row r="1009" spans="1:18" s="150" customFormat="1" x14ac:dyDescent="0.35">
      <c r="A1009" s="144">
        <v>7</v>
      </c>
      <c r="B1009" s="145" t="s">
        <v>58</v>
      </c>
      <c r="C1009" s="145"/>
      <c r="D1009" s="145"/>
      <c r="E1009" s="237" t="s">
        <v>77</v>
      </c>
      <c r="F1009" s="237"/>
      <c r="G1009" s="237" t="s">
        <v>567</v>
      </c>
      <c r="H1009" s="151">
        <f>SUM(H989:H1008)</f>
        <v>47612</v>
      </c>
      <c r="I1009" s="144"/>
      <c r="J1009" s="147">
        <f>SUM(J989:J1008)</f>
        <v>4583707.03</v>
      </c>
      <c r="K1009" s="147">
        <f t="shared" ref="K1009:M1009" si="119">SUM(K989:K1008)</f>
        <v>6668967.169999999</v>
      </c>
      <c r="L1009" s="147">
        <f t="shared" si="119"/>
        <v>36126259.380000003</v>
      </c>
      <c r="M1009" s="147">
        <f t="shared" si="119"/>
        <v>32416234.489999995</v>
      </c>
      <c r="N1009" s="145">
        <v>19</v>
      </c>
      <c r="O1009" s="145">
        <v>19</v>
      </c>
      <c r="P1009" s="145">
        <f>N1009-O1009</f>
        <v>0</v>
      </c>
      <c r="Q1009" s="148">
        <f t="shared" si="115"/>
        <v>3710024.890000008</v>
      </c>
      <c r="R1009" s="149">
        <f>L1009/H1009</f>
        <v>758.7637440141142</v>
      </c>
    </row>
    <row r="1010" spans="1:18" x14ac:dyDescent="0.35">
      <c r="A1010" s="138">
        <v>1</v>
      </c>
      <c r="B1010" s="139" t="s">
        <v>58</v>
      </c>
      <c r="C1010" s="139" t="s">
        <v>568</v>
      </c>
      <c r="D1010" s="139" t="s">
        <v>121</v>
      </c>
      <c r="E1010" s="139" t="s">
        <v>569</v>
      </c>
      <c r="F1010" s="139" t="s">
        <v>210</v>
      </c>
      <c r="G1010" s="139" t="s">
        <v>570</v>
      </c>
      <c r="H1010" s="140"/>
      <c r="I1010" s="138"/>
      <c r="J1010" s="141"/>
      <c r="K1010" s="142"/>
      <c r="L1010" s="143"/>
      <c r="M1010" s="143"/>
      <c r="N1010" s="139"/>
      <c r="O1010" s="139"/>
      <c r="P1010" s="139"/>
    </row>
    <row r="1011" spans="1:18" x14ac:dyDescent="0.35">
      <c r="A1011" s="138">
        <v>2</v>
      </c>
      <c r="B1011" s="139" t="s">
        <v>58</v>
      </c>
      <c r="C1011" s="139" t="s">
        <v>568</v>
      </c>
      <c r="D1011" s="139" t="s">
        <v>121</v>
      </c>
      <c r="E1011" s="139" t="s">
        <v>569</v>
      </c>
      <c r="F1011" s="139" t="s">
        <v>180</v>
      </c>
      <c r="G1011" s="139" t="s">
        <v>1374</v>
      </c>
      <c r="H1011" s="140">
        <v>2908</v>
      </c>
      <c r="I1011" s="138">
        <v>2</v>
      </c>
      <c r="J1011" s="141">
        <f>นครพนม!F108</f>
        <v>183561.32</v>
      </c>
      <c r="K1011" s="142">
        <f>นครพนม!AM108</f>
        <v>218506.61000000002</v>
      </c>
      <c r="L1011" s="143">
        <f>นครพนม!AN108</f>
        <v>1888117.55</v>
      </c>
      <c r="M1011" s="143">
        <f>นครพนม!AO108</f>
        <v>1999473.71</v>
      </c>
      <c r="N1011" s="139"/>
      <c r="O1011" s="139"/>
      <c r="P1011" s="139"/>
      <c r="Q1011" s="131">
        <f t="shared" si="115"/>
        <v>-111356.15999999992</v>
      </c>
      <c r="R1011" s="132">
        <f t="shared" si="116"/>
        <v>649.2838892709766</v>
      </c>
    </row>
    <row r="1012" spans="1:18" x14ac:dyDescent="0.35">
      <c r="A1012" s="138">
        <v>3</v>
      </c>
      <c r="B1012" s="139" t="s">
        <v>58</v>
      </c>
      <c r="C1012" s="139" t="s">
        <v>568</v>
      </c>
      <c r="D1012" s="139" t="s">
        <v>121</v>
      </c>
      <c r="E1012" s="139" t="s">
        <v>569</v>
      </c>
      <c r="F1012" s="139" t="s">
        <v>180</v>
      </c>
      <c r="G1012" s="139" t="s">
        <v>1375</v>
      </c>
      <c r="H1012" s="140">
        <v>2944</v>
      </c>
      <c r="I1012" s="138">
        <v>2</v>
      </c>
      <c r="J1012" s="141">
        <f>นครพนม!F109</f>
        <v>592900.72</v>
      </c>
      <c r="K1012" s="142">
        <f>นครพนม!AM109</f>
        <v>643138.03</v>
      </c>
      <c r="L1012" s="143">
        <f>นครพนม!AN109</f>
        <v>1688495.6600000001</v>
      </c>
      <c r="M1012" s="143">
        <f>นครพนม!AO109</f>
        <v>1653310.7</v>
      </c>
      <c r="N1012" s="139"/>
      <c r="O1012" s="139"/>
      <c r="P1012" s="139"/>
      <c r="Q1012" s="131">
        <f t="shared" si="115"/>
        <v>35184.960000000196</v>
      </c>
      <c r="R1012" s="132">
        <f t="shared" si="116"/>
        <v>573.53792798913048</v>
      </c>
    </row>
    <row r="1013" spans="1:18" x14ac:dyDescent="0.35">
      <c r="A1013" s="138">
        <v>4</v>
      </c>
      <c r="B1013" s="139" t="s">
        <v>58</v>
      </c>
      <c r="C1013" s="139" t="s">
        <v>568</v>
      </c>
      <c r="D1013" s="139" t="s">
        <v>121</v>
      </c>
      <c r="E1013" s="139" t="s">
        <v>569</v>
      </c>
      <c r="F1013" s="139" t="s">
        <v>180</v>
      </c>
      <c r="G1013" s="139" t="s">
        <v>1376</v>
      </c>
      <c r="H1013" s="140">
        <v>4209</v>
      </c>
      <c r="I1013" s="138">
        <v>3</v>
      </c>
      <c r="J1013" s="141">
        <f>นครพนม!F110</f>
        <v>212143.23</v>
      </c>
      <c r="K1013" s="142">
        <f>นครพนม!AM110</f>
        <v>278278.8</v>
      </c>
      <c r="L1013" s="143">
        <f>นครพนม!AN110</f>
        <v>2122994.4900000002</v>
      </c>
      <c r="M1013" s="143">
        <f>นครพนม!AO110</f>
        <v>2049581.12</v>
      </c>
      <c r="N1013" s="139"/>
      <c r="O1013" s="139"/>
      <c r="P1013" s="139"/>
      <c r="Q1013" s="131">
        <f t="shared" si="115"/>
        <v>73413.370000000112</v>
      </c>
      <c r="R1013" s="132">
        <f t="shared" si="116"/>
        <v>504.39403421240206</v>
      </c>
    </row>
    <row r="1014" spans="1:18" x14ac:dyDescent="0.35">
      <c r="A1014" s="138">
        <v>5</v>
      </c>
      <c r="B1014" s="139" t="s">
        <v>58</v>
      </c>
      <c r="C1014" s="139" t="s">
        <v>568</v>
      </c>
      <c r="D1014" s="139" t="s">
        <v>121</v>
      </c>
      <c r="E1014" s="139" t="s">
        <v>569</v>
      </c>
      <c r="F1014" s="139" t="s">
        <v>180</v>
      </c>
      <c r="G1014" s="139" t="s">
        <v>1377</v>
      </c>
      <c r="H1014" s="140">
        <v>4669</v>
      </c>
      <c r="I1014" s="138">
        <v>4</v>
      </c>
      <c r="J1014" s="141">
        <f>นครพนม!F111</f>
        <v>75081.34</v>
      </c>
      <c r="K1014" s="142">
        <f>นครพนม!AM111</f>
        <v>146990.46</v>
      </c>
      <c r="L1014" s="143">
        <f>นครพนม!AN111</f>
        <v>2116097.0700000003</v>
      </c>
      <c r="M1014" s="143">
        <f>นครพนม!AO111</f>
        <v>2132801.11</v>
      </c>
      <c r="N1014" s="139"/>
      <c r="O1014" s="139"/>
      <c r="P1014" s="139"/>
      <c r="Q1014" s="131">
        <f t="shared" si="115"/>
        <v>-16704.039999999572</v>
      </c>
      <c r="R1014" s="132">
        <f t="shared" si="116"/>
        <v>453.22276076247596</v>
      </c>
    </row>
    <row r="1015" spans="1:18" x14ac:dyDescent="0.35">
      <c r="A1015" s="138">
        <v>6</v>
      </c>
      <c r="B1015" s="139" t="s">
        <v>58</v>
      </c>
      <c r="C1015" s="139" t="s">
        <v>568</v>
      </c>
      <c r="D1015" s="139" t="s">
        <v>121</v>
      </c>
      <c r="E1015" s="139" t="s">
        <v>569</v>
      </c>
      <c r="F1015" s="139" t="s">
        <v>180</v>
      </c>
      <c r="G1015" s="139" t="s">
        <v>1378</v>
      </c>
      <c r="H1015" s="140">
        <v>2279</v>
      </c>
      <c r="I1015" s="138">
        <v>2</v>
      </c>
      <c r="J1015" s="141">
        <f>นครพนม!F112</f>
        <v>187210.52</v>
      </c>
      <c r="K1015" s="142">
        <f>นครพนม!AM112</f>
        <v>197742.91999999998</v>
      </c>
      <c r="L1015" s="143">
        <f>นครพนม!AN112</f>
        <v>1564583.9300000002</v>
      </c>
      <c r="M1015" s="143">
        <f>นครพนม!AO112</f>
        <v>1579602.69</v>
      </c>
      <c r="N1015" s="139"/>
      <c r="O1015" s="139"/>
      <c r="P1015" s="139"/>
      <c r="Q1015" s="131">
        <f t="shared" si="115"/>
        <v>-15018.759999999776</v>
      </c>
      <c r="R1015" s="132">
        <f t="shared" si="116"/>
        <v>686.52212812637129</v>
      </c>
    </row>
    <row r="1016" spans="1:18" x14ac:dyDescent="0.35">
      <c r="A1016" s="138">
        <v>7</v>
      </c>
      <c r="B1016" s="139" t="s">
        <v>58</v>
      </c>
      <c r="C1016" s="139" t="s">
        <v>568</v>
      </c>
      <c r="D1016" s="139" t="s">
        <v>121</v>
      </c>
      <c r="E1016" s="139" t="s">
        <v>569</v>
      </c>
      <c r="F1016" s="139" t="s">
        <v>180</v>
      </c>
      <c r="G1016" s="139" t="s">
        <v>1379</v>
      </c>
      <c r="H1016" s="140">
        <v>723</v>
      </c>
      <c r="I1016" s="138">
        <v>1</v>
      </c>
      <c r="J1016" s="141">
        <f>นครพนม!F113</f>
        <v>273324.40999999997</v>
      </c>
      <c r="K1016" s="142">
        <f>นครพนม!AM113</f>
        <v>276278.96000000002</v>
      </c>
      <c r="L1016" s="143">
        <f>นครพนม!AN113</f>
        <v>1404054.92</v>
      </c>
      <c r="M1016" s="143">
        <f>นครพนม!AO113</f>
        <v>1444243.37</v>
      </c>
      <c r="N1016" s="139"/>
      <c r="O1016" s="139"/>
      <c r="P1016" s="139"/>
      <c r="Q1016" s="131">
        <f t="shared" si="115"/>
        <v>-40188.450000000186</v>
      </c>
      <c r="R1016" s="132">
        <f t="shared" si="116"/>
        <v>1941.9846749654218</v>
      </c>
    </row>
    <row r="1017" spans="1:18" x14ac:dyDescent="0.35">
      <c r="A1017" s="138">
        <v>8</v>
      </c>
      <c r="B1017" s="139" t="s">
        <v>58</v>
      </c>
      <c r="C1017" s="139" t="s">
        <v>568</v>
      </c>
      <c r="D1017" s="139" t="s">
        <v>121</v>
      </c>
      <c r="E1017" s="139" t="s">
        <v>569</v>
      </c>
      <c r="F1017" s="139" t="s">
        <v>180</v>
      </c>
      <c r="G1017" s="139" t="s">
        <v>1380</v>
      </c>
      <c r="H1017" s="140">
        <v>3567</v>
      </c>
      <c r="I1017" s="138">
        <v>3</v>
      </c>
      <c r="J1017" s="141">
        <f>นครพนม!F114</f>
        <v>163223.29999999999</v>
      </c>
      <c r="K1017" s="142">
        <f>นครพนม!AM114</f>
        <v>182069.21999999997</v>
      </c>
      <c r="L1017" s="143">
        <f>นครพนม!AN114</f>
        <v>2190369.77</v>
      </c>
      <c r="M1017" s="143">
        <f>นครพนม!AO114</f>
        <v>2240514.67</v>
      </c>
      <c r="N1017" s="139"/>
      <c r="O1017" s="139"/>
      <c r="P1017" s="139"/>
      <c r="Q1017" s="131">
        <f t="shared" si="115"/>
        <v>-50144.899999999907</v>
      </c>
      <c r="R1017" s="132">
        <f t="shared" si="116"/>
        <v>614.06497617045136</v>
      </c>
    </row>
    <row r="1018" spans="1:18" x14ac:dyDescent="0.35">
      <c r="A1018" s="138">
        <v>9</v>
      </c>
      <c r="B1018" s="139" t="s">
        <v>58</v>
      </c>
      <c r="C1018" s="139" t="s">
        <v>568</v>
      </c>
      <c r="D1018" s="139" t="s">
        <v>121</v>
      </c>
      <c r="E1018" s="139" t="s">
        <v>569</v>
      </c>
      <c r="F1018" s="139" t="s">
        <v>180</v>
      </c>
      <c r="G1018" s="139" t="s">
        <v>1381</v>
      </c>
      <c r="H1018" s="140">
        <v>2416</v>
      </c>
      <c r="I1018" s="138">
        <v>2</v>
      </c>
      <c r="J1018" s="141">
        <f>นครพนม!F115</f>
        <v>341894.48</v>
      </c>
      <c r="K1018" s="142">
        <f>นครพนม!AM115</f>
        <v>371689.32999999996</v>
      </c>
      <c r="L1018" s="143">
        <f>นครพนม!AN115</f>
        <v>1623429.1199999999</v>
      </c>
      <c r="M1018" s="143">
        <f>นครพนม!AO115</f>
        <v>1623571.39</v>
      </c>
      <c r="N1018" s="139"/>
      <c r="O1018" s="139"/>
      <c r="P1018" s="139"/>
      <c r="Q1018" s="131">
        <f t="shared" si="115"/>
        <v>-142.27000000001863</v>
      </c>
      <c r="R1018" s="132">
        <f t="shared" si="116"/>
        <v>671.94913907284763</v>
      </c>
    </row>
    <row r="1019" spans="1:18" x14ac:dyDescent="0.35">
      <c r="A1019" s="138">
        <v>10</v>
      </c>
      <c r="B1019" s="139" t="s">
        <v>58</v>
      </c>
      <c r="C1019" s="139" t="s">
        <v>568</v>
      </c>
      <c r="D1019" s="139" t="s">
        <v>121</v>
      </c>
      <c r="E1019" s="139" t="s">
        <v>569</v>
      </c>
      <c r="F1019" s="139" t="s">
        <v>180</v>
      </c>
      <c r="G1019" s="139" t="s">
        <v>1382</v>
      </c>
      <c r="H1019" s="140">
        <v>1268</v>
      </c>
      <c r="I1019" s="138">
        <v>1</v>
      </c>
      <c r="J1019" s="141">
        <f>นครพนม!F116</f>
        <v>165522.59</v>
      </c>
      <c r="K1019" s="142">
        <f>นครพนม!AM116</f>
        <v>211583.97999999998</v>
      </c>
      <c r="L1019" s="143">
        <f>นครพนม!AN116</f>
        <v>1550276.0499999998</v>
      </c>
      <c r="M1019" s="143">
        <f>นครพนม!AO116</f>
        <v>1514539.0099999998</v>
      </c>
      <c r="N1019" s="139"/>
      <c r="O1019" s="139"/>
      <c r="P1019" s="139"/>
      <c r="Q1019" s="131">
        <f t="shared" si="115"/>
        <v>35737.040000000037</v>
      </c>
      <c r="R1019" s="132">
        <f t="shared" si="116"/>
        <v>1222.6151813880124</v>
      </c>
    </row>
    <row r="1020" spans="1:18" x14ac:dyDescent="0.35">
      <c r="A1020" s="138">
        <v>11</v>
      </c>
      <c r="B1020" s="139" t="s">
        <v>58</v>
      </c>
      <c r="C1020" s="139" t="s">
        <v>568</v>
      </c>
      <c r="D1020" s="139" t="s">
        <v>121</v>
      </c>
      <c r="E1020" s="139" t="s">
        <v>569</v>
      </c>
      <c r="F1020" s="139" t="s">
        <v>180</v>
      </c>
      <c r="G1020" s="139" t="s">
        <v>1383</v>
      </c>
      <c r="H1020" s="140">
        <v>3345</v>
      </c>
      <c r="I1020" s="138">
        <v>3</v>
      </c>
      <c r="J1020" s="141">
        <f>นครพนม!F117</f>
        <v>210046.25</v>
      </c>
      <c r="K1020" s="142">
        <f>นครพนม!AM117</f>
        <v>215552.59</v>
      </c>
      <c r="L1020" s="143">
        <f>นครพนม!AN117</f>
        <v>2578126.4300000002</v>
      </c>
      <c r="M1020" s="143">
        <f>นครพนม!AO117</f>
        <v>2474711.02</v>
      </c>
      <c r="N1020" s="139"/>
      <c r="O1020" s="139"/>
      <c r="P1020" s="139"/>
      <c r="Q1020" s="131">
        <f t="shared" si="115"/>
        <v>103415.41000000015</v>
      </c>
      <c r="R1020" s="132">
        <f t="shared" si="116"/>
        <v>770.74033781763831</v>
      </c>
    </row>
    <row r="1021" spans="1:18" x14ac:dyDescent="0.35">
      <c r="A1021" s="138">
        <v>12</v>
      </c>
      <c r="B1021" s="139" t="s">
        <v>58</v>
      </c>
      <c r="C1021" s="139" t="s">
        <v>568</v>
      </c>
      <c r="D1021" s="139" t="s">
        <v>121</v>
      </c>
      <c r="E1021" s="139" t="s">
        <v>569</v>
      </c>
      <c r="F1021" s="139" t="s">
        <v>180</v>
      </c>
      <c r="G1021" s="139" t="s">
        <v>1384</v>
      </c>
      <c r="H1021" s="140">
        <v>1431</v>
      </c>
      <c r="I1021" s="138">
        <v>1</v>
      </c>
      <c r="J1021" s="141">
        <f>นครพนม!F118</f>
        <v>237866.32</v>
      </c>
      <c r="K1021" s="142">
        <f>นครพนม!AM118</f>
        <v>260274.27000000002</v>
      </c>
      <c r="L1021" s="143">
        <f>นครพนม!AN118</f>
        <v>1797296.6500000001</v>
      </c>
      <c r="M1021" s="143">
        <f>นครพนม!AO118</f>
        <v>2282791.0499999998</v>
      </c>
      <c r="N1021" s="139"/>
      <c r="O1021" s="139"/>
      <c r="P1021" s="139"/>
      <c r="Q1021" s="131">
        <f t="shared" si="115"/>
        <v>-485494.39999999967</v>
      </c>
      <c r="R1021" s="132">
        <f t="shared" si="116"/>
        <v>1255.97250174703</v>
      </c>
    </row>
    <row r="1022" spans="1:18" x14ac:dyDescent="0.35">
      <c r="A1022" s="138">
        <v>13</v>
      </c>
      <c r="B1022" s="139" t="s">
        <v>58</v>
      </c>
      <c r="C1022" s="139" t="s">
        <v>568</v>
      </c>
      <c r="D1022" s="139" t="s">
        <v>121</v>
      </c>
      <c r="E1022" s="139" t="s">
        <v>569</v>
      </c>
      <c r="F1022" s="139" t="s">
        <v>180</v>
      </c>
      <c r="G1022" s="139" t="s">
        <v>1385</v>
      </c>
      <c r="H1022" s="140">
        <v>2020</v>
      </c>
      <c r="I1022" s="138">
        <v>2</v>
      </c>
      <c r="J1022" s="141">
        <f>นครพนม!F119</f>
        <v>73676.02</v>
      </c>
      <c r="K1022" s="142">
        <f>นครพนม!AM119</f>
        <v>141338.79999999999</v>
      </c>
      <c r="L1022" s="143">
        <f>นครพนม!AN119</f>
        <v>1737672.3599999999</v>
      </c>
      <c r="M1022" s="143">
        <f>นครพนม!AO119</f>
        <v>1577669.9</v>
      </c>
      <c r="N1022" s="139"/>
      <c r="O1022" s="139"/>
      <c r="P1022" s="139"/>
      <c r="Q1022" s="131">
        <f t="shared" si="115"/>
        <v>160002.45999999996</v>
      </c>
      <c r="R1022" s="132">
        <f t="shared" si="116"/>
        <v>860.23384158415831</v>
      </c>
    </row>
    <row r="1023" spans="1:18" x14ac:dyDescent="0.35">
      <c r="A1023" s="138">
        <v>14</v>
      </c>
      <c r="B1023" s="139" t="s">
        <v>58</v>
      </c>
      <c r="C1023" s="139" t="s">
        <v>568</v>
      </c>
      <c r="D1023" s="139" t="s">
        <v>121</v>
      </c>
      <c r="E1023" s="139" t="s">
        <v>569</v>
      </c>
      <c r="F1023" s="139" t="s">
        <v>180</v>
      </c>
      <c r="G1023" s="139" t="s">
        <v>1386</v>
      </c>
      <c r="H1023" s="140">
        <v>3005</v>
      </c>
      <c r="I1023" s="138">
        <v>3</v>
      </c>
      <c r="J1023" s="141">
        <f>นครพนม!F120</f>
        <v>266328.03000000003</v>
      </c>
      <c r="K1023" s="142">
        <f>นครพนม!AM120</f>
        <v>302439.38</v>
      </c>
      <c r="L1023" s="143">
        <f>นครพนม!AN120</f>
        <v>1773666.56</v>
      </c>
      <c r="M1023" s="143">
        <f>นครพนม!AO120</f>
        <v>1807362.02</v>
      </c>
      <c r="N1023" s="139"/>
      <c r="O1023" s="139"/>
      <c r="P1023" s="139"/>
      <c r="Q1023" s="131">
        <f t="shared" si="115"/>
        <v>-33695.459999999963</v>
      </c>
      <c r="R1023" s="132">
        <f t="shared" si="116"/>
        <v>590.23845590682197</v>
      </c>
    </row>
    <row r="1024" spans="1:18" x14ac:dyDescent="0.35">
      <c r="A1024" s="138">
        <v>15</v>
      </c>
      <c r="B1024" s="139" t="s">
        <v>58</v>
      </c>
      <c r="C1024" s="139" t="s">
        <v>568</v>
      </c>
      <c r="D1024" s="139" t="s">
        <v>121</v>
      </c>
      <c r="E1024" s="139" t="s">
        <v>569</v>
      </c>
      <c r="F1024" s="139" t="s">
        <v>180</v>
      </c>
      <c r="G1024" s="139" t="s">
        <v>1387</v>
      </c>
      <c r="H1024" s="140">
        <v>2671</v>
      </c>
      <c r="I1024" s="138">
        <v>2</v>
      </c>
      <c r="J1024" s="141">
        <f>นครพนม!F121</f>
        <v>137847.82</v>
      </c>
      <c r="K1024" s="142">
        <f>นครพนม!AM121</f>
        <v>94590.37</v>
      </c>
      <c r="L1024" s="143">
        <f>นครพนม!AN121</f>
        <v>1827755.9100000001</v>
      </c>
      <c r="M1024" s="143">
        <f>นครพนม!AO121</f>
        <v>1740687.5099999998</v>
      </c>
      <c r="N1024" s="139"/>
      <c r="O1024" s="139"/>
      <c r="P1024" s="139"/>
      <c r="Q1024" s="131">
        <f t="shared" si="115"/>
        <v>87068.400000000373</v>
      </c>
      <c r="R1024" s="132">
        <f t="shared" si="116"/>
        <v>684.29648446274814</v>
      </c>
    </row>
    <row r="1025" spans="1:18" x14ac:dyDescent="0.35">
      <c r="A1025" s="138">
        <v>16</v>
      </c>
      <c r="B1025" s="139" t="s">
        <v>58</v>
      </c>
      <c r="C1025" s="139" t="s">
        <v>568</v>
      </c>
      <c r="D1025" s="139" t="s">
        <v>121</v>
      </c>
      <c r="E1025" s="139" t="s">
        <v>569</v>
      </c>
      <c r="F1025" s="139" t="s">
        <v>180</v>
      </c>
      <c r="G1025" s="139" t="s">
        <v>1388</v>
      </c>
      <c r="H1025" s="140">
        <v>1913</v>
      </c>
      <c r="I1025" s="138">
        <v>2</v>
      </c>
      <c r="J1025" s="141">
        <f>นครพนม!F122</f>
        <v>230427.86</v>
      </c>
      <c r="K1025" s="142">
        <f>นครพนม!AM122</f>
        <v>470082.49</v>
      </c>
      <c r="L1025" s="143">
        <f>นครพนม!AN122</f>
        <v>1038166.51</v>
      </c>
      <c r="M1025" s="143">
        <f>นครพนม!AO122</f>
        <v>1021753.93</v>
      </c>
      <c r="N1025" s="139"/>
      <c r="O1025" s="139"/>
      <c r="P1025" s="139"/>
      <c r="Q1025" s="131">
        <f t="shared" si="115"/>
        <v>16412.579999999958</v>
      </c>
      <c r="R1025" s="132">
        <f t="shared" si="116"/>
        <v>542.69028227914271</v>
      </c>
    </row>
    <row r="1026" spans="1:18" x14ac:dyDescent="0.35">
      <c r="A1026" s="138">
        <v>17</v>
      </c>
      <c r="B1026" s="139" t="s">
        <v>58</v>
      </c>
      <c r="C1026" s="139" t="s">
        <v>568</v>
      </c>
      <c r="D1026" s="139" t="s">
        <v>121</v>
      </c>
      <c r="E1026" s="139" t="s">
        <v>569</v>
      </c>
      <c r="F1026" s="139" t="s">
        <v>180</v>
      </c>
      <c r="G1026" s="139" t="s">
        <v>1389</v>
      </c>
      <c r="H1026" s="140">
        <v>2409</v>
      </c>
      <c r="I1026" s="138">
        <v>2</v>
      </c>
      <c r="J1026" s="141">
        <f>นครพนม!F123</f>
        <v>278496.86</v>
      </c>
      <c r="K1026" s="142">
        <f>นครพนม!AM123</f>
        <v>309267.43</v>
      </c>
      <c r="L1026" s="143">
        <f>นครพนม!AN123</f>
        <v>1694836.93</v>
      </c>
      <c r="M1026" s="143">
        <f>นครพนม!AO123</f>
        <v>1701259.47</v>
      </c>
      <c r="N1026" s="139"/>
      <c r="O1026" s="139"/>
      <c r="P1026" s="139"/>
      <c r="Q1026" s="131">
        <f t="shared" si="115"/>
        <v>-6422.5400000000373</v>
      </c>
      <c r="R1026" s="132">
        <f t="shared" si="116"/>
        <v>703.54376504773768</v>
      </c>
    </row>
    <row r="1027" spans="1:18" x14ac:dyDescent="0.35">
      <c r="A1027" s="138">
        <v>18</v>
      </c>
      <c r="B1027" s="139" t="s">
        <v>58</v>
      </c>
      <c r="C1027" s="139" t="s">
        <v>568</v>
      </c>
      <c r="D1027" s="139" t="s">
        <v>121</v>
      </c>
      <c r="E1027" s="139" t="s">
        <v>569</v>
      </c>
      <c r="F1027" s="139" t="s">
        <v>180</v>
      </c>
      <c r="G1027" s="139" t="s">
        <v>1390</v>
      </c>
      <c r="H1027" s="140">
        <v>1702</v>
      </c>
      <c r="I1027" s="138">
        <v>2</v>
      </c>
      <c r="J1027" s="141">
        <f>นครพนม!F124</f>
        <v>184565.33</v>
      </c>
      <c r="K1027" s="142">
        <f>นครพนม!AM124</f>
        <v>203624.21999999997</v>
      </c>
      <c r="L1027" s="143">
        <f>นครพนม!AN124</f>
        <v>1491844.78</v>
      </c>
      <c r="M1027" s="143">
        <f>นครพนม!AO124</f>
        <v>1405828.54</v>
      </c>
      <c r="N1027" s="139"/>
      <c r="O1027" s="139"/>
      <c r="P1027" s="139"/>
      <c r="Q1027" s="131">
        <f t="shared" si="115"/>
        <v>86016.239999999991</v>
      </c>
      <c r="R1027" s="132">
        <f t="shared" si="116"/>
        <v>876.52454759106934</v>
      </c>
    </row>
    <row r="1028" spans="1:18" x14ac:dyDescent="0.35">
      <c r="A1028" s="138">
        <v>19</v>
      </c>
      <c r="B1028" s="139" t="s">
        <v>58</v>
      </c>
      <c r="C1028" s="139" t="s">
        <v>568</v>
      </c>
      <c r="D1028" s="139" t="s">
        <v>121</v>
      </c>
      <c r="E1028" s="139" t="s">
        <v>569</v>
      </c>
      <c r="F1028" s="139" t="s">
        <v>180</v>
      </c>
      <c r="G1028" s="139" t="s">
        <v>1391</v>
      </c>
      <c r="H1028" s="140">
        <v>2179</v>
      </c>
      <c r="I1028" s="138">
        <v>2</v>
      </c>
      <c r="J1028" s="141">
        <f>นครพนม!F125</f>
        <v>89964.98</v>
      </c>
      <c r="K1028" s="142">
        <f>นครพนม!AM125</f>
        <v>134815.98000000001</v>
      </c>
      <c r="L1028" s="143">
        <f>นครพนม!AN125</f>
        <v>1696833.95</v>
      </c>
      <c r="M1028" s="143">
        <f>นครพนม!AO125</f>
        <v>1552965.0799999998</v>
      </c>
      <c r="N1028" s="139"/>
      <c r="O1028" s="139"/>
      <c r="P1028" s="139"/>
      <c r="Q1028" s="131">
        <f t="shared" si="115"/>
        <v>143868.87000000011</v>
      </c>
      <c r="R1028" s="132">
        <f t="shared" si="116"/>
        <v>778.72140890316655</v>
      </c>
    </row>
    <row r="1029" spans="1:18" s="150" customFormat="1" x14ac:dyDescent="0.35">
      <c r="A1029" s="144">
        <v>8</v>
      </c>
      <c r="B1029" s="145" t="s">
        <v>58</v>
      </c>
      <c r="C1029" s="145"/>
      <c r="D1029" s="145"/>
      <c r="E1029" s="145" t="s">
        <v>77</v>
      </c>
      <c r="F1029" s="145"/>
      <c r="G1029" s="145" t="s">
        <v>571</v>
      </c>
      <c r="H1029" s="151">
        <f>SUM(H1010:H1028)</f>
        <v>45658</v>
      </c>
      <c r="I1029" s="144"/>
      <c r="J1029" s="147">
        <f>SUM(J1010:J1028)</f>
        <v>3904081.38</v>
      </c>
      <c r="K1029" s="182">
        <f>SUM(K1010:K1028)</f>
        <v>4658263.8399999989</v>
      </c>
      <c r="L1029" s="147">
        <f t="shared" ref="L1029:M1029" si="120">SUM(L1010:L1028)</f>
        <v>31784618.639999997</v>
      </c>
      <c r="M1029" s="147">
        <f t="shared" si="120"/>
        <v>31802666.289999992</v>
      </c>
      <c r="N1029" s="145">
        <v>18</v>
      </c>
      <c r="O1029" s="145">
        <v>18</v>
      </c>
      <c r="P1029" s="145">
        <f>N1029-O1029</f>
        <v>0</v>
      </c>
      <c r="Q1029" s="148">
        <f t="shared" si="115"/>
        <v>-18047.649999994785</v>
      </c>
      <c r="R1029" s="149">
        <f>L1029/H1029</f>
        <v>696.14566209645625</v>
      </c>
    </row>
    <row r="1030" spans="1:18" x14ac:dyDescent="0.35">
      <c r="A1030" s="138">
        <v>1</v>
      </c>
      <c r="B1030" s="139" t="s">
        <v>58</v>
      </c>
      <c r="C1030" s="139" t="s">
        <v>572</v>
      </c>
      <c r="D1030" s="139" t="s">
        <v>127</v>
      </c>
      <c r="E1030" s="139" t="s">
        <v>573</v>
      </c>
      <c r="F1030" s="139" t="s">
        <v>210</v>
      </c>
      <c r="G1030" s="139" t="s">
        <v>574</v>
      </c>
      <c r="H1030" s="140"/>
      <c r="I1030" s="138"/>
      <c r="J1030" s="141"/>
      <c r="K1030" s="142"/>
      <c r="L1030" s="143"/>
      <c r="M1030" s="143"/>
      <c r="N1030" s="139"/>
      <c r="O1030" s="139"/>
      <c r="P1030" s="139"/>
    </row>
    <row r="1031" spans="1:18" x14ac:dyDescent="0.35">
      <c r="A1031" s="138">
        <v>2</v>
      </c>
      <c r="B1031" s="139" t="s">
        <v>58</v>
      </c>
      <c r="C1031" s="139" t="s">
        <v>572</v>
      </c>
      <c r="D1031" s="139" t="s">
        <v>127</v>
      </c>
      <c r="E1031" s="139" t="s">
        <v>573</v>
      </c>
      <c r="F1031" s="139" t="s">
        <v>180</v>
      </c>
      <c r="G1031" s="139" t="s">
        <v>1392</v>
      </c>
      <c r="H1031" s="140">
        <v>3793</v>
      </c>
      <c r="I1031" s="138">
        <v>3</v>
      </c>
      <c r="J1031" s="141">
        <f>นครพนม!F126</f>
        <v>269611.59000000003</v>
      </c>
      <c r="K1031" s="142">
        <f>นครพนม!AM126</f>
        <v>499683.58</v>
      </c>
      <c r="L1031" s="143">
        <f>นครพนม!AN126</f>
        <v>2321893.86</v>
      </c>
      <c r="M1031" s="143">
        <f>นครพนม!AO126</f>
        <v>2507534.48</v>
      </c>
      <c r="N1031" s="139"/>
      <c r="O1031" s="139"/>
      <c r="P1031" s="139"/>
      <c r="Q1031" s="131">
        <f t="shared" ref="Q1031:Q1068" si="121">L1031-M1031</f>
        <v>-185640.62000000011</v>
      </c>
      <c r="R1031" s="132">
        <f t="shared" ref="R1031:R1069" si="122">L1031/H1031</f>
        <v>612.15234906406533</v>
      </c>
    </row>
    <row r="1032" spans="1:18" x14ac:dyDescent="0.35">
      <c r="A1032" s="138">
        <v>3</v>
      </c>
      <c r="B1032" s="139" t="s">
        <v>58</v>
      </c>
      <c r="C1032" s="139" t="s">
        <v>572</v>
      </c>
      <c r="D1032" s="139" t="s">
        <v>127</v>
      </c>
      <c r="E1032" s="139" t="s">
        <v>573</v>
      </c>
      <c r="F1032" s="139" t="s">
        <v>180</v>
      </c>
      <c r="G1032" s="139" t="s">
        <v>1393</v>
      </c>
      <c r="H1032" s="140">
        <v>1435</v>
      </c>
      <c r="I1032" s="138">
        <v>1</v>
      </c>
      <c r="J1032" s="141">
        <f>นครพนม!F127</f>
        <v>165360.79</v>
      </c>
      <c r="K1032" s="142">
        <f>นครพนม!AM127</f>
        <v>150896.24000000002</v>
      </c>
      <c r="L1032" s="143">
        <f>นครพนม!AN127</f>
        <v>1409425.58</v>
      </c>
      <c r="M1032" s="143">
        <f>นครพนม!AO127</f>
        <v>1514345.67</v>
      </c>
      <c r="N1032" s="139"/>
      <c r="O1032" s="139"/>
      <c r="P1032" s="139"/>
      <c r="Q1032" s="131">
        <f t="shared" si="121"/>
        <v>-104920.08999999985</v>
      </c>
      <c r="R1032" s="132">
        <f t="shared" si="122"/>
        <v>982.1781045296168</v>
      </c>
    </row>
    <row r="1033" spans="1:18" x14ac:dyDescent="0.35">
      <c r="A1033" s="138">
        <v>4</v>
      </c>
      <c r="B1033" s="139" t="s">
        <v>58</v>
      </c>
      <c r="C1033" s="139" t="s">
        <v>572</v>
      </c>
      <c r="D1033" s="139" t="s">
        <v>127</v>
      </c>
      <c r="E1033" s="139" t="s">
        <v>573</v>
      </c>
      <c r="F1033" s="139" t="s">
        <v>180</v>
      </c>
      <c r="G1033" s="139" t="s">
        <v>1394</v>
      </c>
      <c r="H1033" s="140">
        <v>1980</v>
      </c>
      <c r="I1033" s="138">
        <v>2</v>
      </c>
      <c r="J1033" s="141">
        <f>นครพนม!F128</f>
        <v>228823.03</v>
      </c>
      <c r="K1033" s="142">
        <f>นครพนม!AM128</f>
        <v>467534.98</v>
      </c>
      <c r="L1033" s="143">
        <f>นครพนม!AN128</f>
        <v>1736340.54</v>
      </c>
      <c r="M1033" s="143">
        <f>นครพนม!AO128</f>
        <v>1717694.58</v>
      </c>
      <c r="N1033" s="139"/>
      <c r="O1033" s="139"/>
      <c r="P1033" s="139"/>
      <c r="Q1033" s="131">
        <f t="shared" si="121"/>
        <v>18645.959999999963</v>
      </c>
      <c r="R1033" s="132">
        <f t="shared" si="122"/>
        <v>876.93966666666665</v>
      </c>
    </row>
    <row r="1034" spans="1:18" x14ac:dyDescent="0.35">
      <c r="A1034" s="138">
        <v>5</v>
      </c>
      <c r="B1034" s="139" t="s">
        <v>58</v>
      </c>
      <c r="C1034" s="139" t="s">
        <v>572</v>
      </c>
      <c r="D1034" s="139" t="s">
        <v>127</v>
      </c>
      <c r="E1034" s="139" t="s">
        <v>573</v>
      </c>
      <c r="F1034" s="139" t="s">
        <v>180</v>
      </c>
      <c r="G1034" s="139" t="s">
        <v>1395</v>
      </c>
      <c r="H1034" s="140">
        <v>2225</v>
      </c>
      <c r="I1034" s="138">
        <v>2</v>
      </c>
      <c r="J1034" s="141">
        <f>นครพนม!F129</f>
        <v>140595.34</v>
      </c>
      <c r="K1034" s="142">
        <f>นครพนม!AM129</f>
        <v>178442.49</v>
      </c>
      <c r="L1034" s="143">
        <f>นครพนม!AN129</f>
        <v>1814918.55</v>
      </c>
      <c r="M1034" s="143">
        <f>นครพนม!AO129</f>
        <v>1916698.15</v>
      </c>
      <c r="N1034" s="139"/>
      <c r="O1034" s="139"/>
      <c r="P1034" s="139"/>
      <c r="Q1034" s="131">
        <f t="shared" si="121"/>
        <v>-101779.59999999986</v>
      </c>
      <c r="R1034" s="132">
        <f t="shared" si="122"/>
        <v>815.6937303370787</v>
      </c>
    </row>
    <row r="1035" spans="1:18" x14ac:dyDescent="0.35">
      <c r="A1035" s="138">
        <v>6</v>
      </c>
      <c r="B1035" s="139" t="s">
        <v>58</v>
      </c>
      <c r="C1035" s="139" t="s">
        <v>572</v>
      </c>
      <c r="D1035" s="139" t="s">
        <v>127</v>
      </c>
      <c r="E1035" s="139" t="s">
        <v>573</v>
      </c>
      <c r="F1035" s="139" t="s">
        <v>180</v>
      </c>
      <c r="G1035" s="139" t="s">
        <v>1396</v>
      </c>
      <c r="H1035" s="140">
        <v>2531</v>
      </c>
      <c r="I1035" s="138">
        <v>2</v>
      </c>
      <c r="J1035" s="141">
        <f>นครพนม!F130</f>
        <v>278613.11</v>
      </c>
      <c r="K1035" s="142">
        <f>นครพนม!AM130</f>
        <v>299834.99</v>
      </c>
      <c r="L1035" s="143">
        <f>นครพนม!AN130</f>
        <v>1271375.23</v>
      </c>
      <c r="M1035" s="143">
        <f>นครพนม!AO130</f>
        <v>1608992.32</v>
      </c>
      <c r="N1035" s="139"/>
      <c r="O1035" s="139"/>
      <c r="P1035" s="139"/>
      <c r="Q1035" s="131">
        <f t="shared" si="121"/>
        <v>-337617.09000000008</v>
      </c>
      <c r="R1035" s="132">
        <f t="shared" si="122"/>
        <v>502.32130778348477</v>
      </c>
    </row>
    <row r="1036" spans="1:18" x14ac:dyDescent="0.35">
      <c r="A1036" s="138">
        <v>7</v>
      </c>
      <c r="B1036" s="139" t="s">
        <v>58</v>
      </c>
      <c r="C1036" s="139" t="s">
        <v>572</v>
      </c>
      <c r="D1036" s="139" t="s">
        <v>127</v>
      </c>
      <c r="E1036" s="139" t="s">
        <v>573</v>
      </c>
      <c r="F1036" s="139" t="s">
        <v>180</v>
      </c>
      <c r="G1036" s="139" t="s">
        <v>1397</v>
      </c>
      <c r="H1036" s="140">
        <v>3452</v>
      </c>
      <c r="I1036" s="138">
        <v>3</v>
      </c>
      <c r="J1036" s="141">
        <f>นครพนม!F131</f>
        <v>187480.15</v>
      </c>
      <c r="K1036" s="142">
        <f>นครพนม!AM131</f>
        <v>200287.18</v>
      </c>
      <c r="L1036" s="143">
        <f>นครพนม!AN131</f>
        <v>2359870.27</v>
      </c>
      <c r="M1036" s="143">
        <f>นครพนม!AO131</f>
        <v>2362841.5099999998</v>
      </c>
      <c r="N1036" s="139"/>
      <c r="O1036" s="139"/>
      <c r="P1036" s="139"/>
      <c r="Q1036" s="131">
        <f t="shared" si="121"/>
        <v>-2971.2399999997579</v>
      </c>
      <c r="R1036" s="132">
        <f t="shared" si="122"/>
        <v>683.62406431054467</v>
      </c>
    </row>
    <row r="1037" spans="1:18" x14ac:dyDescent="0.35">
      <c r="A1037" s="138">
        <v>8</v>
      </c>
      <c r="B1037" s="139" t="s">
        <v>58</v>
      </c>
      <c r="C1037" s="139" t="s">
        <v>572</v>
      </c>
      <c r="D1037" s="139" t="s">
        <v>127</v>
      </c>
      <c r="E1037" s="139" t="s">
        <v>573</v>
      </c>
      <c r="F1037" s="139" t="s">
        <v>180</v>
      </c>
      <c r="G1037" s="139" t="s">
        <v>1398</v>
      </c>
      <c r="H1037" s="140">
        <v>3453</v>
      </c>
      <c r="I1037" s="138">
        <v>3</v>
      </c>
      <c r="J1037" s="141">
        <f>นครพนม!F132</f>
        <v>261354.68</v>
      </c>
      <c r="K1037" s="142">
        <f>นครพนม!AM132</f>
        <v>277029.95</v>
      </c>
      <c r="L1037" s="143">
        <f>นครพนม!AN132</f>
        <v>2790456.76</v>
      </c>
      <c r="M1037" s="143">
        <f>นครพนม!AO132</f>
        <v>1908913.6400000001</v>
      </c>
      <c r="N1037" s="139"/>
      <c r="O1037" s="139"/>
      <c r="P1037" s="139"/>
      <c r="Q1037" s="131">
        <f t="shared" si="121"/>
        <v>881543.11999999965</v>
      </c>
      <c r="R1037" s="132">
        <f t="shared" si="122"/>
        <v>808.1253286996814</v>
      </c>
    </row>
    <row r="1038" spans="1:18" x14ac:dyDescent="0.35">
      <c r="A1038" s="138">
        <v>9</v>
      </c>
      <c r="B1038" s="139" t="s">
        <v>58</v>
      </c>
      <c r="C1038" s="139" t="s">
        <v>572</v>
      </c>
      <c r="D1038" s="139" t="s">
        <v>127</v>
      </c>
      <c r="E1038" s="139" t="s">
        <v>573</v>
      </c>
      <c r="F1038" s="139" t="s">
        <v>180</v>
      </c>
      <c r="G1038" s="139" t="s">
        <v>1399</v>
      </c>
      <c r="H1038" s="140">
        <v>3635</v>
      </c>
      <c r="I1038" s="138">
        <v>3</v>
      </c>
      <c r="J1038" s="141">
        <f>นครพนม!F133</f>
        <v>88555.43</v>
      </c>
      <c r="K1038" s="142">
        <f>นครพนม!AM133</f>
        <v>244827.18</v>
      </c>
      <c r="L1038" s="143">
        <f>นครพนม!AN133</f>
        <v>1529397.85</v>
      </c>
      <c r="M1038" s="143">
        <f>นครพนม!AO133</f>
        <v>1781916.5899999999</v>
      </c>
      <c r="N1038" s="139"/>
      <c r="O1038" s="139"/>
      <c r="P1038" s="139"/>
      <c r="Q1038" s="131">
        <f t="shared" si="121"/>
        <v>-252518.73999999976</v>
      </c>
      <c r="R1038" s="132">
        <f t="shared" si="122"/>
        <v>420.74218707015132</v>
      </c>
    </row>
    <row r="1039" spans="1:18" x14ac:dyDescent="0.35">
      <c r="A1039" s="138">
        <v>10</v>
      </c>
      <c r="B1039" s="139" t="s">
        <v>58</v>
      </c>
      <c r="C1039" s="139" t="s">
        <v>572</v>
      </c>
      <c r="D1039" s="139" t="s">
        <v>127</v>
      </c>
      <c r="E1039" s="139" t="s">
        <v>573</v>
      </c>
      <c r="F1039" s="139" t="s">
        <v>180</v>
      </c>
      <c r="G1039" s="139" t="s">
        <v>1400</v>
      </c>
      <c r="H1039" s="140">
        <v>4256</v>
      </c>
      <c r="I1039" s="138">
        <v>3</v>
      </c>
      <c r="J1039" s="141">
        <f>นครพนม!F134</f>
        <v>221301.84</v>
      </c>
      <c r="K1039" s="142">
        <f>นครพนม!AM134</f>
        <v>241335.1</v>
      </c>
      <c r="L1039" s="143">
        <f>นครพนม!AN134</f>
        <v>2057613.69</v>
      </c>
      <c r="M1039" s="143">
        <f>นครพนม!AO134</f>
        <v>2124266.92</v>
      </c>
      <c r="N1039" s="139"/>
      <c r="O1039" s="139"/>
      <c r="P1039" s="139"/>
      <c r="Q1039" s="131">
        <f t="shared" si="121"/>
        <v>-66653.229999999981</v>
      </c>
      <c r="R1039" s="132">
        <f t="shared" si="122"/>
        <v>483.46186325187966</v>
      </c>
    </row>
    <row r="1040" spans="1:18" s="150" customFormat="1" x14ac:dyDescent="0.35">
      <c r="A1040" s="144">
        <v>9</v>
      </c>
      <c r="B1040" s="145" t="s">
        <v>58</v>
      </c>
      <c r="C1040" s="145"/>
      <c r="D1040" s="145"/>
      <c r="E1040" s="145" t="s">
        <v>77</v>
      </c>
      <c r="F1040" s="145"/>
      <c r="G1040" s="145" t="s">
        <v>575</v>
      </c>
      <c r="H1040" s="151">
        <f>SUM(H1030:H1039)</f>
        <v>26760</v>
      </c>
      <c r="I1040" s="144"/>
      <c r="J1040" s="147">
        <f>SUM(J1030:J1039)</f>
        <v>1841695.9599999997</v>
      </c>
      <c r="K1040" s="147">
        <f t="shared" ref="K1040:M1040" si="123">SUM(K1030:K1039)</f>
        <v>2559871.69</v>
      </c>
      <c r="L1040" s="147">
        <f t="shared" si="123"/>
        <v>17291292.329999998</v>
      </c>
      <c r="M1040" s="147">
        <f t="shared" si="123"/>
        <v>17443203.859999999</v>
      </c>
      <c r="N1040" s="145">
        <v>9</v>
      </c>
      <c r="O1040" s="145">
        <v>9</v>
      </c>
      <c r="P1040" s="145">
        <f>N1040-O1040</f>
        <v>0</v>
      </c>
      <c r="Q1040" s="148">
        <f t="shared" si="121"/>
        <v>-151911.53000000119</v>
      </c>
      <c r="R1040" s="149">
        <f>L1040/H1040</f>
        <v>646.16189573991028</v>
      </c>
    </row>
    <row r="1041" spans="1:18" x14ac:dyDescent="0.35">
      <c r="A1041" s="138">
        <v>1</v>
      </c>
      <c r="B1041" s="139" t="s">
        <v>58</v>
      </c>
      <c r="C1041" s="139" t="s">
        <v>576</v>
      </c>
      <c r="D1041" s="139" t="s">
        <v>132</v>
      </c>
      <c r="E1041" s="139" t="s">
        <v>577</v>
      </c>
      <c r="F1041" s="139" t="s">
        <v>210</v>
      </c>
      <c r="G1041" s="139" t="s">
        <v>578</v>
      </c>
      <c r="H1041" s="140"/>
      <c r="I1041" s="138"/>
      <c r="J1041" s="141"/>
      <c r="K1041" s="142"/>
      <c r="L1041" s="143"/>
      <c r="M1041" s="143"/>
      <c r="N1041" s="139"/>
      <c r="O1041" s="139"/>
      <c r="P1041" s="139"/>
    </row>
    <row r="1042" spans="1:18" x14ac:dyDescent="0.35">
      <c r="A1042" s="138">
        <v>2</v>
      </c>
      <c r="B1042" s="139" t="s">
        <v>58</v>
      </c>
      <c r="C1042" s="139" t="s">
        <v>576</v>
      </c>
      <c r="D1042" s="139" t="s">
        <v>132</v>
      </c>
      <c r="E1042" s="139" t="s">
        <v>577</v>
      </c>
      <c r="F1042" s="139" t="s">
        <v>180</v>
      </c>
      <c r="G1042" s="139" t="s">
        <v>1401</v>
      </c>
      <c r="H1042" s="140">
        <v>2177</v>
      </c>
      <c r="I1042" s="138">
        <v>2</v>
      </c>
      <c r="J1042" s="141">
        <f>นครพนม!F135</f>
        <v>283884.52</v>
      </c>
      <c r="K1042" s="142">
        <f>นครพนม!AM135</f>
        <v>767439.4</v>
      </c>
      <c r="L1042" s="143">
        <f>นครพนม!AN135</f>
        <v>1715234.96</v>
      </c>
      <c r="M1042" s="143">
        <f>นครพนม!AO135</f>
        <v>1786817.3800000001</v>
      </c>
      <c r="N1042" s="139"/>
      <c r="O1042" s="139"/>
      <c r="P1042" s="139"/>
      <c r="R1042" s="132">
        <f t="shared" si="122"/>
        <v>787.88927882406983</v>
      </c>
    </row>
    <row r="1043" spans="1:18" x14ac:dyDescent="0.35">
      <c r="A1043" s="138">
        <v>3</v>
      </c>
      <c r="B1043" s="139" t="s">
        <v>58</v>
      </c>
      <c r="C1043" s="139" t="s">
        <v>576</v>
      </c>
      <c r="D1043" s="139" t="s">
        <v>132</v>
      </c>
      <c r="E1043" s="139" t="s">
        <v>577</v>
      </c>
      <c r="F1043" s="139" t="s">
        <v>180</v>
      </c>
      <c r="G1043" s="139" t="s">
        <v>1402</v>
      </c>
      <c r="H1043" s="140">
        <v>3300</v>
      </c>
      <c r="I1043" s="138">
        <v>3</v>
      </c>
      <c r="J1043" s="141">
        <f>นครพนม!F136</f>
        <v>187233.87</v>
      </c>
      <c r="K1043" s="142">
        <f>นครพนม!AM136</f>
        <v>655510.64999999991</v>
      </c>
      <c r="L1043" s="143">
        <f>นครพนม!AN136</f>
        <v>767194.6</v>
      </c>
      <c r="M1043" s="143">
        <f>นครพนม!AO136</f>
        <v>506700.35</v>
      </c>
      <c r="N1043" s="139"/>
      <c r="O1043" s="139"/>
      <c r="P1043" s="139"/>
      <c r="Q1043" s="131">
        <f t="shared" si="121"/>
        <v>260494.25</v>
      </c>
      <c r="R1043" s="132">
        <f t="shared" si="122"/>
        <v>232.48321212121212</v>
      </c>
    </row>
    <row r="1044" spans="1:18" x14ac:dyDescent="0.35">
      <c r="A1044" s="138">
        <v>4</v>
      </c>
      <c r="B1044" s="139" t="s">
        <v>58</v>
      </c>
      <c r="C1044" s="139" t="s">
        <v>576</v>
      </c>
      <c r="D1044" s="139" t="s">
        <v>132</v>
      </c>
      <c r="E1044" s="139" t="s">
        <v>577</v>
      </c>
      <c r="F1044" s="139" t="s">
        <v>180</v>
      </c>
      <c r="G1044" s="139" t="s">
        <v>1403</v>
      </c>
      <c r="H1044" s="140">
        <v>1172</v>
      </c>
      <c r="I1044" s="138">
        <v>1</v>
      </c>
      <c r="J1044" s="141">
        <f>นครพนม!F137</f>
        <v>421767.22</v>
      </c>
      <c r="K1044" s="142">
        <f>นครพนม!AM137</f>
        <v>496041.25</v>
      </c>
      <c r="L1044" s="143">
        <f>นครพนม!AN137</f>
        <v>1425437.71</v>
      </c>
      <c r="M1044" s="143">
        <f>นครพนม!AO137</f>
        <v>1185777.6399999999</v>
      </c>
      <c r="N1044" s="139"/>
      <c r="O1044" s="139"/>
      <c r="P1044" s="139"/>
      <c r="Q1044" s="131">
        <f t="shared" si="121"/>
        <v>239660.07000000007</v>
      </c>
      <c r="R1044" s="132">
        <f t="shared" si="122"/>
        <v>1216.2437798634812</v>
      </c>
    </row>
    <row r="1045" spans="1:18" x14ac:dyDescent="0.35">
      <c r="A1045" s="138">
        <v>5</v>
      </c>
      <c r="B1045" s="139" t="s">
        <v>58</v>
      </c>
      <c r="C1045" s="139" t="s">
        <v>576</v>
      </c>
      <c r="D1045" s="139" t="s">
        <v>132</v>
      </c>
      <c r="E1045" s="139" t="s">
        <v>577</v>
      </c>
      <c r="F1045" s="139" t="s">
        <v>180</v>
      </c>
      <c r="G1045" s="139" t="s">
        <v>1404</v>
      </c>
      <c r="H1045" s="140">
        <v>2177</v>
      </c>
      <c r="I1045" s="138">
        <v>2</v>
      </c>
      <c r="J1045" s="141">
        <f>นครพนม!F138</f>
        <v>223629.87</v>
      </c>
      <c r="K1045" s="142">
        <f>นครพนม!AM138</f>
        <v>604558.5</v>
      </c>
      <c r="L1045" s="143">
        <f>นครพนม!AN138</f>
        <v>1454011.8599999999</v>
      </c>
      <c r="M1045" s="143">
        <f>นครพนม!AO138</f>
        <v>1360677.98</v>
      </c>
      <c r="N1045" s="139"/>
      <c r="O1045" s="139"/>
      <c r="P1045" s="139"/>
      <c r="Q1045" s="131">
        <f t="shared" si="121"/>
        <v>93333.879999999888</v>
      </c>
      <c r="R1045" s="132">
        <f t="shared" si="122"/>
        <v>667.89704180064302</v>
      </c>
    </row>
    <row r="1046" spans="1:18" x14ac:dyDescent="0.35">
      <c r="A1046" s="138">
        <v>6</v>
      </c>
      <c r="B1046" s="139" t="s">
        <v>58</v>
      </c>
      <c r="C1046" s="139" t="s">
        <v>576</v>
      </c>
      <c r="D1046" s="139" t="s">
        <v>132</v>
      </c>
      <c r="E1046" s="139" t="s">
        <v>577</v>
      </c>
      <c r="F1046" s="139" t="s">
        <v>180</v>
      </c>
      <c r="G1046" s="139" t="s">
        <v>1405</v>
      </c>
      <c r="H1046" s="140">
        <v>4986</v>
      </c>
      <c r="I1046" s="138">
        <v>4</v>
      </c>
      <c r="J1046" s="141">
        <f>นครพนม!F139</f>
        <v>218466.66</v>
      </c>
      <c r="K1046" s="142">
        <f>นครพนม!AM139</f>
        <v>307716.07</v>
      </c>
      <c r="L1046" s="143">
        <f>นครพนม!AN139</f>
        <v>1954874.41</v>
      </c>
      <c r="M1046" s="143">
        <f>นครพนม!AO139</f>
        <v>2027645.86</v>
      </c>
      <c r="N1046" s="139"/>
      <c r="O1046" s="139"/>
      <c r="P1046" s="139"/>
      <c r="Q1046" s="131">
        <f t="shared" si="121"/>
        <v>-72771.450000000186</v>
      </c>
      <c r="R1046" s="132">
        <f t="shared" si="122"/>
        <v>392.07268551945447</v>
      </c>
    </row>
    <row r="1047" spans="1:18" x14ac:dyDescent="0.35">
      <c r="A1047" s="138">
        <v>7</v>
      </c>
      <c r="B1047" s="139" t="s">
        <v>58</v>
      </c>
      <c r="C1047" s="139" t="s">
        <v>576</v>
      </c>
      <c r="D1047" s="139" t="s">
        <v>132</v>
      </c>
      <c r="E1047" s="139" t="s">
        <v>577</v>
      </c>
      <c r="F1047" s="139" t="s">
        <v>180</v>
      </c>
      <c r="G1047" s="139" t="s">
        <v>1406</v>
      </c>
      <c r="H1047" s="140">
        <v>4194</v>
      </c>
      <c r="I1047" s="138">
        <v>3</v>
      </c>
      <c r="J1047" s="141">
        <f>นครพนม!F140</f>
        <v>346573.58</v>
      </c>
      <c r="K1047" s="142">
        <f>นครพนม!AM140</f>
        <v>899835.81</v>
      </c>
      <c r="L1047" s="143">
        <f>นครพนม!AN140</f>
        <v>1803625.06</v>
      </c>
      <c r="M1047" s="143">
        <f>นครพนม!AO140</f>
        <v>1481294.5799999998</v>
      </c>
      <c r="N1047" s="139"/>
      <c r="O1047" s="139"/>
      <c r="P1047" s="139"/>
      <c r="Q1047" s="131">
        <f t="shared" si="121"/>
        <v>322330.48000000021</v>
      </c>
      <c r="R1047" s="132">
        <f t="shared" si="122"/>
        <v>430.04889365760613</v>
      </c>
    </row>
    <row r="1048" spans="1:18" x14ac:dyDescent="0.35">
      <c r="A1048" s="138">
        <v>8</v>
      </c>
      <c r="B1048" s="139" t="s">
        <v>58</v>
      </c>
      <c r="C1048" s="139" t="s">
        <v>576</v>
      </c>
      <c r="D1048" s="139" t="s">
        <v>132</v>
      </c>
      <c r="E1048" s="139" t="s">
        <v>577</v>
      </c>
      <c r="F1048" s="139" t="s">
        <v>180</v>
      </c>
      <c r="G1048" s="139" t="s">
        <v>1407</v>
      </c>
      <c r="H1048" s="140">
        <v>4296</v>
      </c>
      <c r="I1048" s="138">
        <v>3</v>
      </c>
      <c r="J1048" s="141">
        <f>นครพนม!F141</f>
        <v>365417.48</v>
      </c>
      <c r="K1048" s="142">
        <f>นครพนม!AM141</f>
        <v>613841.04999999993</v>
      </c>
      <c r="L1048" s="143">
        <f>นครพนม!AN141</f>
        <v>1893402.08</v>
      </c>
      <c r="M1048" s="143">
        <f>นครพนม!AO141</f>
        <v>1935581.91</v>
      </c>
      <c r="N1048" s="139"/>
      <c r="O1048" s="139"/>
      <c r="P1048" s="139"/>
      <c r="Q1048" s="131">
        <f t="shared" si="121"/>
        <v>-42179.829999999842</v>
      </c>
      <c r="R1048" s="132">
        <f t="shared" si="122"/>
        <v>440.73605214152701</v>
      </c>
    </row>
    <row r="1049" spans="1:18" x14ac:dyDescent="0.35">
      <c r="A1049" s="138">
        <v>9</v>
      </c>
      <c r="B1049" s="139" t="s">
        <v>58</v>
      </c>
      <c r="C1049" s="139" t="s">
        <v>576</v>
      </c>
      <c r="D1049" s="139" t="s">
        <v>132</v>
      </c>
      <c r="E1049" s="139" t="s">
        <v>577</v>
      </c>
      <c r="F1049" s="139" t="s">
        <v>180</v>
      </c>
      <c r="G1049" s="139" t="s">
        <v>1408</v>
      </c>
      <c r="H1049" s="140">
        <v>2528</v>
      </c>
      <c r="I1049" s="138">
        <v>2</v>
      </c>
      <c r="J1049" s="141">
        <f>นครพนม!F142</f>
        <v>0</v>
      </c>
      <c r="K1049" s="141">
        <f>นครพนม!AM142</f>
        <v>0</v>
      </c>
      <c r="L1049" s="143">
        <f>นครพนม!AN142</f>
        <v>0</v>
      </c>
      <c r="M1049" s="143">
        <f>นครพนม!AO142</f>
        <v>0</v>
      </c>
      <c r="N1049" s="139"/>
      <c r="O1049" s="139"/>
      <c r="P1049" s="139"/>
      <c r="Q1049" s="131">
        <f t="shared" si="121"/>
        <v>0</v>
      </c>
      <c r="R1049" s="132">
        <f t="shared" si="122"/>
        <v>0</v>
      </c>
    </row>
    <row r="1050" spans="1:18" x14ac:dyDescent="0.35">
      <c r="A1050" s="138">
        <v>10</v>
      </c>
      <c r="B1050" s="139" t="s">
        <v>58</v>
      </c>
      <c r="C1050" s="139" t="s">
        <v>576</v>
      </c>
      <c r="D1050" s="139" t="s">
        <v>132</v>
      </c>
      <c r="E1050" s="139" t="s">
        <v>577</v>
      </c>
      <c r="F1050" s="139" t="s">
        <v>180</v>
      </c>
      <c r="G1050" s="139" t="s">
        <v>1409</v>
      </c>
      <c r="H1050" s="140">
        <v>3203</v>
      </c>
      <c r="I1050" s="138">
        <v>3</v>
      </c>
      <c r="J1050" s="141">
        <f>นครพนม!F143</f>
        <v>0</v>
      </c>
      <c r="K1050" s="141">
        <f>นครพนม!AM143</f>
        <v>0</v>
      </c>
      <c r="L1050" s="143">
        <f>นครพนม!AN143</f>
        <v>0</v>
      </c>
      <c r="M1050" s="143">
        <f>นครพนม!AO143</f>
        <v>0</v>
      </c>
      <c r="N1050" s="139"/>
      <c r="O1050" s="139"/>
      <c r="P1050" s="139"/>
      <c r="Q1050" s="131">
        <f t="shared" si="121"/>
        <v>0</v>
      </c>
      <c r="R1050" s="132">
        <f t="shared" si="122"/>
        <v>0</v>
      </c>
    </row>
    <row r="1051" spans="1:18" x14ac:dyDescent="0.35">
      <c r="A1051" s="138">
        <v>11</v>
      </c>
      <c r="B1051" s="139" t="s">
        <v>58</v>
      </c>
      <c r="C1051" s="139" t="s">
        <v>576</v>
      </c>
      <c r="D1051" s="139" t="s">
        <v>132</v>
      </c>
      <c r="E1051" s="139" t="s">
        <v>577</v>
      </c>
      <c r="F1051" s="139" t="s">
        <v>180</v>
      </c>
      <c r="G1051" s="139" t="s">
        <v>1410</v>
      </c>
      <c r="H1051" s="140">
        <v>3469</v>
      </c>
      <c r="I1051" s="138">
        <v>3</v>
      </c>
      <c r="J1051" s="141">
        <f>นครพนม!F144</f>
        <v>338219.37</v>
      </c>
      <c r="K1051" s="142">
        <f>นครพนม!AM144</f>
        <v>823020.31</v>
      </c>
      <c r="L1051" s="143">
        <f>นครพนม!AN144</f>
        <v>1532272.74</v>
      </c>
      <c r="M1051" s="143">
        <f>นครพนม!AO144</f>
        <v>1756133.2200000002</v>
      </c>
      <c r="N1051" s="139"/>
      <c r="O1051" s="139"/>
      <c r="P1051" s="139"/>
      <c r="Q1051" s="131">
        <f t="shared" si="121"/>
        <v>-223860.48000000021</v>
      </c>
      <c r="R1051" s="132">
        <f t="shared" si="122"/>
        <v>441.70445085038915</v>
      </c>
    </row>
    <row r="1052" spans="1:18" x14ac:dyDescent="0.35">
      <c r="A1052" s="138">
        <v>12</v>
      </c>
      <c r="B1052" s="139" t="s">
        <v>58</v>
      </c>
      <c r="C1052" s="139" t="s">
        <v>576</v>
      </c>
      <c r="D1052" s="139" t="s">
        <v>132</v>
      </c>
      <c r="E1052" s="139" t="s">
        <v>577</v>
      </c>
      <c r="F1052" s="139" t="s">
        <v>180</v>
      </c>
      <c r="G1052" s="139" t="s">
        <v>1411</v>
      </c>
      <c r="H1052" s="140">
        <v>3469</v>
      </c>
      <c r="I1052" s="138">
        <v>3</v>
      </c>
      <c r="J1052" s="141">
        <f>นครพนม!F145</f>
        <v>223369.13</v>
      </c>
      <c r="K1052" s="142">
        <f>นครพนม!AM145</f>
        <v>811713.62</v>
      </c>
      <c r="L1052" s="143">
        <f>นครพนม!AN145</f>
        <v>1317607.9300000002</v>
      </c>
      <c r="M1052" s="143">
        <f>นครพนม!AO145</f>
        <v>1166063.71</v>
      </c>
      <c r="N1052" s="139"/>
      <c r="O1052" s="139"/>
      <c r="P1052" s="139"/>
      <c r="Q1052" s="131">
        <f t="shared" si="121"/>
        <v>151544.2200000002</v>
      </c>
      <c r="R1052" s="132">
        <f t="shared" si="122"/>
        <v>379.82356010377634</v>
      </c>
    </row>
    <row r="1053" spans="1:18" s="150" customFormat="1" x14ac:dyDescent="0.35">
      <c r="A1053" s="144">
        <v>10</v>
      </c>
      <c r="B1053" s="145" t="s">
        <v>58</v>
      </c>
      <c r="C1053" s="145"/>
      <c r="D1053" s="145"/>
      <c r="E1053" s="145" t="s">
        <v>77</v>
      </c>
      <c r="F1053" s="145"/>
      <c r="G1053" s="145" t="s">
        <v>579</v>
      </c>
      <c r="H1053" s="151">
        <f>SUM(H1041:H1052)</f>
        <v>34971</v>
      </c>
      <c r="I1053" s="144"/>
      <c r="J1053" s="147">
        <f>SUM(J1041:J1052)</f>
        <v>2608561.6999999997</v>
      </c>
      <c r="K1053" s="182">
        <f>SUM(K1041:K1052)</f>
        <v>5979676.6599999992</v>
      </c>
      <c r="L1053" s="147">
        <f t="shared" ref="L1053:M1053" si="124">SUM(L1041:L1052)</f>
        <v>13863661.35</v>
      </c>
      <c r="M1053" s="147">
        <f t="shared" si="124"/>
        <v>13206692.629999999</v>
      </c>
      <c r="N1053" s="145">
        <v>11</v>
      </c>
      <c r="O1053" s="145">
        <v>9</v>
      </c>
      <c r="P1053" s="145">
        <f>N1053-O1053</f>
        <v>2</v>
      </c>
      <c r="Q1053" s="148">
        <f t="shared" si="121"/>
        <v>656968.72000000067</v>
      </c>
      <c r="R1053" s="149">
        <f>L1053/H1053</f>
        <v>396.43308312601869</v>
      </c>
    </row>
    <row r="1054" spans="1:18" x14ac:dyDescent="0.35">
      <c r="A1054" s="138">
        <v>1</v>
      </c>
      <c r="B1054" s="139" t="s">
        <v>58</v>
      </c>
      <c r="C1054" s="139" t="s">
        <v>580</v>
      </c>
      <c r="D1054" s="139" t="s">
        <v>100</v>
      </c>
      <c r="E1054" s="139" t="s">
        <v>581</v>
      </c>
      <c r="F1054" s="139" t="s">
        <v>210</v>
      </c>
      <c r="G1054" s="139" t="s">
        <v>582</v>
      </c>
      <c r="H1054" s="140"/>
      <c r="I1054" s="138"/>
      <c r="J1054" s="141"/>
      <c r="K1054" s="142"/>
      <c r="L1054" s="143"/>
      <c r="M1054" s="143"/>
      <c r="N1054" s="139"/>
      <c r="O1054" s="139"/>
      <c r="P1054" s="139"/>
    </row>
    <row r="1055" spans="1:18" x14ac:dyDescent="0.35">
      <c r="A1055" s="138">
        <v>2</v>
      </c>
      <c r="B1055" s="139" t="s">
        <v>58</v>
      </c>
      <c r="C1055" s="139" t="s">
        <v>580</v>
      </c>
      <c r="D1055" s="139" t="s">
        <v>100</v>
      </c>
      <c r="E1055" s="139" t="s">
        <v>581</v>
      </c>
      <c r="F1055" s="139" t="s">
        <v>180</v>
      </c>
      <c r="G1055" s="139" t="s">
        <v>1412</v>
      </c>
      <c r="H1055" s="140">
        <v>2217</v>
      </c>
      <c r="I1055" s="138">
        <v>2</v>
      </c>
      <c r="J1055" s="141">
        <f>นครพนม!F146</f>
        <v>202525.97</v>
      </c>
      <c r="K1055" s="142">
        <f>นครพนม!AM146</f>
        <v>503628.2</v>
      </c>
      <c r="L1055" s="143">
        <f>นครพนม!AN146</f>
        <v>1405682.02</v>
      </c>
      <c r="M1055" s="143">
        <f>นครพนม!AO146</f>
        <v>1369025.71</v>
      </c>
      <c r="N1055" s="139"/>
      <c r="O1055" s="139"/>
      <c r="P1055" s="139"/>
      <c r="Q1055" s="131">
        <f t="shared" si="121"/>
        <v>36656.310000000056</v>
      </c>
      <c r="R1055" s="132">
        <f t="shared" si="122"/>
        <v>634.04691926026157</v>
      </c>
    </row>
    <row r="1056" spans="1:18" x14ac:dyDescent="0.35">
      <c r="A1056" s="138">
        <v>3</v>
      </c>
      <c r="B1056" s="139" t="s">
        <v>58</v>
      </c>
      <c r="C1056" s="139" t="s">
        <v>580</v>
      </c>
      <c r="D1056" s="139" t="s">
        <v>100</v>
      </c>
      <c r="E1056" s="139" t="s">
        <v>581</v>
      </c>
      <c r="F1056" s="139" t="s">
        <v>180</v>
      </c>
      <c r="G1056" s="139" t="s">
        <v>1413</v>
      </c>
      <c r="H1056" s="140">
        <v>3536</v>
      </c>
      <c r="I1056" s="138">
        <v>3</v>
      </c>
      <c r="J1056" s="141">
        <f>นครพนม!F147</f>
        <v>288449.51</v>
      </c>
      <c r="K1056" s="142">
        <f>นครพนม!AM147</f>
        <v>322428.5</v>
      </c>
      <c r="L1056" s="143">
        <f>นครพนม!AN147</f>
        <v>2778863.54</v>
      </c>
      <c r="M1056" s="143">
        <f>นครพนม!AO147</f>
        <v>3322470.54</v>
      </c>
      <c r="N1056" s="139"/>
      <c r="O1056" s="139"/>
      <c r="P1056" s="139"/>
      <c r="Q1056" s="131">
        <f t="shared" si="121"/>
        <v>-543607</v>
      </c>
      <c r="R1056" s="132">
        <f t="shared" si="122"/>
        <v>785.87769796380087</v>
      </c>
    </row>
    <row r="1057" spans="1:18" x14ac:dyDescent="0.35">
      <c r="A1057" s="138">
        <v>4</v>
      </c>
      <c r="B1057" s="139" t="s">
        <v>58</v>
      </c>
      <c r="C1057" s="139" t="s">
        <v>580</v>
      </c>
      <c r="D1057" s="139" t="s">
        <v>100</v>
      </c>
      <c r="E1057" s="139" t="s">
        <v>581</v>
      </c>
      <c r="F1057" s="139" t="s">
        <v>180</v>
      </c>
      <c r="G1057" s="139" t="s">
        <v>1414</v>
      </c>
      <c r="H1057" s="140">
        <v>4975</v>
      </c>
      <c r="I1057" s="138">
        <v>4</v>
      </c>
      <c r="J1057" s="141">
        <f>นครพนม!F148</f>
        <v>349182.55</v>
      </c>
      <c r="K1057" s="142">
        <f>นครพนม!AM148</f>
        <v>501240.85999999993</v>
      </c>
      <c r="L1057" s="143">
        <f>นครพนม!AN148</f>
        <v>2030259.08</v>
      </c>
      <c r="M1057" s="143">
        <f>นครพนม!AO148</f>
        <v>1953416.69</v>
      </c>
      <c r="N1057" s="139"/>
      <c r="O1057" s="139"/>
      <c r="P1057" s="139"/>
      <c r="Q1057" s="131">
        <f t="shared" si="121"/>
        <v>76842.39000000013</v>
      </c>
      <c r="R1057" s="132">
        <f t="shared" si="122"/>
        <v>408.09227738693471</v>
      </c>
    </row>
    <row r="1058" spans="1:18" x14ac:dyDescent="0.35">
      <c r="A1058" s="138">
        <v>5</v>
      </c>
      <c r="B1058" s="139" t="s">
        <v>58</v>
      </c>
      <c r="C1058" s="139" t="s">
        <v>583</v>
      </c>
      <c r="D1058" s="139" t="s">
        <v>100</v>
      </c>
      <c r="E1058" s="139" t="s">
        <v>581</v>
      </c>
      <c r="F1058" s="139" t="s">
        <v>180</v>
      </c>
      <c r="G1058" s="139" t="s">
        <v>1415</v>
      </c>
      <c r="H1058" s="140">
        <v>2059</v>
      </c>
      <c r="I1058" s="138">
        <v>2</v>
      </c>
      <c r="J1058" s="141">
        <f>นครพนม!F149</f>
        <v>221082.17</v>
      </c>
      <c r="K1058" s="142">
        <f>นครพนม!AM149</f>
        <v>529390.03</v>
      </c>
      <c r="L1058" s="143">
        <f>นครพนม!AN149</f>
        <v>1638269.34</v>
      </c>
      <c r="M1058" s="143">
        <f>นครพนม!AO149</f>
        <v>1707450.9</v>
      </c>
      <c r="N1058" s="139"/>
      <c r="O1058" s="139"/>
      <c r="P1058" s="139"/>
      <c r="Q1058" s="131">
        <f t="shared" si="121"/>
        <v>-69181.559999999823</v>
      </c>
      <c r="R1058" s="132">
        <f t="shared" si="122"/>
        <v>795.6626226323458</v>
      </c>
    </row>
    <row r="1059" spans="1:18" x14ac:dyDescent="0.35">
      <c r="A1059" s="138">
        <v>6</v>
      </c>
      <c r="B1059" s="139" t="s">
        <v>58</v>
      </c>
      <c r="C1059" s="139" t="s">
        <v>584</v>
      </c>
      <c r="D1059" s="139" t="s">
        <v>100</v>
      </c>
      <c r="E1059" s="139" t="s">
        <v>581</v>
      </c>
      <c r="F1059" s="139" t="s">
        <v>180</v>
      </c>
      <c r="G1059" s="139" t="s">
        <v>1416</v>
      </c>
      <c r="H1059" s="140">
        <v>1986</v>
      </c>
      <c r="I1059" s="138">
        <v>2</v>
      </c>
      <c r="J1059" s="141">
        <f>นครพนม!F150</f>
        <v>288161.75</v>
      </c>
      <c r="K1059" s="142">
        <f>นครพนม!AM150</f>
        <v>840327.86</v>
      </c>
      <c r="L1059" s="143">
        <f>นครพนม!AN150</f>
        <v>1551900</v>
      </c>
      <c r="M1059" s="143">
        <f>นครพนม!AO150</f>
        <v>1621683.5099999998</v>
      </c>
      <c r="N1059" s="139"/>
      <c r="O1059" s="139"/>
      <c r="P1059" s="139"/>
      <c r="Q1059" s="131">
        <f>L1059-M1059</f>
        <v>-69783.509999999776</v>
      </c>
      <c r="R1059" s="132">
        <f>L1059/H1059</f>
        <v>781.41993957703926</v>
      </c>
    </row>
    <row r="1060" spans="1:18" s="150" customFormat="1" x14ac:dyDescent="0.35">
      <c r="A1060" s="144">
        <v>11</v>
      </c>
      <c r="B1060" s="145" t="s">
        <v>58</v>
      </c>
      <c r="C1060" s="145"/>
      <c r="D1060" s="145"/>
      <c r="E1060" s="145" t="s">
        <v>77</v>
      </c>
      <c r="F1060" s="145"/>
      <c r="G1060" s="145" t="s">
        <v>585</v>
      </c>
      <c r="H1060" s="151">
        <f>SUM(H1055:H1059)</f>
        <v>14773</v>
      </c>
      <c r="I1060" s="144"/>
      <c r="J1060" s="147">
        <f>SUM(J1054:J1059)</f>
        <v>1349401.95</v>
      </c>
      <c r="K1060" s="182">
        <f>SUM(K1054:K1059)</f>
        <v>2697015.4499999997</v>
      </c>
      <c r="L1060" s="147">
        <f t="shared" ref="L1060:M1060" si="125">SUM(L1055:L1059)</f>
        <v>9404973.9800000004</v>
      </c>
      <c r="M1060" s="147">
        <f t="shared" si="125"/>
        <v>9974047.3499999996</v>
      </c>
      <c r="N1060" s="145">
        <v>5</v>
      </c>
      <c r="O1060" s="145">
        <v>5</v>
      </c>
      <c r="P1060" s="145">
        <f>N1060-O1060</f>
        <v>0</v>
      </c>
      <c r="Q1060" s="148">
        <f t="shared" si="121"/>
        <v>-569073.36999999918</v>
      </c>
      <c r="R1060" s="149">
        <f>L1060/H1060</f>
        <v>636.63263927435185</v>
      </c>
    </row>
    <row r="1061" spans="1:18" x14ac:dyDescent="0.35">
      <c r="A1061" s="138">
        <v>1</v>
      </c>
      <c r="B1061" s="139" t="s">
        <v>58</v>
      </c>
      <c r="C1061" s="139" t="s">
        <v>564</v>
      </c>
      <c r="D1061" s="139" t="s">
        <v>114</v>
      </c>
      <c r="E1061" s="139" t="s">
        <v>586</v>
      </c>
      <c r="F1061" s="139" t="s">
        <v>210</v>
      </c>
      <c r="G1061" s="139" t="s">
        <v>587</v>
      </c>
      <c r="H1061" s="140"/>
      <c r="I1061" s="138"/>
      <c r="J1061" s="141"/>
      <c r="K1061" s="142"/>
      <c r="L1061" s="143"/>
      <c r="M1061" s="143"/>
      <c r="N1061" s="139"/>
      <c r="O1061" s="139"/>
      <c r="P1061" s="139"/>
    </row>
    <row r="1062" spans="1:18" x14ac:dyDescent="0.35">
      <c r="A1062" s="138">
        <v>2</v>
      </c>
      <c r="B1062" s="139" t="s">
        <v>58</v>
      </c>
      <c r="C1062" s="139" t="s">
        <v>564</v>
      </c>
      <c r="D1062" s="139" t="s">
        <v>114</v>
      </c>
      <c r="E1062" s="139" t="s">
        <v>586</v>
      </c>
      <c r="F1062" s="139" t="s">
        <v>180</v>
      </c>
      <c r="G1062" s="139" t="s">
        <v>1417</v>
      </c>
      <c r="H1062" s="140">
        <v>2574</v>
      </c>
      <c r="I1062" s="138">
        <v>2</v>
      </c>
      <c r="J1062" s="141">
        <f>นครพนม!F151</f>
        <v>175825.69</v>
      </c>
      <c r="K1062" s="142">
        <f>นครพนม!AM151</f>
        <v>232781.22</v>
      </c>
      <c r="L1062" s="143">
        <f>นครพนม!AN151</f>
        <v>1830371.9</v>
      </c>
      <c r="M1062" s="143">
        <f>นครพนม!AO151</f>
        <v>1860475.99</v>
      </c>
      <c r="N1062" s="139"/>
      <c r="O1062" s="139"/>
      <c r="P1062" s="139"/>
      <c r="Q1062" s="131">
        <f t="shared" si="121"/>
        <v>-30104.090000000084</v>
      </c>
      <c r="R1062" s="132">
        <f t="shared" si="122"/>
        <v>711.10019425019425</v>
      </c>
    </row>
    <row r="1063" spans="1:18" x14ac:dyDescent="0.35">
      <c r="A1063" s="138">
        <v>3</v>
      </c>
      <c r="B1063" s="139" t="s">
        <v>58</v>
      </c>
      <c r="C1063" s="139" t="s">
        <v>564</v>
      </c>
      <c r="D1063" s="139" t="s">
        <v>114</v>
      </c>
      <c r="E1063" s="139" t="s">
        <v>586</v>
      </c>
      <c r="F1063" s="139" t="s">
        <v>180</v>
      </c>
      <c r="G1063" s="139" t="s">
        <v>1418</v>
      </c>
      <c r="H1063" s="140">
        <v>918</v>
      </c>
      <c r="I1063" s="138">
        <v>1</v>
      </c>
      <c r="J1063" s="141">
        <f>นครพนม!F152</f>
        <v>219615.11</v>
      </c>
      <c r="K1063" s="142">
        <f>นครพนม!AM152</f>
        <v>276144.68</v>
      </c>
      <c r="L1063" s="143">
        <f>นครพนม!AN152</f>
        <v>1404975.53</v>
      </c>
      <c r="M1063" s="143">
        <f>นครพนม!AO152</f>
        <v>1654044.6099999999</v>
      </c>
      <c r="N1063" s="139"/>
      <c r="O1063" s="139"/>
      <c r="P1063" s="139"/>
      <c r="Q1063" s="131">
        <f t="shared" si="121"/>
        <v>-249069.07999999984</v>
      </c>
      <c r="R1063" s="132">
        <f t="shared" si="122"/>
        <v>1530.4744335511982</v>
      </c>
    </row>
    <row r="1064" spans="1:18" x14ac:dyDescent="0.35">
      <c r="A1064" s="138">
        <v>4</v>
      </c>
      <c r="B1064" s="139" t="s">
        <v>58</v>
      </c>
      <c r="C1064" s="139" t="s">
        <v>564</v>
      </c>
      <c r="D1064" s="139" t="s">
        <v>114</v>
      </c>
      <c r="E1064" s="139" t="s">
        <v>586</v>
      </c>
      <c r="F1064" s="139" t="s">
        <v>180</v>
      </c>
      <c r="G1064" s="139" t="s">
        <v>1419</v>
      </c>
      <c r="H1064" s="140">
        <v>4046</v>
      </c>
      <c r="I1064" s="138">
        <v>3</v>
      </c>
      <c r="J1064" s="141">
        <f>นครพนม!F153</f>
        <v>160553.75</v>
      </c>
      <c r="K1064" s="142">
        <f>นครพนม!AM153</f>
        <v>219771.44</v>
      </c>
      <c r="L1064" s="143">
        <f>นครพนม!AN153</f>
        <v>2011168.28</v>
      </c>
      <c r="M1064" s="143">
        <f>นครพนม!AO153</f>
        <v>1957961.1199999999</v>
      </c>
      <c r="N1064" s="139"/>
      <c r="O1064" s="139"/>
      <c r="P1064" s="139"/>
      <c r="Q1064" s="131">
        <f t="shared" si="121"/>
        <v>53207.160000000149</v>
      </c>
      <c r="R1064" s="132">
        <f t="shared" si="122"/>
        <v>497.07569945625312</v>
      </c>
    </row>
    <row r="1065" spans="1:18" x14ac:dyDescent="0.35">
      <c r="A1065" s="138">
        <v>5</v>
      </c>
      <c r="B1065" s="139" t="s">
        <v>58</v>
      </c>
      <c r="C1065" s="139" t="s">
        <v>564</v>
      </c>
      <c r="D1065" s="139" t="s">
        <v>114</v>
      </c>
      <c r="E1065" s="139" t="s">
        <v>586</v>
      </c>
      <c r="F1065" s="139" t="s">
        <v>180</v>
      </c>
      <c r="G1065" s="139" t="s">
        <v>1420</v>
      </c>
      <c r="H1065" s="140">
        <v>1868</v>
      </c>
      <c r="I1065" s="138">
        <v>2</v>
      </c>
      <c r="J1065" s="141">
        <f>นครพนม!F154</f>
        <v>99231.11</v>
      </c>
      <c r="K1065" s="142">
        <f>นครพนม!AM154</f>
        <v>82231.16</v>
      </c>
      <c r="L1065" s="143">
        <f>นครพนม!AN154</f>
        <v>1618910.98</v>
      </c>
      <c r="M1065" s="143">
        <f>นครพนม!AO154</f>
        <v>1665208.82</v>
      </c>
      <c r="N1065" s="139"/>
      <c r="O1065" s="139"/>
      <c r="P1065" s="139"/>
      <c r="Q1065" s="131">
        <f t="shared" si="121"/>
        <v>-46297.840000000084</v>
      </c>
      <c r="R1065" s="132">
        <f t="shared" si="122"/>
        <v>866.65470021413273</v>
      </c>
    </row>
    <row r="1066" spans="1:18" s="150" customFormat="1" x14ac:dyDescent="0.35">
      <c r="A1066" s="144">
        <v>12</v>
      </c>
      <c r="B1066" s="145" t="s">
        <v>58</v>
      </c>
      <c r="C1066" s="145"/>
      <c r="D1066" s="145"/>
      <c r="E1066" s="145" t="s">
        <v>77</v>
      </c>
      <c r="F1066" s="145"/>
      <c r="G1066" s="145" t="s">
        <v>588</v>
      </c>
      <c r="H1066" s="151">
        <f>SUM(H1062:H1065)</f>
        <v>9406</v>
      </c>
      <c r="I1066" s="144"/>
      <c r="J1066" s="147">
        <f>SUM(J1061:J1065)</f>
        <v>655225.66</v>
      </c>
      <c r="K1066" s="182">
        <f>SUM(K1061:K1065)</f>
        <v>810928.50000000012</v>
      </c>
      <c r="L1066" s="147">
        <f>SUM(L1061:L1065)</f>
        <v>6865426.6899999995</v>
      </c>
      <c r="M1066" s="147">
        <f>SUM(M1061:M1065)</f>
        <v>7137690.54</v>
      </c>
      <c r="N1066" s="145">
        <v>4</v>
      </c>
      <c r="O1066" s="145">
        <v>4</v>
      </c>
      <c r="P1066" s="145">
        <f>N1066-O1066</f>
        <v>0</v>
      </c>
      <c r="Q1066" s="148">
        <f t="shared" si="121"/>
        <v>-272263.85000000056</v>
      </c>
      <c r="R1066" s="149">
        <f t="shared" si="122"/>
        <v>729.89864873484998</v>
      </c>
    </row>
    <row r="1067" spans="1:18" s="150" customFormat="1" x14ac:dyDescent="0.35">
      <c r="A1067" s="217"/>
      <c r="B1067" s="218" t="s">
        <v>58</v>
      </c>
      <c r="C1067" s="218" t="s">
        <v>58</v>
      </c>
      <c r="D1067" s="218" t="s">
        <v>58</v>
      </c>
      <c r="E1067" s="218" t="s">
        <v>58</v>
      </c>
      <c r="F1067" s="218"/>
      <c r="G1067" s="218" t="s">
        <v>589</v>
      </c>
      <c r="H1067" s="219">
        <f t="shared" ref="H1067" si="126">H918+H929+H948+H959+H976+H988+H1009+H1029+H1040+H1053+H1060+H1066</f>
        <v>427863</v>
      </c>
      <c r="I1067" s="217"/>
      <c r="J1067" s="220">
        <f>J918+J929+J948+J959+J976+J988+J1009+J1029+J1040+J1053+J1060+J1066</f>
        <v>40800153.450000003</v>
      </c>
      <c r="K1067" s="221">
        <f t="shared" ref="K1067:O1067" si="127">K918+K929+K948+K959+K976+K988+K1009+K1029+K1040+K1053+K1060+K1066</f>
        <v>54067784.149999991</v>
      </c>
      <c r="L1067" s="220">
        <f t="shared" si="127"/>
        <v>269496205.64999998</v>
      </c>
      <c r="M1067" s="220">
        <f t="shared" si="127"/>
        <v>266588501.20999992</v>
      </c>
      <c r="N1067" s="218">
        <f>N918+N929+N948+N959+N976+N988+N1009+N1029+N1040+N1053+N1060+N1066</f>
        <v>151</v>
      </c>
      <c r="O1067" s="218">
        <f t="shared" si="127"/>
        <v>148</v>
      </c>
      <c r="P1067" s="218">
        <f>N1067-O1067</f>
        <v>3</v>
      </c>
      <c r="Q1067" s="148">
        <f t="shared" si="121"/>
        <v>2907704.4400000572</v>
      </c>
      <c r="R1067" s="149">
        <f t="shared" si="122"/>
        <v>629.86564776575676</v>
      </c>
    </row>
    <row r="1068" spans="1:18" x14ac:dyDescent="0.35">
      <c r="A1068" s="238"/>
      <c r="B1068" s="239"/>
      <c r="C1068" s="239"/>
      <c r="D1068" s="239"/>
      <c r="E1068" s="347" t="s">
        <v>590</v>
      </c>
      <c r="F1068" s="348"/>
      <c r="G1068" s="349"/>
      <c r="H1068" s="240"/>
      <c r="I1068" s="238"/>
      <c r="J1068" s="241">
        <f>J1067/O1067</f>
        <v>275676.71250000002</v>
      </c>
      <c r="K1068" s="242">
        <f>K1067/O1067</f>
        <v>365322.86587837833</v>
      </c>
      <c r="L1068" s="241">
        <f>L1067/O1067</f>
        <v>1820920.3084459458</v>
      </c>
      <c r="M1068" s="241">
        <f>M1067/O1067</f>
        <v>1801273.6568243238</v>
      </c>
      <c r="N1068" s="243"/>
      <c r="O1068" s="243"/>
      <c r="P1068" s="239"/>
      <c r="Q1068" s="131">
        <f t="shared" si="121"/>
        <v>19646.651621622033</v>
      </c>
      <c r="R1068" s="149"/>
    </row>
    <row r="1069" spans="1:18" s="150" customFormat="1" x14ac:dyDescent="0.35">
      <c r="A1069" s="243"/>
      <c r="B1069" s="243"/>
      <c r="C1069" s="243"/>
      <c r="D1069" s="243"/>
      <c r="E1069" s="322" t="s">
        <v>598</v>
      </c>
      <c r="F1069" s="323"/>
      <c r="G1069" s="324"/>
      <c r="H1069" s="244">
        <f>H82+H179+H433+H590+H684+H890+H1067</f>
        <v>3408575</v>
      </c>
      <c r="I1069" s="245"/>
      <c r="J1069" s="241">
        <f t="shared" ref="J1069:P1069" si="128">J82+J179+J433+J590+J684+J890+J1067</f>
        <v>392474835.17000002</v>
      </c>
      <c r="K1069" s="242">
        <f t="shared" si="128"/>
        <v>444491361.60999995</v>
      </c>
      <c r="L1069" s="241">
        <f t="shared" si="128"/>
        <v>2158572398.1900001</v>
      </c>
      <c r="M1069" s="241">
        <f t="shared" si="128"/>
        <v>2069306757.96</v>
      </c>
      <c r="N1069" s="246">
        <f t="shared" si="128"/>
        <v>874</v>
      </c>
      <c r="O1069" s="246">
        <f t="shared" si="128"/>
        <v>859</v>
      </c>
      <c r="P1069" s="246">
        <f t="shared" si="128"/>
        <v>15</v>
      </c>
      <c r="Q1069" s="148">
        <f>L1069-M1069</f>
        <v>89265640.230000019</v>
      </c>
      <c r="R1069" s="149">
        <f t="shared" si="122"/>
        <v>633.27707273274029</v>
      </c>
    </row>
    <row r="1070" spans="1:18" s="150" customFormat="1" x14ac:dyDescent="0.35">
      <c r="A1070" s="243"/>
      <c r="B1070" s="243"/>
      <c r="C1070" s="243"/>
      <c r="D1070" s="243"/>
      <c r="E1070" s="322" t="s">
        <v>599</v>
      </c>
      <c r="F1070" s="323"/>
      <c r="G1070" s="324"/>
      <c r="H1070" s="244"/>
      <c r="I1070" s="245"/>
      <c r="J1070" s="241">
        <f>J1069/O1069</f>
        <v>456897.36341094295</v>
      </c>
      <c r="K1070" s="241">
        <f>K1069/O1069</f>
        <v>517452.1089755529</v>
      </c>
      <c r="L1070" s="241">
        <f>L1069/O1069</f>
        <v>2512889.8698370201</v>
      </c>
      <c r="M1070" s="241">
        <f>M1069/O1069</f>
        <v>2408971.7787660072</v>
      </c>
      <c r="N1070" s="243"/>
      <c r="O1070" s="243"/>
      <c r="P1070" s="243"/>
      <c r="Q1070" s="148">
        <f>L1070-M1070</f>
        <v>103918.0910710129</v>
      </c>
      <c r="R1070" s="149"/>
    </row>
    <row r="1073" spans="11:13" x14ac:dyDescent="0.35">
      <c r="K1073" s="248"/>
      <c r="M1073" s="248"/>
    </row>
    <row r="1074" spans="11:13" x14ac:dyDescent="0.35">
      <c r="K1074" s="248"/>
      <c r="M1074" s="248"/>
    </row>
    <row r="1075" spans="11:13" x14ac:dyDescent="0.35">
      <c r="K1075" s="248"/>
      <c r="M1075" s="248"/>
    </row>
    <row r="1076" spans="11:13" x14ac:dyDescent="0.35">
      <c r="K1076" s="248"/>
      <c r="M1076" s="248"/>
    </row>
    <row r="1077" spans="11:13" x14ac:dyDescent="0.35">
      <c r="K1077" s="248"/>
      <c r="M1077" s="248"/>
    </row>
    <row r="1078" spans="11:13" x14ac:dyDescent="0.35">
      <c r="K1078" s="248"/>
      <c r="M1078" s="248"/>
    </row>
    <row r="1079" spans="11:13" x14ac:dyDescent="0.35">
      <c r="K1079" s="248"/>
      <c r="M1079" s="248"/>
    </row>
    <row r="1080" spans="11:13" x14ac:dyDescent="0.35">
      <c r="K1080" s="248"/>
      <c r="M1080" s="248"/>
    </row>
    <row r="1081" spans="11:13" x14ac:dyDescent="0.35">
      <c r="K1081" s="248"/>
      <c r="M1081" s="248"/>
    </row>
  </sheetData>
  <autoFilter ref="A4:WVN1070"/>
  <mergeCells count="28">
    <mergeCell ref="N3:P3"/>
    <mergeCell ref="M3:M4"/>
    <mergeCell ref="Q3:Q4"/>
    <mergeCell ref="E1069:G1069"/>
    <mergeCell ref="E83:G83"/>
    <mergeCell ref="J3:J4"/>
    <mergeCell ref="K3:K4"/>
    <mergeCell ref="F3:F4"/>
    <mergeCell ref="G3:G4"/>
    <mergeCell ref="H3:H4"/>
    <mergeCell ref="I3:I4"/>
    <mergeCell ref="E1068:G1068"/>
    <mergeCell ref="S3:S4"/>
    <mergeCell ref="E1070:G1070"/>
    <mergeCell ref="A1:L1"/>
    <mergeCell ref="A2:L2"/>
    <mergeCell ref="E685:G685"/>
    <mergeCell ref="E891:G891"/>
    <mergeCell ref="E591:G591"/>
    <mergeCell ref="A3:A4"/>
    <mergeCell ref="B3:B4"/>
    <mergeCell ref="C3:C4"/>
    <mergeCell ref="D3:D4"/>
    <mergeCell ref="E3:E4"/>
    <mergeCell ref="E180:G180"/>
    <mergeCell ref="E434:G434"/>
    <mergeCell ref="L3:L4"/>
    <mergeCell ref="R3:R4"/>
  </mergeCells>
  <conditionalFormatting sqref="L1061:M1061 L21:M21 L35:M35 L48:M48 L53:M53 L59:M59 L67:M67 L75:M75 L1071:M1048576 L417:M418 L420:M425 L3:M19 L84:M104 L106:M118 L120:M134 L136:M153 L155:M168 L170:M177 L181:M209 L211:M222 L224:M235 L255:M264 L266:M280 L282:M288 L290:M294 L296:M308 L310:M320 L322:M337 L339:M359 L361:M370 L372:M385 L387:M392 L394:M398 L400:M409 L411:M415 L427:M431 L435:M454 L456:M461 L463:M477 L479:M489 L491:M504 L506:M511 L513:M519 L521:M530 L532:M549 L551:M556 L558:M563 L565:M571 L573:M581 L583:M588 L592:M609 L611:M621 L623:M638 L640:M646 L648:M653 L655:M658 L660:M667 L669:M675 L677:M682 L686:M710 L712:M718 L720:M725 L727:M741 L743:M750 L752:M761 L763:M767 L769:M787 L789:M795 L797:M807 L809:M820 L822:M842 L844:M848 L850:M854 L856:M861 L863:M869 L871:M878 L880:M888 L892:M917 L919:M928 L930:M947 L949:M958 L960:M975 L977:M987 L989:M1008 L1010:M1028 L1030:M1039 L1041:M1052 L1054:M1059 L237:M253">
    <cfRule type="containsText" dxfId="8" priority="14" operator="containsText" text="น้อยกว่ากลุ่ม">
      <formula>NOT(ISERROR(SEARCH("น้อยกว่ากลุ่ม",L3)))</formula>
    </cfRule>
  </conditionalFormatting>
  <conditionalFormatting sqref="L1062:M1065">
    <cfRule type="containsText" dxfId="7" priority="10" operator="containsText" text="น้อยกว่ากลุ่ม">
      <formula>NOT(ISERROR(SEARCH("น้อยกว่ากลุ่ม",L1062)))</formula>
    </cfRule>
  </conditionalFormatting>
  <conditionalFormatting sqref="L22:M33">
    <cfRule type="containsText" dxfId="6" priority="9" operator="containsText" text="น้อยกว่ากลุ่ม">
      <formula>NOT(ISERROR(SEARCH("น้อยกว่ากลุ่ม",L22)))</formula>
    </cfRule>
  </conditionalFormatting>
  <conditionalFormatting sqref="L36:M46">
    <cfRule type="containsText" dxfId="5" priority="8" operator="containsText" text="น้อยกว่ากลุ่ม">
      <formula>NOT(ISERROR(SEARCH("น้อยกว่ากลุ่ม",L36)))</formula>
    </cfRule>
  </conditionalFormatting>
  <conditionalFormatting sqref="L49:M51">
    <cfRule type="containsText" dxfId="4" priority="7" operator="containsText" text="น้อยกว่ากลุ่ม">
      <formula>NOT(ISERROR(SEARCH("น้อยกว่ากลุ่ม",L49)))</formula>
    </cfRule>
  </conditionalFormatting>
  <conditionalFormatting sqref="L54:M57">
    <cfRule type="containsText" dxfId="3" priority="6" operator="containsText" text="น้อยกว่ากลุ่ม">
      <formula>NOT(ISERROR(SEARCH("น้อยกว่ากลุ่ม",L54)))</formula>
    </cfRule>
  </conditionalFormatting>
  <conditionalFormatting sqref="L76:M80">
    <cfRule type="containsText" dxfId="2" priority="3" operator="containsText" text="น้อยกว่ากลุ่ม">
      <formula>NOT(ISERROR(SEARCH("น้อยกว่ากลุ่ม",L76)))</formula>
    </cfRule>
  </conditionalFormatting>
  <conditionalFormatting sqref="L60:M65">
    <cfRule type="containsText" dxfId="1" priority="2" operator="containsText" text="น้อยกว่ากลุ่ม">
      <formula>NOT(ISERROR(SEARCH("น้อยกว่ากลุ่ม",L60)))</formula>
    </cfRule>
  </conditionalFormatting>
  <conditionalFormatting sqref="L68:M73">
    <cfRule type="containsText" dxfId="0" priority="1" operator="containsText" text="น้อยกว่ากลุ่ม">
      <formula>NOT(ISERROR(SEARCH("น้อยกว่ากลุ่ม",L68)))</formula>
    </cfRule>
  </conditionalFormatting>
  <pageMargins left="0.23622047244094491" right="3.937007874015748E-2" top="0.51181102362204722" bottom="0.35433070866141736" header="0.31496062992125984" footer="0.19685039370078741"/>
  <pageSetup paperSize="9" scale="60" orientation="portrait" r:id="rId1"/>
  <headerFooter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AM150"/>
  <sheetViews>
    <sheetView topLeftCell="W1" zoomScale="40" zoomScaleNormal="40" workbookViewId="0">
      <selection activeCell="AE43" sqref="AE43"/>
    </sheetView>
  </sheetViews>
  <sheetFormatPr defaultColWidth="4.875" defaultRowHeight="14.25" x14ac:dyDescent="0.2"/>
  <cols>
    <col min="1" max="1" width="6.125" style="107" bestFit="1" customWidth="1"/>
    <col min="2" max="2" width="13.25" style="107" bestFit="1" customWidth="1"/>
    <col min="3" max="3" width="8.25" style="107" bestFit="1" customWidth="1"/>
    <col min="4" max="4" width="27.375" style="107" bestFit="1" customWidth="1"/>
    <col min="5" max="5" width="27.375" style="276"/>
    <col min="6" max="9" width="27.375" style="280"/>
    <col min="10" max="12" width="27.375" style="276"/>
    <col min="13" max="16" width="27.375" style="282"/>
    <col min="17" max="20" width="27.375" style="276"/>
    <col min="21" max="26" width="27.375" style="284"/>
    <col min="27" max="32" width="27.375" style="286"/>
    <col min="33" max="33" width="36.125" style="286" bestFit="1" customWidth="1"/>
    <col min="34" max="34" width="15.125" style="77" bestFit="1" customWidth="1"/>
    <col min="35" max="35" width="14" style="45" bestFit="1" customWidth="1"/>
    <col min="36" max="36" width="14" style="32" bestFit="1" customWidth="1"/>
    <col min="37" max="37" width="15.25" style="30" bestFit="1" customWidth="1"/>
    <col min="38" max="38" width="14" style="48" bestFit="1" customWidth="1"/>
    <col min="39" max="39" width="14.875" style="32" bestFit="1" customWidth="1"/>
  </cols>
  <sheetData>
    <row r="1" spans="1:39" x14ac:dyDescent="0.2">
      <c r="E1" s="277" t="s">
        <v>591</v>
      </c>
      <c r="F1" s="272" t="s">
        <v>1438</v>
      </c>
      <c r="G1" s="272" t="s">
        <v>1439</v>
      </c>
      <c r="H1" s="272" t="s">
        <v>1440</v>
      </c>
      <c r="I1" s="272" t="s">
        <v>1441</v>
      </c>
      <c r="J1" s="277" t="s">
        <v>1442</v>
      </c>
      <c r="K1" s="277" t="s">
        <v>1443</v>
      </c>
      <c r="L1" s="277" t="s">
        <v>1444</v>
      </c>
      <c r="M1" s="281" t="s">
        <v>1445</v>
      </c>
      <c r="N1" s="281" t="s">
        <v>1446</v>
      </c>
      <c r="O1" s="281" t="s">
        <v>1447</v>
      </c>
      <c r="P1" s="281" t="s">
        <v>1448</v>
      </c>
      <c r="Q1" s="277" t="s">
        <v>1449</v>
      </c>
      <c r="R1" s="277" t="s">
        <v>1450</v>
      </c>
      <c r="S1" s="277" t="s">
        <v>1451</v>
      </c>
      <c r="T1" s="277" t="s">
        <v>1452</v>
      </c>
      <c r="U1" s="283" t="s">
        <v>1453</v>
      </c>
      <c r="V1" s="283" t="s">
        <v>1454</v>
      </c>
      <c r="W1" s="283" t="s">
        <v>1455</v>
      </c>
      <c r="X1" s="283" t="s">
        <v>1456</v>
      </c>
      <c r="Y1" s="283" t="s">
        <v>1457</v>
      </c>
      <c r="Z1" s="283" t="s">
        <v>1458</v>
      </c>
      <c r="AA1" s="285" t="s">
        <v>1459</v>
      </c>
      <c r="AB1" s="285" t="s">
        <v>1460</v>
      </c>
      <c r="AC1" s="285" t="s">
        <v>1461</v>
      </c>
      <c r="AD1" s="285" t="s">
        <v>1462</v>
      </c>
      <c r="AE1" s="285" t="s">
        <v>1463</v>
      </c>
      <c r="AF1" s="285" t="s">
        <v>1464</v>
      </c>
      <c r="AG1" s="285" t="s">
        <v>1465</v>
      </c>
      <c r="AH1" s="76" t="s">
        <v>6</v>
      </c>
      <c r="AI1" s="21" t="s">
        <v>7</v>
      </c>
      <c r="AJ1" s="16" t="s">
        <v>8</v>
      </c>
      <c r="AK1" s="22" t="s">
        <v>9</v>
      </c>
      <c r="AL1" s="46" t="s">
        <v>10</v>
      </c>
      <c r="AM1" s="71" t="s">
        <v>11</v>
      </c>
    </row>
    <row r="2" spans="1:39" x14ac:dyDescent="0.2">
      <c r="E2" s="277" t="s">
        <v>592</v>
      </c>
      <c r="F2" s="272" t="s">
        <v>1466</v>
      </c>
      <c r="G2" s="272" t="s">
        <v>1467</v>
      </c>
      <c r="H2" s="272" t="s">
        <v>1468</v>
      </c>
      <c r="I2" s="272" t="s">
        <v>1469</v>
      </c>
      <c r="J2" s="277" t="s">
        <v>1470</v>
      </c>
      <c r="K2" s="277" t="s">
        <v>1471</v>
      </c>
      <c r="L2" s="277" t="s">
        <v>1472</v>
      </c>
      <c r="M2" s="281" t="s">
        <v>1473</v>
      </c>
      <c r="N2" s="281" t="s">
        <v>1474</v>
      </c>
      <c r="O2" s="281" t="s">
        <v>1475</v>
      </c>
      <c r="P2" s="281" t="s">
        <v>1476</v>
      </c>
      <c r="Q2" s="277" t="s">
        <v>1477</v>
      </c>
      <c r="R2" s="277" t="s">
        <v>1478</v>
      </c>
      <c r="S2" s="277" t="s">
        <v>1479</v>
      </c>
      <c r="T2" s="277" t="s">
        <v>1480</v>
      </c>
      <c r="U2" s="283" t="s">
        <v>1481</v>
      </c>
      <c r="V2" s="283" t="s">
        <v>1482</v>
      </c>
      <c r="W2" s="283" t="s">
        <v>1483</v>
      </c>
      <c r="X2" s="283" t="s">
        <v>1484</v>
      </c>
      <c r="Y2" s="283" t="s">
        <v>1485</v>
      </c>
      <c r="Z2" s="283" t="s">
        <v>1486</v>
      </c>
      <c r="AA2" s="285" t="s">
        <v>1487</v>
      </c>
      <c r="AB2" s="285" t="s">
        <v>1488</v>
      </c>
      <c r="AC2" s="285" t="s">
        <v>1489</v>
      </c>
      <c r="AD2" s="285" t="s">
        <v>1490</v>
      </c>
      <c r="AE2" s="285" t="s">
        <v>1491</v>
      </c>
      <c r="AF2" s="285" t="s">
        <v>1492</v>
      </c>
      <c r="AG2" s="285" t="s">
        <v>1493</v>
      </c>
    </row>
    <row r="3" spans="1:39" x14ac:dyDescent="0.2">
      <c r="E3" s="277" t="s">
        <v>593</v>
      </c>
      <c r="F3" s="272">
        <v>27425752.239999998</v>
      </c>
      <c r="G3" s="272">
        <v>4330947.76</v>
      </c>
      <c r="H3" s="272">
        <v>3261929.85</v>
      </c>
      <c r="I3" s="272">
        <v>23200</v>
      </c>
      <c r="J3" s="277">
        <v>60066682.960000001</v>
      </c>
      <c r="K3" s="277">
        <v>26931004.399999999</v>
      </c>
      <c r="L3" s="277">
        <v>74001</v>
      </c>
      <c r="M3" s="281">
        <v>754270</v>
      </c>
      <c r="N3" s="281">
        <v>2605716.81</v>
      </c>
      <c r="O3" s="281">
        <v>10721153.369999999</v>
      </c>
      <c r="P3" s="281">
        <v>1269049.8700000001</v>
      </c>
      <c r="Q3" s="277">
        <v>550798</v>
      </c>
      <c r="R3" s="277">
        <v>-6029101.79</v>
      </c>
      <c r="S3" s="277">
        <v>14315065.41</v>
      </c>
      <c r="T3" s="277">
        <v>133343073.56</v>
      </c>
      <c r="U3" s="283">
        <v>159.38999999999999</v>
      </c>
      <c r="V3" s="283">
        <v>88401785.870000005</v>
      </c>
      <c r="W3" s="283">
        <v>1739613</v>
      </c>
      <c r="X3" s="283">
        <v>56194.19</v>
      </c>
      <c r="Y3" s="283">
        <v>48234249.899999999</v>
      </c>
      <c r="Z3" s="283">
        <v>4545986.45</v>
      </c>
      <c r="AA3" s="285">
        <v>77772250.859999999</v>
      </c>
      <c r="AB3" s="285">
        <v>435401.45</v>
      </c>
      <c r="AC3" s="285">
        <v>249458.32</v>
      </c>
      <c r="AD3" s="285">
        <v>55135378.960000001</v>
      </c>
      <c r="AE3" s="285">
        <v>14482888.689999999</v>
      </c>
      <c r="AF3" s="285">
        <v>8337</v>
      </c>
      <c r="AG3" s="285">
        <v>615700</v>
      </c>
    </row>
    <row r="4" spans="1:39" x14ac:dyDescent="0.2">
      <c r="E4" s="277" t="s">
        <v>1494</v>
      </c>
      <c r="F4" s="272">
        <v>32093.599999999999</v>
      </c>
      <c r="G4" s="272"/>
      <c r="H4" s="272"/>
      <c r="I4" s="272"/>
      <c r="J4" s="277">
        <v>3053005.83</v>
      </c>
      <c r="K4" s="277">
        <v>-118044.03</v>
      </c>
      <c r="L4" s="277"/>
      <c r="M4" s="281"/>
      <c r="N4" s="281"/>
      <c r="O4" s="281"/>
      <c r="P4" s="281">
        <v>4053.6</v>
      </c>
      <c r="Q4" s="277"/>
      <c r="R4" s="277"/>
      <c r="S4" s="277">
        <v>3157886.55</v>
      </c>
      <c r="T4" s="277">
        <v>13498.58</v>
      </c>
      <c r="U4" s="283"/>
      <c r="V4" s="283"/>
      <c r="W4" s="283"/>
      <c r="X4" s="283"/>
      <c r="Y4" s="283">
        <v>1755940</v>
      </c>
      <c r="Z4" s="283"/>
      <c r="AA4" s="285">
        <v>1755940</v>
      </c>
      <c r="AB4" s="285"/>
      <c r="AC4" s="285"/>
      <c r="AD4" s="285">
        <v>-28000</v>
      </c>
      <c r="AE4" s="285">
        <v>236383.33</v>
      </c>
      <c r="AF4" s="285"/>
      <c r="AG4" s="285"/>
      <c r="AH4" s="77">
        <f t="shared" ref="AH4:AH35" si="0">SUM(F4:I4)</f>
        <v>32093.599999999999</v>
      </c>
      <c r="AI4" s="44">
        <f>SUM(M4:P4)</f>
        <v>4053.6</v>
      </c>
      <c r="AJ4" s="32">
        <f>AH4-AI4</f>
        <v>28040</v>
      </c>
      <c r="AK4" s="29">
        <f t="shared" ref="AK4:AK35" si="1">SUM(U4:Z4)</f>
        <v>1755940</v>
      </c>
      <c r="AL4" s="47">
        <f t="shared" ref="AL4:AL35" si="2">SUM(AA4:AG4)</f>
        <v>1964323.33</v>
      </c>
      <c r="AM4" s="32">
        <f>AK4-AL4</f>
        <v>-208383.33000000007</v>
      </c>
    </row>
    <row r="5" spans="1:39" x14ac:dyDescent="0.2">
      <c r="E5" s="277" t="s">
        <v>1495</v>
      </c>
      <c r="F5" s="272">
        <v>28096</v>
      </c>
      <c r="G5" s="272"/>
      <c r="H5" s="272"/>
      <c r="I5" s="272"/>
      <c r="J5" s="277">
        <v>411146.06</v>
      </c>
      <c r="K5" s="277">
        <v>2</v>
      </c>
      <c r="L5" s="277"/>
      <c r="M5" s="281"/>
      <c r="N5" s="281"/>
      <c r="O5" s="281"/>
      <c r="P5" s="281">
        <v>-2465604</v>
      </c>
      <c r="Q5" s="277"/>
      <c r="R5" s="277"/>
      <c r="S5" s="277">
        <v>227154.24</v>
      </c>
      <c r="T5" s="277">
        <v>2794467.22</v>
      </c>
      <c r="U5" s="283"/>
      <c r="V5" s="283"/>
      <c r="W5" s="283"/>
      <c r="X5" s="283"/>
      <c r="Y5" s="283">
        <v>1375368</v>
      </c>
      <c r="Z5" s="283">
        <v>131703.74</v>
      </c>
      <c r="AA5" s="285">
        <v>1378568</v>
      </c>
      <c r="AB5" s="285"/>
      <c r="AC5" s="285">
        <v>26974.32</v>
      </c>
      <c r="AD5" s="285">
        <v>119169.42</v>
      </c>
      <c r="AE5" s="285">
        <v>99133.4</v>
      </c>
      <c r="AF5" s="285"/>
      <c r="AG5" s="285"/>
      <c r="AH5" s="77">
        <f t="shared" si="0"/>
        <v>28096</v>
      </c>
      <c r="AI5" s="44">
        <f t="shared" ref="AI5:AI68" si="3">SUM(M5:P5)</f>
        <v>-2465604</v>
      </c>
      <c r="AJ5" s="32">
        <f>AH5-AI5</f>
        <v>2493700</v>
      </c>
      <c r="AK5" s="29">
        <f t="shared" si="1"/>
        <v>1507071.74</v>
      </c>
      <c r="AL5" s="47">
        <f t="shared" si="2"/>
        <v>1623845.14</v>
      </c>
      <c r="AM5" s="32">
        <f t="shared" ref="AM5:AM68" si="4">AK5-AL5</f>
        <v>-116773.39999999991</v>
      </c>
    </row>
    <row r="6" spans="1:39" x14ac:dyDescent="0.2">
      <c r="E6" s="277" t="s">
        <v>1496</v>
      </c>
      <c r="F6" s="272">
        <v>63510</v>
      </c>
      <c r="G6" s="272"/>
      <c r="H6" s="272"/>
      <c r="I6" s="272"/>
      <c r="J6" s="277">
        <v>647904</v>
      </c>
      <c r="K6" s="277">
        <v>3</v>
      </c>
      <c r="L6" s="277"/>
      <c r="M6" s="281"/>
      <c r="N6" s="281"/>
      <c r="O6" s="281"/>
      <c r="P6" s="281"/>
      <c r="Q6" s="277"/>
      <c r="R6" s="277"/>
      <c r="S6" s="277">
        <v>-1286772.49</v>
      </c>
      <c r="T6" s="277">
        <v>2129382.7599999998</v>
      </c>
      <c r="U6" s="283"/>
      <c r="V6" s="283"/>
      <c r="W6" s="283"/>
      <c r="X6" s="283"/>
      <c r="Y6" s="283">
        <v>705520</v>
      </c>
      <c r="Z6" s="283">
        <v>968073.86</v>
      </c>
      <c r="AA6" s="285">
        <v>1365033</v>
      </c>
      <c r="AB6" s="285"/>
      <c r="AC6" s="285"/>
      <c r="AD6" s="285">
        <v>361370.86</v>
      </c>
      <c r="AE6" s="285">
        <v>73943.27</v>
      </c>
      <c r="AF6" s="285"/>
      <c r="AG6" s="285"/>
      <c r="AH6" s="77">
        <f t="shared" si="0"/>
        <v>63510</v>
      </c>
      <c r="AI6" s="44">
        <f t="shared" si="3"/>
        <v>0</v>
      </c>
      <c r="AJ6" s="32">
        <f t="shared" ref="AJ6:AJ22" si="5">AH6-AI6</f>
        <v>63510</v>
      </c>
      <c r="AK6" s="29">
        <f t="shared" si="1"/>
        <v>1673593.8599999999</v>
      </c>
      <c r="AL6" s="47">
        <f t="shared" si="2"/>
        <v>1800347.13</v>
      </c>
      <c r="AM6" s="32">
        <f t="shared" si="4"/>
        <v>-126753.27000000002</v>
      </c>
    </row>
    <row r="7" spans="1:39" x14ac:dyDescent="0.2">
      <c r="E7" s="277" t="s">
        <v>1497</v>
      </c>
      <c r="F7" s="272">
        <v>8000</v>
      </c>
      <c r="G7" s="272"/>
      <c r="H7" s="272"/>
      <c r="I7" s="272"/>
      <c r="J7" s="277">
        <v>184288.16</v>
      </c>
      <c r="K7" s="277">
        <v>8</v>
      </c>
      <c r="L7" s="277"/>
      <c r="M7" s="281"/>
      <c r="N7" s="281"/>
      <c r="O7" s="281"/>
      <c r="P7" s="281">
        <v>55200</v>
      </c>
      <c r="Q7" s="277"/>
      <c r="R7" s="277"/>
      <c r="S7" s="277">
        <v>192296.16</v>
      </c>
      <c r="T7" s="277"/>
      <c r="U7" s="283"/>
      <c r="V7" s="283"/>
      <c r="W7" s="283"/>
      <c r="X7" s="283"/>
      <c r="Y7" s="283">
        <v>2380971.2000000002</v>
      </c>
      <c r="Z7" s="283">
        <v>290339.18</v>
      </c>
      <c r="AA7" s="285">
        <v>2380971.2000000002</v>
      </c>
      <c r="AB7" s="285"/>
      <c r="AC7" s="285">
        <v>15815</v>
      </c>
      <c r="AD7" s="285">
        <v>270024.18</v>
      </c>
      <c r="AE7" s="285"/>
      <c r="AF7" s="285"/>
      <c r="AG7" s="285">
        <v>59700</v>
      </c>
      <c r="AH7" s="77">
        <f t="shared" si="0"/>
        <v>8000</v>
      </c>
      <c r="AI7" s="44">
        <f t="shared" si="3"/>
        <v>55200</v>
      </c>
      <c r="AJ7" s="32">
        <f t="shared" si="5"/>
        <v>-47200</v>
      </c>
      <c r="AK7" s="29">
        <f t="shared" si="1"/>
        <v>2671310.3800000004</v>
      </c>
      <c r="AL7" s="47">
        <f t="shared" si="2"/>
        <v>2726510.3800000004</v>
      </c>
      <c r="AM7" s="32">
        <f t="shared" si="4"/>
        <v>-55200</v>
      </c>
    </row>
    <row r="8" spans="1:39" x14ac:dyDescent="0.2">
      <c r="E8" s="277"/>
      <c r="F8" s="272"/>
      <c r="G8" s="272"/>
      <c r="H8" s="272"/>
      <c r="I8" s="272"/>
      <c r="J8" s="277"/>
      <c r="K8" s="277"/>
      <c r="L8" s="277"/>
      <c r="M8" s="281"/>
      <c r="N8" s="281"/>
      <c r="O8" s="281"/>
      <c r="P8" s="281"/>
      <c r="Q8" s="277"/>
      <c r="R8" s="277"/>
      <c r="S8" s="277"/>
      <c r="T8" s="277"/>
      <c r="U8" s="283"/>
      <c r="V8" s="283"/>
      <c r="W8" s="283"/>
      <c r="X8" s="283"/>
      <c r="Y8" s="283"/>
      <c r="Z8" s="283"/>
      <c r="AA8" s="285"/>
      <c r="AB8" s="285"/>
      <c r="AC8" s="285"/>
      <c r="AD8" s="285"/>
      <c r="AE8" s="285"/>
      <c r="AF8" s="285"/>
      <c r="AG8" s="285"/>
      <c r="AH8" s="77">
        <f t="shared" si="0"/>
        <v>0</v>
      </c>
      <c r="AI8" s="44">
        <f t="shared" si="3"/>
        <v>0</v>
      </c>
      <c r="AJ8" s="32">
        <f t="shared" si="5"/>
        <v>0</v>
      </c>
      <c r="AK8" s="29">
        <f t="shared" si="1"/>
        <v>0</v>
      </c>
      <c r="AL8" s="47">
        <f t="shared" si="2"/>
        <v>0</v>
      </c>
      <c r="AM8" s="32">
        <f t="shared" si="4"/>
        <v>0</v>
      </c>
    </row>
    <row r="9" spans="1:39" x14ac:dyDescent="0.2">
      <c r="E9" s="277"/>
      <c r="F9" s="272"/>
      <c r="G9" s="272"/>
      <c r="H9" s="272"/>
      <c r="I9" s="272"/>
      <c r="J9" s="277"/>
      <c r="K9" s="277"/>
      <c r="L9" s="277"/>
      <c r="M9" s="281"/>
      <c r="N9" s="281"/>
      <c r="O9" s="281"/>
      <c r="P9" s="281"/>
      <c r="Q9" s="277"/>
      <c r="R9" s="277"/>
      <c r="S9" s="277"/>
      <c r="T9" s="277"/>
      <c r="U9" s="283"/>
      <c r="V9" s="283"/>
      <c r="W9" s="283"/>
      <c r="X9" s="283"/>
      <c r="Y9" s="283"/>
      <c r="Z9" s="283"/>
      <c r="AA9" s="285"/>
      <c r="AB9" s="285"/>
      <c r="AC9" s="285"/>
      <c r="AD9" s="285"/>
      <c r="AE9" s="285"/>
      <c r="AF9" s="285"/>
      <c r="AG9" s="285"/>
      <c r="AH9" s="77">
        <f t="shared" si="0"/>
        <v>0</v>
      </c>
      <c r="AI9" s="44">
        <f t="shared" si="3"/>
        <v>0</v>
      </c>
      <c r="AJ9" s="32">
        <f t="shared" si="5"/>
        <v>0</v>
      </c>
      <c r="AK9" s="29">
        <f t="shared" si="1"/>
        <v>0</v>
      </c>
      <c r="AL9" s="47">
        <f t="shared" si="2"/>
        <v>0</v>
      </c>
      <c r="AM9" s="32">
        <f t="shared" si="4"/>
        <v>0</v>
      </c>
    </row>
    <row r="10" spans="1:39" x14ac:dyDescent="0.2">
      <c r="A10" s="107" t="s">
        <v>175</v>
      </c>
      <c r="B10" s="107" t="s">
        <v>176</v>
      </c>
      <c r="C10" s="107">
        <v>9017</v>
      </c>
      <c r="D10" s="107" t="s">
        <v>181</v>
      </c>
      <c r="E10" s="277" t="s">
        <v>181</v>
      </c>
      <c r="F10" s="272">
        <v>809102.63</v>
      </c>
      <c r="G10" s="272">
        <v>137874</v>
      </c>
      <c r="H10" s="272">
        <v>79070.17</v>
      </c>
      <c r="I10" s="272"/>
      <c r="J10" s="277">
        <v>329098.3</v>
      </c>
      <c r="K10" s="277">
        <v>288044.09999999998</v>
      </c>
      <c r="L10" s="277"/>
      <c r="M10" s="281"/>
      <c r="N10" s="281">
        <v>42552.79</v>
      </c>
      <c r="O10" s="281">
        <v>206038</v>
      </c>
      <c r="P10" s="281"/>
      <c r="Q10" s="277"/>
      <c r="R10" s="277"/>
      <c r="S10" s="277">
        <v>-1310556.1000000001</v>
      </c>
      <c r="T10" s="277">
        <v>2551683.71</v>
      </c>
      <c r="U10" s="283"/>
      <c r="V10" s="283">
        <v>3299702.38</v>
      </c>
      <c r="W10" s="283"/>
      <c r="X10" s="283">
        <v>1254.49</v>
      </c>
      <c r="Y10" s="283">
        <v>1483676</v>
      </c>
      <c r="Z10" s="283">
        <v>30000</v>
      </c>
      <c r="AA10" s="285">
        <v>2479386</v>
      </c>
      <c r="AB10" s="285"/>
      <c r="AC10" s="285"/>
      <c r="AD10" s="285">
        <v>1696662.59</v>
      </c>
      <c r="AE10" s="285">
        <v>255281.48</v>
      </c>
      <c r="AF10" s="285"/>
      <c r="AG10" s="285">
        <v>50000</v>
      </c>
      <c r="AH10" s="77">
        <f t="shared" si="0"/>
        <v>1026046.8</v>
      </c>
      <c r="AI10" s="44">
        <f t="shared" si="3"/>
        <v>248590.79</v>
      </c>
      <c r="AJ10" s="32">
        <f t="shared" si="5"/>
        <v>777456.01</v>
      </c>
      <c r="AK10" s="29">
        <f t="shared" si="1"/>
        <v>4814632.87</v>
      </c>
      <c r="AL10" s="47">
        <f t="shared" si="2"/>
        <v>4481330.07</v>
      </c>
      <c r="AM10" s="32">
        <f t="shared" si="4"/>
        <v>333302.79999999981</v>
      </c>
    </row>
    <row r="11" spans="1:39" x14ac:dyDescent="0.2">
      <c r="A11" s="107" t="s">
        <v>175</v>
      </c>
      <c r="B11" s="107" t="s">
        <v>176</v>
      </c>
      <c r="C11" s="107">
        <v>4386</v>
      </c>
      <c r="D11" s="107" t="s">
        <v>183</v>
      </c>
      <c r="E11" s="277" t="s">
        <v>183</v>
      </c>
      <c r="F11" s="272">
        <v>617573.41</v>
      </c>
      <c r="G11" s="272">
        <v>18199</v>
      </c>
      <c r="H11" s="272">
        <v>153229.53</v>
      </c>
      <c r="I11" s="272"/>
      <c r="J11" s="277">
        <v>1406635.3</v>
      </c>
      <c r="K11" s="277">
        <v>561573.91</v>
      </c>
      <c r="L11" s="277"/>
      <c r="M11" s="281">
        <v>0</v>
      </c>
      <c r="N11" s="281">
        <v>50775.01</v>
      </c>
      <c r="O11" s="281">
        <v>200000</v>
      </c>
      <c r="P11" s="281">
        <v>1029.07</v>
      </c>
      <c r="Q11" s="277"/>
      <c r="R11" s="277"/>
      <c r="S11" s="277">
        <v>341208.24</v>
      </c>
      <c r="T11" s="277">
        <v>2241809.08</v>
      </c>
      <c r="U11" s="283"/>
      <c r="V11" s="283">
        <v>2015002.33</v>
      </c>
      <c r="W11" s="283"/>
      <c r="X11" s="283">
        <v>1704.71</v>
      </c>
      <c r="Y11" s="283">
        <v>581500</v>
      </c>
      <c r="Z11" s="283"/>
      <c r="AA11" s="285">
        <v>1374200</v>
      </c>
      <c r="AB11" s="285">
        <v>47135</v>
      </c>
      <c r="AC11" s="285"/>
      <c r="AD11" s="285">
        <v>788971.84</v>
      </c>
      <c r="AE11" s="285">
        <v>393239.45</v>
      </c>
      <c r="AF11" s="285"/>
      <c r="AG11" s="285"/>
      <c r="AH11" s="77">
        <f t="shared" si="0"/>
        <v>789001.94000000006</v>
      </c>
      <c r="AI11" s="44">
        <f t="shared" si="3"/>
        <v>251804.08000000002</v>
      </c>
      <c r="AJ11" s="32">
        <f t="shared" si="5"/>
        <v>537197.8600000001</v>
      </c>
      <c r="AK11" s="29">
        <f t="shared" si="1"/>
        <v>2598207.04</v>
      </c>
      <c r="AL11" s="47">
        <f t="shared" si="2"/>
        <v>2603546.29</v>
      </c>
      <c r="AM11" s="32">
        <f t="shared" si="4"/>
        <v>-5339.25</v>
      </c>
    </row>
    <row r="12" spans="1:39" x14ac:dyDescent="0.2">
      <c r="A12" s="107" t="s">
        <v>175</v>
      </c>
      <c r="B12" s="107" t="s">
        <v>176</v>
      </c>
      <c r="C12" s="107">
        <v>3088</v>
      </c>
      <c r="D12" s="107" t="s">
        <v>185</v>
      </c>
      <c r="E12" s="277" t="s">
        <v>185</v>
      </c>
      <c r="F12" s="272">
        <v>851523.69</v>
      </c>
      <c r="G12" s="272">
        <v>49350</v>
      </c>
      <c r="H12" s="272">
        <v>133701.12</v>
      </c>
      <c r="I12" s="272"/>
      <c r="J12" s="277">
        <v>800728.45</v>
      </c>
      <c r="K12" s="277">
        <v>801930.92</v>
      </c>
      <c r="L12" s="277"/>
      <c r="M12" s="281">
        <v>460000</v>
      </c>
      <c r="N12" s="281">
        <v>31074.11</v>
      </c>
      <c r="O12" s="281"/>
      <c r="P12" s="281">
        <v>0</v>
      </c>
      <c r="Q12" s="277"/>
      <c r="R12" s="277"/>
      <c r="S12" s="277">
        <v>680105.94</v>
      </c>
      <c r="T12" s="277">
        <v>1390481.55</v>
      </c>
      <c r="U12" s="283"/>
      <c r="V12" s="283">
        <v>3209084.6</v>
      </c>
      <c r="W12" s="283"/>
      <c r="X12" s="283">
        <v>1078.58</v>
      </c>
      <c r="Y12" s="283">
        <v>297180</v>
      </c>
      <c r="Z12" s="283">
        <v>464200</v>
      </c>
      <c r="AA12" s="285">
        <v>1262267</v>
      </c>
      <c r="AB12" s="285">
        <v>41656</v>
      </c>
      <c r="AC12" s="285">
        <v>32525</v>
      </c>
      <c r="AD12" s="285">
        <v>2327538.27</v>
      </c>
      <c r="AE12" s="285">
        <v>201833.33</v>
      </c>
      <c r="AF12" s="285"/>
      <c r="AG12" s="285"/>
      <c r="AH12" s="77">
        <f t="shared" si="0"/>
        <v>1034574.8099999999</v>
      </c>
      <c r="AI12" s="44">
        <f t="shared" si="3"/>
        <v>491074.11</v>
      </c>
      <c r="AJ12" s="32">
        <f t="shared" si="5"/>
        <v>543500.69999999995</v>
      </c>
      <c r="AK12" s="29">
        <f t="shared" si="1"/>
        <v>3971543.18</v>
      </c>
      <c r="AL12" s="47">
        <f t="shared" si="2"/>
        <v>3865819.6</v>
      </c>
      <c r="AM12" s="32">
        <f t="shared" si="4"/>
        <v>105723.58000000007</v>
      </c>
    </row>
    <row r="13" spans="1:39" x14ac:dyDescent="0.2">
      <c r="A13" s="107" t="s">
        <v>175</v>
      </c>
      <c r="B13" s="107" t="s">
        <v>176</v>
      </c>
      <c r="C13" s="107">
        <v>2345</v>
      </c>
      <c r="D13" s="107" t="s">
        <v>187</v>
      </c>
      <c r="E13" s="277" t="s">
        <v>187</v>
      </c>
      <c r="F13" s="272">
        <v>689313.79</v>
      </c>
      <c r="G13" s="272">
        <v>2386.5</v>
      </c>
      <c r="H13" s="272">
        <v>53833.3</v>
      </c>
      <c r="I13" s="272"/>
      <c r="J13" s="277">
        <v>600484.31000000006</v>
      </c>
      <c r="K13" s="277">
        <v>856872.31</v>
      </c>
      <c r="L13" s="277"/>
      <c r="M13" s="281">
        <v>29160</v>
      </c>
      <c r="N13" s="281">
        <v>66670</v>
      </c>
      <c r="O13" s="281">
        <v>383770</v>
      </c>
      <c r="P13" s="281">
        <v>0</v>
      </c>
      <c r="Q13" s="277"/>
      <c r="R13" s="277"/>
      <c r="S13" s="277">
        <v>57625.23</v>
      </c>
      <c r="T13" s="277">
        <v>1997230.39</v>
      </c>
      <c r="U13" s="283"/>
      <c r="V13" s="283">
        <v>1687201.66</v>
      </c>
      <c r="W13" s="283"/>
      <c r="X13" s="283">
        <v>1154.5999999999999</v>
      </c>
      <c r="Y13" s="283">
        <v>575510</v>
      </c>
      <c r="Z13" s="283">
        <v>4000</v>
      </c>
      <c r="AA13" s="285">
        <v>1142924</v>
      </c>
      <c r="AB13" s="285"/>
      <c r="AC13" s="285"/>
      <c r="AD13" s="285">
        <v>997816.84</v>
      </c>
      <c r="AE13" s="285">
        <v>382305.41</v>
      </c>
      <c r="AF13" s="285"/>
      <c r="AG13" s="285"/>
      <c r="AH13" s="77">
        <f t="shared" si="0"/>
        <v>745533.59000000008</v>
      </c>
      <c r="AI13" s="44">
        <f t="shared" si="3"/>
        <v>479600</v>
      </c>
      <c r="AJ13" s="32">
        <f t="shared" si="5"/>
        <v>265933.59000000008</v>
      </c>
      <c r="AK13" s="29">
        <f t="shared" si="1"/>
        <v>2267866.2599999998</v>
      </c>
      <c r="AL13" s="47">
        <f t="shared" si="2"/>
        <v>2523046.25</v>
      </c>
      <c r="AM13" s="32">
        <f t="shared" si="4"/>
        <v>-255179.99000000022</v>
      </c>
    </row>
    <row r="14" spans="1:39" s="43" customFormat="1" x14ac:dyDescent="0.2">
      <c r="A14" s="107" t="s">
        <v>175</v>
      </c>
      <c r="B14" s="107" t="s">
        <v>176</v>
      </c>
      <c r="C14" s="107">
        <v>6935</v>
      </c>
      <c r="D14" s="107" t="s">
        <v>189</v>
      </c>
      <c r="E14" s="277" t="s">
        <v>189</v>
      </c>
      <c r="F14" s="272">
        <v>823673.7</v>
      </c>
      <c r="G14" s="272">
        <v>55546</v>
      </c>
      <c r="H14" s="272">
        <v>52247.31</v>
      </c>
      <c r="I14" s="272"/>
      <c r="J14" s="277">
        <v>879839.44</v>
      </c>
      <c r="K14" s="277">
        <v>374293.99</v>
      </c>
      <c r="L14" s="277"/>
      <c r="M14" s="281">
        <v>0</v>
      </c>
      <c r="N14" s="281">
        <v>115765.5</v>
      </c>
      <c r="O14" s="281">
        <v>684184</v>
      </c>
      <c r="P14" s="281">
        <v>310.42</v>
      </c>
      <c r="Q14" s="277">
        <v>38750</v>
      </c>
      <c r="R14" s="277"/>
      <c r="S14" s="277">
        <v>37334.21</v>
      </c>
      <c r="T14" s="277">
        <v>2502473.91</v>
      </c>
      <c r="U14" s="283"/>
      <c r="V14" s="283">
        <v>2718921.43</v>
      </c>
      <c r="W14" s="283"/>
      <c r="X14" s="283">
        <v>1855.45</v>
      </c>
      <c r="Y14" s="283">
        <v>834407.6</v>
      </c>
      <c r="Z14" s="283">
        <v>3000</v>
      </c>
      <c r="AA14" s="285">
        <v>1586265.6</v>
      </c>
      <c r="AB14" s="285"/>
      <c r="AC14" s="285"/>
      <c r="AD14" s="285">
        <v>1746191.48</v>
      </c>
      <c r="AE14" s="285">
        <v>255005.32</v>
      </c>
      <c r="AF14" s="285"/>
      <c r="AG14" s="285"/>
      <c r="AH14" s="77">
        <f t="shared" si="0"/>
        <v>931467.01</v>
      </c>
      <c r="AI14" s="44">
        <f t="shared" si="3"/>
        <v>800259.92</v>
      </c>
      <c r="AJ14" s="32">
        <f t="shared" si="5"/>
        <v>131207.08999999997</v>
      </c>
      <c r="AK14" s="29">
        <f t="shared" si="1"/>
        <v>3558184.4800000004</v>
      </c>
      <c r="AL14" s="47">
        <f t="shared" si="2"/>
        <v>3587462.4</v>
      </c>
      <c r="AM14" s="32">
        <f t="shared" si="4"/>
        <v>-29277.91999999946</v>
      </c>
    </row>
    <row r="15" spans="1:39" x14ac:dyDescent="0.2">
      <c r="A15" s="107" t="s">
        <v>175</v>
      </c>
      <c r="B15" s="107" t="s">
        <v>176</v>
      </c>
      <c r="C15" s="107">
        <v>5524</v>
      </c>
      <c r="D15" s="107" t="s">
        <v>191</v>
      </c>
      <c r="E15" s="277" t="s">
        <v>191</v>
      </c>
      <c r="F15" s="272">
        <v>402352.89</v>
      </c>
      <c r="G15" s="272">
        <v>869013</v>
      </c>
      <c r="H15" s="272">
        <v>160631.69</v>
      </c>
      <c r="I15" s="272"/>
      <c r="J15" s="277">
        <v>590619.28</v>
      </c>
      <c r="K15" s="277">
        <v>546405.63</v>
      </c>
      <c r="L15" s="277"/>
      <c r="M15" s="281">
        <v>0</v>
      </c>
      <c r="N15" s="281">
        <v>784203.66</v>
      </c>
      <c r="O15" s="281">
        <v>218100.3</v>
      </c>
      <c r="P15" s="281">
        <v>20110</v>
      </c>
      <c r="Q15" s="277"/>
      <c r="R15" s="277"/>
      <c r="S15" s="277">
        <v>-617652.47</v>
      </c>
      <c r="T15" s="277">
        <v>2525004.41</v>
      </c>
      <c r="U15" s="283"/>
      <c r="V15" s="283">
        <v>1850063.49</v>
      </c>
      <c r="W15" s="283"/>
      <c r="X15" s="283">
        <v>913.74</v>
      </c>
      <c r="Y15" s="283">
        <v>1045644.7</v>
      </c>
      <c r="Z15" s="283">
        <v>18000</v>
      </c>
      <c r="AA15" s="285">
        <v>1462961.7</v>
      </c>
      <c r="AB15" s="285"/>
      <c r="AC15" s="285"/>
      <c r="AD15" s="285">
        <v>1374142.57</v>
      </c>
      <c r="AE15" s="285">
        <v>387252.07</v>
      </c>
      <c r="AF15" s="285"/>
      <c r="AG15" s="285"/>
      <c r="AH15" s="77">
        <f t="shared" si="0"/>
        <v>1431997.58</v>
      </c>
      <c r="AI15" s="44">
        <f t="shared" si="3"/>
        <v>1022413.96</v>
      </c>
      <c r="AJ15" s="32">
        <f t="shared" si="5"/>
        <v>409583.62000000011</v>
      </c>
      <c r="AK15" s="29">
        <f t="shared" si="1"/>
        <v>2914621.9299999997</v>
      </c>
      <c r="AL15" s="47">
        <f t="shared" si="2"/>
        <v>3224356.34</v>
      </c>
      <c r="AM15" s="32">
        <f t="shared" si="4"/>
        <v>-309734.41000000015</v>
      </c>
    </row>
    <row r="16" spans="1:39" x14ac:dyDescent="0.2">
      <c r="A16" s="107" t="s">
        <v>175</v>
      </c>
      <c r="B16" s="107" t="s">
        <v>176</v>
      </c>
      <c r="C16" s="107">
        <v>5657</v>
      </c>
      <c r="D16" s="107" t="s">
        <v>193</v>
      </c>
      <c r="E16" s="277" t="s">
        <v>193</v>
      </c>
      <c r="F16" s="272">
        <v>226987.72</v>
      </c>
      <c r="G16" s="272">
        <v>212402</v>
      </c>
      <c r="H16" s="272">
        <v>146424.51</v>
      </c>
      <c r="I16" s="272"/>
      <c r="J16" s="277">
        <v>492388.04</v>
      </c>
      <c r="K16" s="277">
        <v>788077.41</v>
      </c>
      <c r="L16" s="277"/>
      <c r="M16" s="281"/>
      <c r="N16" s="281">
        <v>14300</v>
      </c>
      <c r="O16" s="281">
        <v>60000</v>
      </c>
      <c r="P16" s="281"/>
      <c r="Q16" s="277"/>
      <c r="R16" s="277"/>
      <c r="S16" s="277">
        <v>-2842750.73</v>
      </c>
      <c r="T16" s="277">
        <v>4613167.97</v>
      </c>
      <c r="U16" s="283"/>
      <c r="V16" s="283">
        <v>2018004.25</v>
      </c>
      <c r="W16" s="283"/>
      <c r="X16" s="283">
        <v>807.66</v>
      </c>
      <c r="Y16" s="283">
        <v>626343</v>
      </c>
      <c r="Z16" s="283">
        <v>15000</v>
      </c>
      <c r="AA16" s="285">
        <v>860573</v>
      </c>
      <c r="AB16" s="285"/>
      <c r="AC16" s="285"/>
      <c r="AD16" s="285">
        <v>1494726.67</v>
      </c>
      <c r="AE16" s="285">
        <v>175757.8</v>
      </c>
      <c r="AF16" s="285"/>
      <c r="AG16" s="285"/>
      <c r="AH16" s="77">
        <f t="shared" si="0"/>
        <v>585814.23</v>
      </c>
      <c r="AI16" s="44">
        <f t="shared" si="3"/>
        <v>74300</v>
      </c>
      <c r="AJ16" s="32">
        <f t="shared" si="5"/>
        <v>511514.23</v>
      </c>
      <c r="AK16" s="29">
        <f t="shared" si="1"/>
        <v>2660154.91</v>
      </c>
      <c r="AL16" s="47">
        <f t="shared" si="2"/>
        <v>2531057.4699999997</v>
      </c>
      <c r="AM16" s="32">
        <f t="shared" si="4"/>
        <v>129097.44000000041</v>
      </c>
    </row>
    <row r="17" spans="1:39" x14ac:dyDescent="0.2">
      <c r="A17" s="107" t="s">
        <v>175</v>
      </c>
      <c r="B17" s="107" t="s">
        <v>176</v>
      </c>
      <c r="C17" s="107">
        <v>4057</v>
      </c>
      <c r="D17" s="107" t="s">
        <v>195</v>
      </c>
      <c r="E17" s="277" t="s">
        <v>195</v>
      </c>
      <c r="F17" s="272">
        <v>744706.49</v>
      </c>
      <c r="G17" s="272">
        <v>61524</v>
      </c>
      <c r="H17" s="272">
        <v>145243.87</v>
      </c>
      <c r="I17" s="272"/>
      <c r="J17" s="277">
        <v>1871594.9</v>
      </c>
      <c r="K17" s="277">
        <v>530782.18999999994</v>
      </c>
      <c r="L17" s="277"/>
      <c r="M17" s="281">
        <v>0</v>
      </c>
      <c r="N17" s="281">
        <v>36818.800000000003</v>
      </c>
      <c r="O17" s="281">
        <v>91800</v>
      </c>
      <c r="P17" s="281"/>
      <c r="Q17" s="277"/>
      <c r="R17" s="277">
        <v>-1001238.62</v>
      </c>
      <c r="S17" s="277">
        <v>378861.02</v>
      </c>
      <c r="T17" s="277">
        <v>2841083.43</v>
      </c>
      <c r="U17" s="283"/>
      <c r="V17" s="283">
        <v>2759662.67</v>
      </c>
      <c r="W17" s="283"/>
      <c r="X17" s="283">
        <v>801.56</v>
      </c>
      <c r="Y17" s="283">
        <v>562600</v>
      </c>
      <c r="Z17" s="283"/>
      <c r="AA17" s="285">
        <v>1350521</v>
      </c>
      <c r="AB17" s="285"/>
      <c r="AC17" s="285"/>
      <c r="AD17" s="285">
        <v>745446.22</v>
      </c>
      <c r="AE17" s="285">
        <v>131544.1</v>
      </c>
      <c r="AF17" s="285"/>
      <c r="AG17" s="285"/>
      <c r="AH17" s="77">
        <f t="shared" si="0"/>
        <v>951474.36</v>
      </c>
      <c r="AI17" s="44">
        <f t="shared" si="3"/>
        <v>128618.8</v>
      </c>
      <c r="AJ17" s="32">
        <f t="shared" si="5"/>
        <v>822855.55999999994</v>
      </c>
      <c r="AK17" s="29">
        <f t="shared" si="1"/>
        <v>3323064.23</v>
      </c>
      <c r="AL17" s="47">
        <f t="shared" si="2"/>
        <v>2227511.3199999998</v>
      </c>
      <c r="AM17" s="32">
        <f t="shared" si="4"/>
        <v>1095552.9100000001</v>
      </c>
    </row>
    <row r="18" spans="1:39" x14ac:dyDescent="0.2">
      <c r="A18" s="107" t="s">
        <v>175</v>
      </c>
      <c r="B18" s="107" t="s">
        <v>176</v>
      </c>
      <c r="C18" s="107">
        <v>2737</v>
      </c>
      <c r="D18" s="107" t="s">
        <v>197</v>
      </c>
      <c r="E18" s="277" t="s">
        <v>197</v>
      </c>
      <c r="F18" s="272">
        <v>329758.44</v>
      </c>
      <c r="G18" s="272">
        <v>20240</v>
      </c>
      <c r="H18" s="272">
        <v>75851</v>
      </c>
      <c r="I18" s="272"/>
      <c r="J18" s="277">
        <v>2842196.61</v>
      </c>
      <c r="K18" s="277">
        <v>257415.9</v>
      </c>
      <c r="L18" s="277"/>
      <c r="M18" s="281">
        <v>0</v>
      </c>
      <c r="N18" s="281">
        <v>17950</v>
      </c>
      <c r="O18" s="281">
        <v>81960</v>
      </c>
      <c r="P18" s="281"/>
      <c r="Q18" s="277"/>
      <c r="R18" s="277"/>
      <c r="S18" s="277">
        <v>3051136.9</v>
      </c>
      <c r="T18" s="277">
        <v>675062.61</v>
      </c>
      <c r="U18" s="283"/>
      <c r="V18" s="283">
        <v>1415010.02</v>
      </c>
      <c r="W18" s="283"/>
      <c r="X18" s="283">
        <v>729.53</v>
      </c>
      <c r="Y18" s="283">
        <v>628096.30000000005</v>
      </c>
      <c r="Z18" s="283">
        <v>44500</v>
      </c>
      <c r="AA18" s="285">
        <v>1060975.3</v>
      </c>
      <c r="AB18" s="285">
        <v>35638</v>
      </c>
      <c r="AC18" s="285">
        <v>12440</v>
      </c>
      <c r="AD18" s="285">
        <v>987847.15</v>
      </c>
      <c r="AE18" s="285">
        <v>261135.96</v>
      </c>
      <c r="AF18" s="285"/>
      <c r="AG18" s="285"/>
      <c r="AH18" s="77">
        <f t="shared" si="0"/>
        <v>425849.44</v>
      </c>
      <c r="AI18" s="44">
        <f t="shared" si="3"/>
        <v>99910</v>
      </c>
      <c r="AJ18" s="32">
        <f t="shared" si="5"/>
        <v>325939.44</v>
      </c>
      <c r="AK18" s="29">
        <f t="shared" si="1"/>
        <v>2088335.85</v>
      </c>
      <c r="AL18" s="47">
        <f t="shared" si="2"/>
        <v>2358036.41</v>
      </c>
      <c r="AM18" s="32">
        <f t="shared" si="4"/>
        <v>-269700.56000000006</v>
      </c>
    </row>
    <row r="19" spans="1:39" x14ac:dyDescent="0.2">
      <c r="A19" s="107" t="s">
        <v>175</v>
      </c>
      <c r="B19" s="107" t="s">
        <v>176</v>
      </c>
      <c r="C19" s="107">
        <v>4167</v>
      </c>
      <c r="D19" s="107" t="s">
        <v>199</v>
      </c>
      <c r="E19" s="277" t="s">
        <v>199</v>
      </c>
      <c r="F19" s="272">
        <v>134040.20000000001</v>
      </c>
      <c r="G19" s="272">
        <v>0</v>
      </c>
      <c r="H19" s="272">
        <v>134357.07999999999</v>
      </c>
      <c r="I19" s="272"/>
      <c r="J19" s="277">
        <v>446580.52</v>
      </c>
      <c r="K19" s="277">
        <v>532273.32999999996</v>
      </c>
      <c r="L19" s="277"/>
      <c r="M19" s="281"/>
      <c r="N19" s="281">
        <v>2715</v>
      </c>
      <c r="O19" s="281">
        <v>258600</v>
      </c>
      <c r="P19" s="281">
        <v>12076.17</v>
      </c>
      <c r="Q19" s="277"/>
      <c r="R19" s="277"/>
      <c r="S19" s="277"/>
      <c r="T19" s="277">
        <v>1767990.24</v>
      </c>
      <c r="U19" s="283"/>
      <c r="V19" s="283">
        <v>2141543.0499999998</v>
      </c>
      <c r="W19" s="283"/>
      <c r="X19" s="283">
        <v>707.79</v>
      </c>
      <c r="Y19" s="283">
        <v>734700</v>
      </c>
      <c r="Z19" s="283"/>
      <c r="AA19" s="285">
        <v>1203781</v>
      </c>
      <c r="AB19" s="285"/>
      <c r="AC19" s="285"/>
      <c r="AD19" s="285">
        <v>1351705.45</v>
      </c>
      <c r="AE19" s="285">
        <v>114444.21</v>
      </c>
      <c r="AF19" s="285"/>
      <c r="AG19" s="285">
        <v>276000</v>
      </c>
      <c r="AH19" s="77">
        <f t="shared" si="0"/>
        <v>268397.28000000003</v>
      </c>
      <c r="AI19" s="44">
        <f t="shared" si="3"/>
        <v>273391.17</v>
      </c>
      <c r="AJ19" s="32">
        <f t="shared" si="5"/>
        <v>-4993.8899999999558</v>
      </c>
      <c r="AK19" s="29">
        <f t="shared" si="1"/>
        <v>2876950.84</v>
      </c>
      <c r="AL19" s="47">
        <f t="shared" si="2"/>
        <v>2945930.66</v>
      </c>
      <c r="AM19" s="32">
        <f t="shared" si="4"/>
        <v>-68979.820000000298</v>
      </c>
    </row>
    <row r="20" spans="1:39" x14ac:dyDescent="0.2">
      <c r="A20" s="107" t="s">
        <v>175</v>
      </c>
      <c r="B20" s="107" t="s">
        <v>176</v>
      </c>
      <c r="C20" s="107">
        <v>7036</v>
      </c>
      <c r="D20" s="107" t="s">
        <v>201</v>
      </c>
      <c r="E20" s="277" t="s">
        <v>201</v>
      </c>
      <c r="F20" s="272">
        <v>514635.03</v>
      </c>
      <c r="G20" s="272">
        <v>32000</v>
      </c>
      <c r="H20" s="272">
        <v>22055.14</v>
      </c>
      <c r="I20" s="272"/>
      <c r="J20" s="277">
        <v>3409419.99</v>
      </c>
      <c r="K20" s="277">
        <v>793770.6</v>
      </c>
      <c r="L20" s="277"/>
      <c r="M20" s="281"/>
      <c r="N20" s="281">
        <v>12031.3</v>
      </c>
      <c r="O20" s="281">
        <v>196480</v>
      </c>
      <c r="P20" s="281">
        <v>6361.39</v>
      </c>
      <c r="Q20" s="277"/>
      <c r="R20" s="277"/>
      <c r="S20" s="277">
        <v>3188728.74</v>
      </c>
      <c r="T20" s="277">
        <v>938360.62</v>
      </c>
      <c r="U20" s="283"/>
      <c r="V20" s="283">
        <v>2403738.75</v>
      </c>
      <c r="W20" s="283"/>
      <c r="X20" s="283">
        <v>1164.56</v>
      </c>
      <c r="Y20" s="283">
        <v>1676965.6</v>
      </c>
      <c r="Z20" s="283"/>
      <c r="AA20" s="285">
        <v>2319245.6</v>
      </c>
      <c r="AB20" s="285"/>
      <c r="AC20" s="285"/>
      <c r="AD20" s="285">
        <v>1323219.19</v>
      </c>
      <c r="AE20" s="285">
        <v>401096.82</v>
      </c>
      <c r="AF20" s="285"/>
      <c r="AG20" s="285"/>
      <c r="AH20" s="77">
        <f t="shared" si="0"/>
        <v>568690.17000000004</v>
      </c>
      <c r="AI20" s="44">
        <f t="shared" si="3"/>
        <v>214872.69</v>
      </c>
      <c r="AJ20" s="32">
        <f t="shared" si="5"/>
        <v>353817.48000000004</v>
      </c>
      <c r="AK20" s="29">
        <f t="shared" si="1"/>
        <v>4081868.91</v>
      </c>
      <c r="AL20" s="47">
        <f t="shared" si="2"/>
        <v>4043561.61</v>
      </c>
      <c r="AM20" s="32">
        <f t="shared" si="4"/>
        <v>38307.300000000279</v>
      </c>
    </row>
    <row r="21" spans="1:39" x14ac:dyDescent="0.2">
      <c r="A21" s="107" t="s">
        <v>175</v>
      </c>
      <c r="B21" s="107" t="s">
        <v>176</v>
      </c>
      <c r="C21" s="107">
        <v>4248</v>
      </c>
      <c r="D21" s="107" t="s">
        <v>203</v>
      </c>
      <c r="E21" s="277" t="s">
        <v>203</v>
      </c>
      <c r="F21" s="272">
        <v>220444.3</v>
      </c>
      <c r="G21" s="272">
        <v>25440</v>
      </c>
      <c r="H21" s="272">
        <v>485955.15</v>
      </c>
      <c r="I21" s="272"/>
      <c r="J21" s="277">
        <v>347063.59</v>
      </c>
      <c r="K21" s="277">
        <v>757316.43</v>
      </c>
      <c r="L21" s="277"/>
      <c r="M21" s="281"/>
      <c r="N21" s="281">
        <v>37800</v>
      </c>
      <c r="O21" s="281">
        <v>154541.44</v>
      </c>
      <c r="P21" s="281">
        <v>145.99</v>
      </c>
      <c r="Q21" s="277"/>
      <c r="R21" s="277"/>
      <c r="S21" s="277">
        <v>758550.7</v>
      </c>
      <c r="T21" s="277">
        <v>909939.73</v>
      </c>
      <c r="U21" s="283"/>
      <c r="V21" s="283">
        <v>1558897.74</v>
      </c>
      <c r="W21" s="283"/>
      <c r="X21" s="283">
        <v>903.69</v>
      </c>
      <c r="Y21" s="283">
        <v>941830</v>
      </c>
      <c r="Z21" s="283"/>
      <c r="AA21" s="285">
        <v>1549548</v>
      </c>
      <c r="AB21" s="285"/>
      <c r="AC21" s="285"/>
      <c r="AD21" s="285">
        <v>648039.01</v>
      </c>
      <c r="AE21" s="285">
        <v>261660.81</v>
      </c>
      <c r="AF21" s="285"/>
      <c r="AG21" s="285"/>
      <c r="AH21" s="77">
        <f t="shared" si="0"/>
        <v>731839.45</v>
      </c>
      <c r="AI21" s="44">
        <f t="shared" si="3"/>
        <v>192487.43</v>
      </c>
      <c r="AJ21" s="32">
        <f t="shared" si="5"/>
        <v>539352.02</v>
      </c>
      <c r="AK21" s="29">
        <f t="shared" si="1"/>
        <v>2501631.4299999997</v>
      </c>
      <c r="AL21" s="47">
        <f t="shared" si="2"/>
        <v>2459247.8199999998</v>
      </c>
      <c r="AM21" s="32">
        <f t="shared" si="4"/>
        <v>42383.60999999987</v>
      </c>
    </row>
    <row r="22" spans="1:39" x14ac:dyDescent="0.2">
      <c r="A22" s="107" t="s">
        <v>175</v>
      </c>
      <c r="B22" s="107" t="s">
        <v>176</v>
      </c>
      <c r="C22" s="107">
        <v>4016</v>
      </c>
      <c r="D22" s="107" t="s">
        <v>205</v>
      </c>
      <c r="E22" s="277" t="s">
        <v>205</v>
      </c>
      <c r="F22" s="272">
        <v>1012704.25</v>
      </c>
      <c r="G22" s="272">
        <v>60000</v>
      </c>
      <c r="H22" s="272">
        <v>190467.47</v>
      </c>
      <c r="I22" s="272"/>
      <c r="J22" s="277">
        <v>636640.32999999996</v>
      </c>
      <c r="K22" s="277">
        <v>501595.95</v>
      </c>
      <c r="L22" s="277"/>
      <c r="M22" s="281">
        <v>26860</v>
      </c>
      <c r="N22" s="281">
        <v>6036.41</v>
      </c>
      <c r="O22" s="281">
        <v>96000</v>
      </c>
      <c r="P22" s="281">
        <v>5578.87</v>
      </c>
      <c r="Q22" s="277"/>
      <c r="R22" s="277"/>
      <c r="S22" s="277">
        <v>-413447.28</v>
      </c>
      <c r="T22" s="277">
        <v>1741975.93</v>
      </c>
      <c r="U22" s="283"/>
      <c r="V22" s="283">
        <v>2092661.86</v>
      </c>
      <c r="W22" s="283"/>
      <c r="X22" s="283">
        <v>1997.91</v>
      </c>
      <c r="Y22" s="283">
        <v>346900</v>
      </c>
      <c r="Z22" s="283"/>
      <c r="AA22" s="285">
        <v>839600</v>
      </c>
      <c r="AB22" s="285"/>
      <c r="AC22" s="285"/>
      <c r="AD22" s="285">
        <v>900779.6</v>
      </c>
      <c r="AE22" s="285">
        <v>801077.77</v>
      </c>
      <c r="AF22" s="285"/>
      <c r="AG22" s="285"/>
      <c r="AH22" s="77">
        <f t="shared" si="0"/>
        <v>1263171.72</v>
      </c>
      <c r="AI22" s="44">
        <f t="shared" si="3"/>
        <v>134475.28</v>
      </c>
      <c r="AJ22" s="32">
        <f t="shared" si="5"/>
        <v>1128696.44</v>
      </c>
      <c r="AK22" s="29">
        <f t="shared" si="1"/>
        <v>2441559.77</v>
      </c>
      <c r="AL22" s="47">
        <f t="shared" si="2"/>
        <v>2541457.37</v>
      </c>
      <c r="AM22" s="32">
        <f t="shared" si="4"/>
        <v>-99897.600000000093</v>
      </c>
    </row>
    <row r="23" spans="1:39" x14ac:dyDescent="0.2">
      <c r="A23" s="107" t="s">
        <v>175</v>
      </c>
      <c r="B23" s="107" t="s">
        <v>176</v>
      </c>
      <c r="C23" s="107">
        <v>1202</v>
      </c>
      <c r="D23" s="107" t="s">
        <v>207</v>
      </c>
      <c r="E23" s="277" t="s">
        <v>207</v>
      </c>
      <c r="F23" s="272">
        <v>106837.83</v>
      </c>
      <c r="G23" s="272">
        <v>9000</v>
      </c>
      <c r="H23" s="272">
        <v>108433.07</v>
      </c>
      <c r="I23" s="272"/>
      <c r="J23" s="277">
        <v>2081605.21</v>
      </c>
      <c r="K23" s="277">
        <v>619505.28</v>
      </c>
      <c r="L23" s="277"/>
      <c r="M23" s="281">
        <v>9000</v>
      </c>
      <c r="N23" s="281">
        <v>20054.169999999998</v>
      </c>
      <c r="O23" s="281">
        <v>173100</v>
      </c>
      <c r="P23" s="281">
        <v>417</v>
      </c>
      <c r="Q23" s="277"/>
      <c r="R23" s="277"/>
      <c r="S23" s="277">
        <v>-20230</v>
      </c>
      <c r="T23" s="277">
        <v>2083742</v>
      </c>
      <c r="U23" s="283"/>
      <c r="V23" s="283">
        <v>1513800.18</v>
      </c>
      <c r="W23" s="283"/>
      <c r="X23" s="283">
        <v>977.72</v>
      </c>
      <c r="Y23" s="283">
        <v>335900</v>
      </c>
      <c r="Z23" s="283">
        <v>12000</v>
      </c>
      <c r="AA23" s="285">
        <v>833400</v>
      </c>
      <c r="AB23" s="285"/>
      <c r="AC23" s="285"/>
      <c r="AD23" s="285">
        <v>897892.84</v>
      </c>
      <c r="AE23" s="285">
        <v>203079.2</v>
      </c>
      <c r="AF23" s="285"/>
      <c r="AG23" s="285"/>
      <c r="AH23" s="77">
        <f t="shared" si="0"/>
        <v>224270.90000000002</v>
      </c>
      <c r="AI23" s="44">
        <f t="shared" si="3"/>
        <v>202571.16999999998</v>
      </c>
      <c r="AJ23" s="32">
        <f>AH23-AI23</f>
        <v>21699.73000000004</v>
      </c>
      <c r="AK23" s="29">
        <f t="shared" si="1"/>
        <v>1862677.9</v>
      </c>
      <c r="AL23" s="47">
        <f t="shared" si="2"/>
        <v>1934372.0399999998</v>
      </c>
      <c r="AM23" s="32">
        <f t="shared" si="4"/>
        <v>-71694.139999999898</v>
      </c>
    </row>
    <row r="24" spans="1:39" x14ac:dyDescent="0.2">
      <c r="A24" s="107" t="s">
        <v>179</v>
      </c>
      <c r="B24" s="107" t="s">
        <v>209</v>
      </c>
      <c r="C24" s="107">
        <v>6244</v>
      </c>
      <c r="D24" s="107" t="s">
        <v>212</v>
      </c>
      <c r="E24" s="277" t="s">
        <v>212</v>
      </c>
      <c r="F24" s="272">
        <v>515036.24</v>
      </c>
      <c r="G24" s="272">
        <v>186017.1</v>
      </c>
      <c r="H24" s="272">
        <v>12005.71</v>
      </c>
      <c r="I24" s="272"/>
      <c r="J24" s="277">
        <v>94470.73</v>
      </c>
      <c r="K24" s="277">
        <v>232186.05</v>
      </c>
      <c r="L24" s="277"/>
      <c r="M24" s="281"/>
      <c r="N24" s="281"/>
      <c r="O24" s="281">
        <v>134200</v>
      </c>
      <c r="P24" s="281">
        <v>2643691</v>
      </c>
      <c r="Q24" s="277"/>
      <c r="R24" s="277">
        <v>-3180170.74</v>
      </c>
      <c r="S24" s="277">
        <v>654578</v>
      </c>
      <c r="T24" s="277">
        <v>3255627.81</v>
      </c>
      <c r="U24" s="283"/>
      <c r="V24" s="283">
        <v>2999298.82</v>
      </c>
      <c r="W24" s="283"/>
      <c r="X24" s="283">
        <v>2369.9899999999998</v>
      </c>
      <c r="Y24" s="283">
        <v>1050188</v>
      </c>
      <c r="Z24" s="283">
        <v>16500</v>
      </c>
      <c r="AA24" s="285">
        <v>2060588</v>
      </c>
      <c r="AB24" s="285">
        <v>21340</v>
      </c>
      <c r="AC24" s="285"/>
      <c r="AD24" s="285">
        <v>1770180.34</v>
      </c>
      <c r="AE24" s="285">
        <v>250681.4</v>
      </c>
      <c r="AF24" s="285"/>
      <c r="AG24" s="285"/>
      <c r="AH24" s="77">
        <f t="shared" si="0"/>
        <v>713059.04999999993</v>
      </c>
      <c r="AI24" s="44">
        <f t="shared" si="3"/>
        <v>2777891</v>
      </c>
      <c r="AJ24" s="32">
        <f t="shared" ref="AJ24:AJ70" si="6">AH24-AI24</f>
        <v>-2064831.9500000002</v>
      </c>
      <c r="AK24" s="29">
        <f t="shared" si="1"/>
        <v>4068356.81</v>
      </c>
      <c r="AL24" s="47">
        <f t="shared" si="2"/>
        <v>4102789.7399999998</v>
      </c>
      <c r="AM24" s="32">
        <f t="shared" si="4"/>
        <v>-34432.929999999702</v>
      </c>
    </row>
    <row r="25" spans="1:39" x14ac:dyDescent="0.2">
      <c r="A25" s="107" t="s">
        <v>179</v>
      </c>
      <c r="B25" s="107" t="s">
        <v>209</v>
      </c>
      <c r="C25" s="107">
        <v>4760</v>
      </c>
      <c r="D25" s="107" t="s">
        <v>213</v>
      </c>
      <c r="E25" s="277" t="s">
        <v>213</v>
      </c>
      <c r="F25" s="272">
        <v>436243.44</v>
      </c>
      <c r="G25" s="272">
        <v>49980</v>
      </c>
      <c r="H25" s="272">
        <v>2538.27</v>
      </c>
      <c r="I25" s="272"/>
      <c r="J25" s="277">
        <v>1264785.1499999999</v>
      </c>
      <c r="K25" s="277">
        <v>335107.03999999998</v>
      </c>
      <c r="L25" s="277"/>
      <c r="M25" s="281"/>
      <c r="N25" s="281"/>
      <c r="O25" s="281"/>
      <c r="P25" s="281"/>
      <c r="Q25" s="277"/>
      <c r="R25" s="277">
        <v>45274.04</v>
      </c>
      <c r="S25" s="277"/>
      <c r="T25" s="277">
        <v>1812784.26</v>
      </c>
      <c r="U25" s="283"/>
      <c r="V25" s="283">
        <v>1428127.91</v>
      </c>
      <c r="W25" s="283"/>
      <c r="X25" s="283">
        <v>538.51</v>
      </c>
      <c r="Y25" s="283">
        <v>1498468</v>
      </c>
      <c r="Z25" s="283">
        <v>13500</v>
      </c>
      <c r="AA25" s="285">
        <v>1798618</v>
      </c>
      <c r="AB25" s="285"/>
      <c r="AC25" s="285">
        <v>3920</v>
      </c>
      <c r="AD25" s="285">
        <v>689579.45</v>
      </c>
      <c r="AE25" s="285">
        <v>189437.29</v>
      </c>
      <c r="AF25" s="285"/>
      <c r="AG25" s="285"/>
      <c r="AH25" s="77">
        <f t="shared" si="0"/>
        <v>488761.71</v>
      </c>
      <c r="AI25" s="44">
        <f t="shared" si="3"/>
        <v>0</v>
      </c>
      <c r="AJ25" s="32">
        <f t="shared" si="6"/>
        <v>488761.71</v>
      </c>
      <c r="AK25" s="29">
        <f t="shared" si="1"/>
        <v>2940634.42</v>
      </c>
      <c r="AL25" s="47">
        <f t="shared" si="2"/>
        <v>2681554.7400000002</v>
      </c>
      <c r="AM25" s="32">
        <f t="shared" si="4"/>
        <v>259079.6799999997</v>
      </c>
    </row>
    <row r="26" spans="1:39" x14ac:dyDescent="0.2">
      <c r="A26" s="107" t="s">
        <v>179</v>
      </c>
      <c r="B26" s="107" t="s">
        <v>209</v>
      </c>
      <c r="C26" s="107">
        <v>3665</v>
      </c>
      <c r="D26" s="107" t="s">
        <v>214</v>
      </c>
      <c r="E26" s="277" t="s">
        <v>214</v>
      </c>
      <c r="F26" s="272">
        <v>212667.34</v>
      </c>
      <c r="G26" s="272">
        <v>246488</v>
      </c>
      <c r="H26" s="272">
        <v>39534.57</v>
      </c>
      <c r="I26" s="272"/>
      <c r="J26" s="277">
        <v>56117</v>
      </c>
      <c r="K26" s="277">
        <v>-50952.73</v>
      </c>
      <c r="L26" s="277"/>
      <c r="M26" s="281">
        <v>-3000</v>
      </c>
      <c r="N26" s="281">
        <v>48695</v>
      </c>
      <c r="O26" s="281"/>
      <c r="P26" s="281"/>
      <c r="Q26" s="277"/>
      <c r="R26" s="277">
        <v>-304977.48</v>
      </c>
      <c r="S26" s="277">
        <v>31.69</v>
      </c>
      <c r="T26" s="277">
        <v>1839928.23</v>
      </c>
      <c r="U26" s="283"/>
      <c r="V26" s="283">
        <v>1526468.49</v>
      </c>
      <c r="W26" s="283"/>
      <c r="X26" s="283">
        <v>142.28</v>
      </c>
      <c r="Y26" s="283">
        <v>574463.1</v>
      </c>
      <c r="Z26" s="283">
        <v>28000</v>
      </c>
      <c r="AA26" s="285">
        <v>1134665.1000000001</v>
      </c>
      <c r="AB26" s="285"/>
      <c r="AC26" s="285">
        <v>2600</v>
      </c>
      <c r="AD26" s="285">
        <v>652216.65</v>
      </c>
      <c r="AE26" s="285">
        <v>205707.29</v>
      </c>
      <c r="AF26" s="285"/>
      <c r="AG26" s="285"/>
      <c r="AH26" s="77">
        <f t="shared" si="0"/>
        <v>498689.91</v>
      </c>
      <c r="AI26" s="44">
        <f t="shared" si="3"/>
        <v>45695</v>
      </c>
      <c r="AJ26" s="32">
        <f t="shared" si="6"/>
        <v>452994.91</v>
      </c>
      <c r="AK26" s="29">
        <f t="shared" si="1"/>
        <v>2129073.87</v>
      </c>
      <c r="AL26" s="47">
        <f t="shared" si="2"/>
        <v>1995189.04</v>
      </c>
      <c r="AM26" s="32">
        <f t="shared" si="4"/>
        <v>133884.83000000007</v>
      </c>
    </row>
    <row r="27" spans="1:39" x14ac:dyDescent="0.2">
      <c r="A27" s="107" t="s">
        <v>179</v>
      </c>
      <c r="B27" s="107" t="s">
        <v>209</v>
      </c>
      <c r="C27" s="107">
        <v>4355</v>
      </c>
      <c r="D27" s="107" t="s">
        <v>215</v>
      </c>
      <c r="E27" s="277" t="s">
        <v>215</v>
      </c>
      <c r="F27" s="272">
        <v>607507.09</v>
      </c>
      <c r="G27" s="272">
        <v>353552</v>
      </c>
      <c r="H27" s="272">
        <v>-1476</v>
      </c>
      <c r="I27" s="272"/>
      <c r="J27" s="277">
        <v>2394787.7000000002</v>
      </c>
      <c r="K27" s="277">
        <v>729834.3</v>
      </c>
      <c r="L27" s="277"/>
      <c r="M27" s="281"/>
      <c r="N27" s="281">
        <v>109000</v>
      </c>
      <c r="O27" s="281"/>
      <c r="P27" s="281"/>
      <c r="Q27" s="277"/>
      <c r="R27" s="277"/>
      <c r="S27" s="277">
        <v>658351.73</v>
      </c>
      <c r="T27" s="277">
        <v>3263098.4</v>
      </c>
      <c r="U27" s="283"/>
      <c r="V27" s="283">
        <v>1497211.78</v>
      </c>
      <c r="W27" s="283"/>
      <c r="X27" s="283">
        <v>1005.61</v>
      </c>
      <c r="Y27" s="283">
        <v>1200100</v>
      </c>
      <c r="Z27" s="283">
        <v>32700</v>
      </c>
      <c r="AA27" s="285">
        <v>1756170</v>
      </c>
      <c r="AB27" s="285"/>
      <c r="AC27" s="285"/>
      <c r="AD27" s="285">
        <v>679836.1</v>
      </c>
      <c r="AE27" s="285">
        <v>217898.33</v>
      </c>
      <c r="AF27" s="285"/>
      <c r="AG27" s="285"/>
      <c r="AH27" s="77">
        <f t="shared" si="0"/>
        <v>959583.09</v>
      </c>
      <c r="AI27" s="44">
        <f t="shared" si="3"/>
        <v>109000</v>
      </c>
      <c r="AJ27" s="32">
        <f t="shared" si="6"/>
        <v>850583.09</v>
      </c>
      <c r="AK27" s="29">
        <f t="shared" si="1"/>
        <v>2731017.39</v>
      </c>
      <c r="AL27" s="47">
        <f t="shared" si="2"/>
        <v>2653904.4300000002</v>
      </c>
      <c r="AM27" s="32">
        <f t="shared" si="4"/>
        <v>77112.959999999963</v>
      </c>
    </row>
    <row r="28" spans="1:39" x14ac:dyDescent="0.2">
      <c r="A28" s="107" t="s">
        <v>179</v>
      </c>
      <c r="B28" s="107" t="s">
        <v>209</v>
      </c>
      <c r="C28" s="107">
        <v>2703</v>
      </c>
      <c r="D28" s="107" t="s">
        <v>216</v>
      </c>
      <c r="E28" s="277" t="s">
        <v>216</v>
      </c>
      <c r="F28" s="272">
        <v>89884.1</v>
      </c>
      <c r="G28" s="272"/>
      <c r="H28" s="272">
        <v>31850.37</v>
      </c>
      <c r="I28" s="272"/>
      <c r="J28" s="277">
        <v>2567991.73</v>
      </c>
      <c r="K28" s="277">
        <v>665358.41</v>
      </c>
      <c r="L28" s="277"/>
      <c r="M28" s="281"/>
      <c r="N28" s="281"/>
      <c r="O28" s="281"/>
      <c r="P28" s="281"/>
      <c r="Q28" s="277">
        <v>4625</v>
      </c>
      <c r="R28" s="277"/>
      <c r="S28" s="277">
        <v>-1714</v>
      </c>
      <c r="T28" s="277">
        <v>3122820.6</v>
      </c>
      <c r="U28" s="283"/>
      <c r="V28" s="283">
        <v>1349192.28</v>
      </c>
      <c r="W28" s="283"/>
      <c r="X28" s="283">
        <v>186.7</v>
      </c>
      <c r="Y28" s="283">
        <v>314990</v>
      </c>
      <c r="Z28" s="283"/>
      <c r="AA28" s="285">
        <v>777190</v>
      </c>
      <c r="AB28" s="285">
        <v>8628</v>
      </c>
      <c r="AC28" s="285"/>
      <c r="AD28" s="285">
        <v>772595.63</v>
      </c>
      <c r="AE28" s="285">
        <v>308764</v>
      </c>
      <c r="AF28" s="285"/>
      <c r="AG28" s="285"/>
      <c r="AH28" s="77">
        <f t="shared" si="0"/>
        <v>121734.47</v>
      </c>
      <c r="AI28" s="44">
        <f t="shared" si="3"/>
        <v>0</v>
      </c>
      <c r="AJ28" s="32">
        <f t="shared" si="6"/>
        <v>121734.47</v>
      </c>
      <c r="AK28" s="29">
        <f t="shared" si="1"/>
        <v>1664368.98</v>
      </c>
      <c r="AL28" s="47">
        <f t="shared" si="2"/>
        <v>1867177.63</v>
      </c>
      <c r="AM28" s="32">
        <f t="shared" si="4"/>
        <v>-202808.64999999991</v>
      </c>
    </row>
    <row r="29" spans="1:39" x14ac:dyDescent="0.2">
      <c r="A29" s="107" t="s">
        <v>179</v>
      </c>
      <c r="B29" s="107" t="s">
        <v>209</v>
      </c>
      <c r="C29" s="107">
        <v>3283</v>
      </c>
      <c r="D29" s="107" t="s">
        <v>217</v>
      </c>
      <c r="E29" s="277" t="s">
        <v>217</v>
      </c>
      <c r="F29" s="272">
        <v>192050.26</v>
      </c>
      <c r="G29" s="272">
        <v>0</v>
      </c>
      <c r="H29" s="272">
        <v>9063.5</v>
      </c>
      <c r="I29" s="272"/>
      <c r="J29" s="277">
        <v>1358268.76</v>
      </c>
      <c r="K29" s="277">
        <v>669351.17000000004</v>
      </c>
      <c r="L29" s="277"/>
      <c r="M29" s="281"/>
      <c r="N29" s="281"/>
      <c r="O29" s="281">
        <v>1744581</v>
      </c>
      <c r="P29" s="281">
        <v>922.17</v>
      </c>
      <c r="Q29" s="277"/>
      <c r="R29" s="277"/>
      <c r="S29" s="277">
        <v>-867201.27</v>
      </c>
      <c r="T29" s="277">
        <v>2219243.12</v>
      </c>
      <c r="U29" s="283"/>
      <c r="V29" s="283">
        <v>1056352.54</v>
      </c>
      <c r="W29" s="283"/>
      <c r="X29" s="283">
        <v>844.23</v>
      </c>
      <c r="Y29" s="283">
        <v>721001.94</v>
      </c>
      <c r="Z29" s="283">
        <v>13500</v>
      </c>
      <c r="AA29" s="285">
        <v>1560484.94</v>
      </c>
      <c r="AB29" s="285"/>
      <c r="AC29" s="285">
        <v>12052</v>
      </c>
      <c r="AD29" s="285">
        <v>765726.5</v>
      </c>
      <c r="AE29" s="285">
        <v>294252.09999999998</v>
      </c>
      <c r="AF29" s="285"/>
      <c r="AG29" s="285"/>
      <c r="AH29" s="77">
        <f t="shared" si="0"/>
        <v>201113.76</v>
      </c>
      <c r="AI29" s="44">
        <f t="shared" si="3"/>
        <v>1745503.17</v>
      </c>
      <c r="AJ29" s="32">
        <f t="shared" si="6"/>
        <v>-1544389.41</v>
      </c>
      <c r="AK29" s="29">
        <f t="shared" si="1"/>
        <v>1791698.71</v>
      </c>
      <c r="AL29" s="47">
        <f t="shared" si="2"/>
        <v>2632515.54</v>
      </c>
      <c r="AM29" s="32">
        <f t="shared" si="4"/>
        <v>-840816.83000000007</v>
      </c>
    </row>
    <row r="30" spans="1:39" x14ac:dyDescent="0.2">
      <c r="A30" s="107" t="s">
        <v>179</v>
      </c>
      <c r="B30" s="107" t="s">
        <v>209</v>
      </c>
      <c r="C30" s="107">
        <v>1804</v>
      </c>
      <c r="D30" s="107" t="s">
        <v>218</v>
      </c>
      <c r="E30" s="277" t="s">
        <v>218</v>
      </c>
      <c r="F30" s="272">
        <v>212937.23</v>
      </c>
      <c r="G30" s="272">
        <v>22200</v>
      </c>
      <c r="H30" s="272">
        <v>12926.55</v>
      </c>
      <c r="I30" s="272"/>
      <c r="J30" s="277">
        <v>739396.91</v>
      </c>
      <c r="K30" s="277">
        <v>280640.21000000002</v>
      </c>
      <c r="L30" s="277"/>
      <c r="M30" s="281"/>
      <c r="N30" s="281"/>
      <c r="O30" s="281">
        <v>85429</v>
      </c>
      <c r="P30" s="281"/>
      <c r="Q30" s="277"/>
      <c r="R30" s="277">
        <v>-175330.9</v>
      </c>
      <c r="S30" s="277"/>
      <c r="T30" s="277">
        <v>1260515.6599999999</v>
      </c>
      <c r="U30" s="283"/>
      <c r="V30" s="283">
        <v>1120719.48</v>
      </c>
      <c r="W30" s="283"/>
      <c r="X30" s="283">
        <v>384.07</v>
      </c>
      <c r="Y30" s="283">
        <v>248533.8</v>
      </c>
      <c r="Z30" s="283">
        <v>36000</v>
      </c>
      <c r="AA30" s="285">
        <v>709539.8</v>
      </c>
      <c r="AB30" s="285"/>
      <c r="AC30" s="285"/>
      <c r="AD30" s="285">
        <v>305466.31</v>
      </c>
      <c r="AE30" s="285">
        <v>228751.1</v>
      </c>
      <c r="AF30" s="285"/>
      <c r="AG30" s="285"/>
      <c r="AH30" s="77">
        <f t="shared" si="0"/>
        <v>248063.78</v>
      </c>
      <c r="AI30" s="44">
        <f t="shared" si="3"/>
        <v>85429</v>
      </c>
      <c r="AJ30" s="32">
        <f t="shared" si="6"/>
        <v>162634.78</v>
      </c>
      <c r="AK30" s="29">
        <f t="shared" si="1"/>
        <v>1405637.35</v>
      </c>
      <c r="AL30" s="47">
        <f t="shared" si="2"/>
        <v>1243757.2100000002</v>
      </c>
      <c r="AM30" s="32">
        <f t="shared" si="4"/>
        <v>161880.1399999999</v>
      </c>
    </row>
    <row r="31" spans="1:39" x14ac:dyDescent="0.2">
      <c r="A31" s="107" t="s">
        <v>179</v>
      </c>
      <c r="B31" s="107" t="s">
        <v>209</v>
      </c>
      <c r="C31" s="107">
        <v>2904</v>
      </c>
      <c r="D31" s="107" t="s">
        <v>219</v>
      </c>
      <c r="E31" s="277" t="s">
        <v>219</v>
      </c>
      <c r="F31" s="272">
        <v>48971.58</v>
      </c>
      <c r="G31" s="272">
        <v>17801</v>
      </c>
      <c r="H31" s="272">
        <v>2777.25</v>
      </c>
      <c r="I31" s="272">
        <v>23200</v>
      </c>
      <c r="J31" s="277">
        <v>488795</v>
      </c>
      <c r="K31" s="277">
        <v>628081.48</v>
      </c>
      <c r="L31" s="277"/>
      <c r="M31" s="281"/>
      <c r="N31" s="281">
        <v>33400</v>
      </c>
      <c r="O31" s="281">
        <v>582019.24</v>
      </c>
      <c r="P31" s="281"/>
      <c r="Q31" s="277"/>
      <c r="R31" s="277"/>
      <c r="S31" s="277">
        <v>-2023333.44</v>
      </c>
      <c r="T31" s="277">
        <v>3095144.84</v>
      </c>
      <c r="U31" s="283"/>
      <c r="V31" s="283">
        <v>772734.76</v>
      </c>
      <c r="W31" s="283"/>
      <c r="X31" s="283">
        <v>696.82</v>
      </c>
      <c r="Y31" s="283">
        <v>1225290</v>
      </c>
      <c r="Z31" s="283">
        <v>439800</v>
      </c>
      <c r="AA31" s="285">
        <v>1640959</v>
      </c>
      <c r="AB31" s="285"/>
      <c r="AC31" s="285"/>
      <c r="AD31" s="285">
        <v>925832.13</v>
      </c>
      <c r="AE31" s="285">
        <v>260808.78</v>
      </c>
      <c r="AF31" s="285"/>
      <c r="AG31" s="285"/>
      <c r="AH31" s="77">
        <f t="shared" si="0"/>
        <v>92749.83</v>
      </c>
      <c r="AI31" s="44">
        <f t="shared" si="3"/>
        <v>615419.24</v>
      </c>
      <c r="AJ31" s="32">
        <f t="shared" si="6"/>
        <v>-522669.41</v>
      </c>
      <c r="AK31" s="29">
        <f t="shared" si="1"/>
        <v>2438521.58</v>
      </c>
      <c r="AL31" s="47">
        <f t="shared" si="2"/>
        <v>2827599.9099999997</v>
      </c>
      <c r="AM31" s="32">
        <f t="shared" si="4"/>
        <v>-389078.32999999961</v>
      </c>
    </row>
    <row r="32" spans="1:39" x14ac:dyDescent="0.2">
      <c r="A32" s="107" t="s">
        <v>179</v>
      </c>
      <c r="B32" s="107" t="s">
        <v>209</v>
      </c>
      <c r="C32" s="107">
        <v>6953</v>
      </c>
      <c r="D32" s="107" t="s">
        <v>220</v>
      </c>
      <c r="E32" s="277" t="s">
        <v>220</v>
      </c>
      <c r="F32" s="272">
        <v>388784.35</v>
      </c>
      <c r="G32" s="272">
        <v>0</v>
      </c>
      <c r="H32" s="272">
        <v>18263</v>
      </c>
      <c r="I32" s="272"/>
      <c r="J32" s="277">
        <v>321368.33</v>
      </c>
      <c r="K32" s="277">
        <v>1757561.67</v>
      </c>
      <c r="L32" s="277"/>
      <c r="M32" s="281"/>
      <c r="N32" s="281">
        <v>393284</v>
      </c>
      <c r="O32" s="281"/>
      <c r="P32" s="281"/>
      <c r="Q32" s="277"/>
      <c r="R32" s="277"/>
      <c r="S32" s="277"/>
      <c r="T32" s="277">
        <v>11903501.289999999</v>
      </c>
      <c r="U32" s="283"/>
      <c r="V32" s="283">
        <v>2758570.67</v>
      </c>
      <c r="W32" s="283"/>
      <c r="X32" s="283"/>
      <c r="Y32" s="283">
        <v>41600</v>
      </c>
      <c r="Z32" s="283">
        <v>317885</v>
      </c>
      <c r="AA32" s="285">
        <v>869400</v>
      </c>
      <c r="AB32" s="285"/>
      <c r="AC32" s="285"/>
      <c r="AD32" s="285">
        <v>1631606.03</v>
      </c>
      <c r="AE32" s="285">
        <v>662687.81999999995</v>
      </c>
      <c r="AF32" s="285">
        <v>8337</v>
      </c>
      <c r="AG32" s="285"/>
      <c r="AH32" s="77">
        <f t="shared" si="0"/>
        <v>407047.35</v>
      </c>
      <c r="AI32" s="44">
        <f t="shared" si="3"/>
        <v>393284</v>
      </c>
      <c r="AJ32" s="32">
        <f t="shared" si="6"/>
        <v>13763.349999999977</v>
      </c>
      <c r="AK32" s="29">
        <f t="shared" si="1"/>
        <v>3118055.67</v>
      </c>
      <c r="AL32" s="47">
        <f t="shared" si="2"/>
        <v>3172030.85</v>
      </c>
      <c r="AM32" s="32">
        <f t="shared" si="4"/>
        <v>-53975.180000000168</v>
      </c>
    </row>
    <row r="33" spans="1:39" x14ac:dyDescent="0.2">
      <c r="A33" s="107" t="s">
        <v>179</v>
      </c>
      <c r="B33" s="107" t="s">
        <v>209</v>
      </c>
      <c r="C33" s="107">
        <v>5358</v>
      </c>
      <c r="D33" s="107" t="s">
        <v>221</v>
      </c>
      <c r="E33" s="277" t="s">
        <v>221</v>
      </c>
      <c r="F33" s="272">
        <v>277735.21999999997</v>
      </c>
      <c r="G33" s="272">
        <v>0</v>
      </c>
      <c r="H33" s="272">
        <v>43790.13</v>
      </c>
      <c r="I33" s="272"/>
      <c r="J33" s="277">
        <v>1879205.6</v>
      </c>
      <c r="K33" s="277">
        <v>-7381</v>
      </c>
      <c r="L33" s="277"/>
      <c r="M33" s="281"/>
      <c r="N33" s="281"/>
      <c r="O33" s="281"/>
      <c r="P33" s="281"/>
      <c r="Q33" s="277"/>
      <c r="R33" s="277"/>
      <c r="S33" s="277">
        <v>-2055911.2</v>
      </c>
      <c r="T33" s="277">
        <v>4127803.68</v>
      </c>
      <c r="U33" s="283"/>
      <c r="V33" s="283">
        <v>849698.26</v>
      </c>
      <c r="W33" s="283">
        <v>183775</v>
      </c>
      <c r="X33" s="283">
        <v>315.55</v>
      </c>
      <c r="Y33" s="283">
        <v>1808860</v>
      </c>
      <c r="Z33" s="283"/>
      <c r="AA33" s="285">
        <v>1817028</v>
      </c>
      <c r="AB33" s="285">
        <v>6405</v>
      </c>
      <c r="AC33" s="285"/>
      <c r="AD33" s="285">
        <v>708649.65</v>
      </c>
      <c r="AE33" s="285">
        <v>141546.69</v>
      </c>
      <c r="AF33" s="285"/>
      <c r="AG33" s="285"/>
      <c r="AH33" s="77">
        <f t="shared" si="0"/>
        <v>321525.34999999998</v>
      </c>
      <c r="AI33" s="44">
        <f t="shared" si="3"/>
        <v>0</v>
      </c>
      <c r="AJ33" s="32">
        <f t="shared" si="6"/>
        <v>321525.34999999998</v>
      </c>
      <c r="AK33" s="29">
        <f t="shared" si="1"/>
        <v>2842648.81</v>
      </c>
      <c r="AL33" s="47">
        <f t="shared" si="2"/>
        <v>2673629.34</v>
      </c>
      <c r="AM33" s="32">
        <f t="shared" si="4"/>
        <v>169019.4700000002</v>
      </c>
    </row>
    <row r="34" spans="1:39" x14ac:dyDescent="0.2">
      <c r="A34" s="107" t="s">
        <v>179</v>
      </c>
      <c r="B34" s="107" t="s">
        <v>209</v>
      </c>
      <c r="C34" s="107">
        <v>1450</v>
      </c>
      <c r="D34" s="107" t="s">
        <v>222</v>
      </c>
      <c r="E34" s="277" t="s">
        <v>222</v>
      </c>
      <c r="F34" s="272">
        <v>207573.2</v>
      </c>
      <c r="G34" s="272">
        <v>26600</v>
      </c>
      <c r="H34" s="272">
        <v>71343.320000000007</v>
      </c>
      <c r="I34" s="272"/>
      <c r="J34" s="277">
        <v>771183.89</v>
      </c>
      <c r="K34" s="277">
        <v>219171.12</v>
      </c>
      <c r="L34" s="277"/>
      <c r="M34" s="281"/>
      <c r="N34" s="281"/>
      <c r="O34" s="281"/>
      <c r="P34" s="281"/>
      <c r="Q34" s="277"/>
      <c r="R34" s="277"/>
      <c r="S34" s="277">
        <v>-465214.77</v>
      </c>
      <c r="T34" s="277">
        <v>1873318.11</v>
      </c>
      <c r="U34" s="283"/>
      <c r="V34" s="283">
        <v>1223129.2</v>
      </c>
      <c r="W34" s="283"/>
      <c r="X34" s="283">
        <v>383.46</v>
      </c>
      <c r="Y34" s="283">
        <v>750330</v>
      </c>
      <c r="Z34" s="283"/>
      <c r="AA34" s="285">
        <v>1176005</v>
      </c>
      <c r="AB34" s="285"/>
      <c r="AC34" s="285">
        <v>3760</v>
      </c>
      <c r="AD34" s="285">
        <v>790975.68</v>
      </c>
      <c r="AE34" s="285">
        <v>101877.79</v>
      </c>
      <c r="AF34" s="285"/>
      <c r="AG34" s="285"/>
      <c r="AH34" s="77">
        <f t="shared" si="0"/>
        <v>305516.52</v>
      </c>
      <c r="AI34" s="44">
        <f t="shared" si="3"/>
        <v>0</v>
      </c>
      <c r="AJ34" s="32">
        <f t="shared" si="6"/>
        <v>305516.52</v>
      </c>
      <c r="AK34" s="29">
        <f t="shared" si="1"/>
        <v>1973842.66</v>
      </c>
      <c r="AL34" s="47">
        <f t="shared" si="2"/>
        <v>2072618.4700000002</v>
      </c>
      <c r="AM34" s="32">
        <f t="shared" si="4"/>
        <v>-98775.810000000289</v>
      </c>
    </row>
    <row r="35" spans="1:39" x14ac:dyDescent="0.2">
      <c r="A35" s="107" t="s">
        <v>179</v>
      </c>
      <c r="B35" s="107" t="s">
        <v>209</v>
      </c>
      <c r="C35" s="107">
        <v>1590</v>
      </c>
      <c r="D35" s="107" t="s">
        <v>223</v>
      </c>
      <c r="E35" s="277" t="s">
        <v>223</v>
      </c>
      <c r="F35" s="272">
        <v>151213.93</v>
      </c>
      <c r="G35" s="272">
        <v>11022</v>
      </c>
      <c r="H35" s="272">
        <v>15341.32</v>
      </c>
      <c r="I35" s="272"/>
      <c r="J35" s="277">
        <v>748287.28</v>
      </c>
      <c r="K35" s="277">
        <v>478199.21</v>
      </c>
      <c r="L35" s="277">
        <v>1</v>
      </c>
      <c r="M35" s="281"/>
      <c r="N35" s="281"/>
      <c r="O35" s="281"/>
      <c r="P35" s="281"/>
      <c r="Q35" s="277"/>
      <c r="R35" s="277"/>
      <c r="S35" s="277"/>
      <c r="T35" s="277">
        <v>2563303.2200000002</v>
      </c>
      <c r="U35" s="283"/>
      <c r="V35" s="283">
        <v>1082276.67</v>
      </c>
      <c r="W35" s="283"/>
      <c r="X35" s="283">
        <v>96</v>
      </c>
      <c r="Y35" s="283">
        <v>641889</v>
      </c>
      <c r="Z35" s="283"/>
      <c r="AA35" s="285">
        <v>824058</v>
      </c>
      <c r="AB35" s="285"/>
      <c r="AC35" s="285">
        <v>655</v>
      </c>
      <c r="AD35" s="285">
        <v>442467.17</v>
      </c>
      <c r="AE35" s="285">
        <v>269826.90999999997</v>
      </c>
      <c r="AF35" s="285"/>
      <c r="AG35" s="285"/>
      <c r="AH35" s="77">
        <f t="shared" si="0"/>
        <v>177577.25</v>
      </c>
      <c r="AI35" s="44">
        <f t="shared" si="3"/>
        <v>0</v>
      </c>
      <c r="AJ35" s="32">
        <f t="shared" si="6"/>
        <v>177577.25</v>
      </c>
      <c r="AK35" s="29">
        <f t="shared" si="1"/>
        <v>1724261.67</v>
      </c>
      <c r="AL35" s="47">
        <f t="shared" si="2"/>
        <v>1537007.0799999998</v>
      </c>
      <c r="AM35" s="32">
        <f t="shared" si="4"/>
        <v>187254.59000000008</v>
      </c>
    </row>
    <row r="36" spans="1:39" x14ac:dyDescent="0.2">
      <c r="A36" s="107" t="s">
        <v>182</v>
      </c>
      <c r="B36" s="107" t="s">
        <v>225</v>
      </c>
      <c r="C36" s="107">
        <v>6255</v>
      </c>
      <c r="D36" s="107" t="s">
        <v>227</v>
      </c>
      <c r="E36" s="277" t="s">
        <v>227</v>
      </c>
      <c r="F36" s="272">
        <v>1343849.08</v>
      </c>
      <c r="G36" s="272">
        <v>65778</v>
      </c>
      <c r="H36" s="272">
        <v>35210.89</v>
      </c>
      <c r="I36" s="272"/>
      <c r="J36" s="277">
        <v>865207.23</v>
      </c>
      <c r="K36" s="277">
        <v>121725.75</v>
      </c>
      <c r="L36" s="277"/>
      <c r="M36" s="281"/>
      <c r="N36" s="281">
        <v>26553</v>
      </c>
      <c r="O36" s="281"/>
      <c r="P36" s="281">
        <v>5862.39</v>
      </c>
      <c r="Q36" s="277">
        <v>239290</v>
      </c>
      <c r="R36" s="277"/>
      <c r="S36" s="277">
        <v>257920</v>
      </c>
      <c r="T36" s="277">
        <v>3551030.77</v>
      </c>
      <c r="U36" s="283"/>
      <c r="V36" s="283">
        <v>1341539.79</v>
      </c>
      <c r="W36" s="283">
        <v>144350</v>
      </c>
      <c r="X36" s="283">
        <v>2323.9299999999998</v>
      </c>
      <c r="Y36" s="283">
        <v>1712785.24</v>
      </c>
      <c r="Z36" s="283"/>
      <c r="AA36" s="285">
        <v>2366795.2400000002</v>
      </c>
      <c r="AB36" s="285"/>
      <c r="AC36" s="285">
        <v>6309</v>
      </c>
      <c r="AD36" s="285">
        <v>717102.64</v>
      </c>
      <c r="AE36" s="285">
        <v>194540.79999999999</v>
      </c>
      <c r="AF36" s="285"/>
      <c r="AG36" s="285">
        <v>10000</v>
      </c>
      <c r="AH36" s="77">
        <f t="shared" ref="AH36:AH70" si="7">SUM(F36:I36)</f>
        <v>1444837.97</v>
      </c>
      <c r="AI36" s="44">
        <f t="shared" si="3"/>
        <v>32415.39</v>
      </c>
      <c r="AJ36" s="32">
        <f t="shared" si="6"/>
        <v>1412422.58</v>
      </c>
      <c r="AK36" s="29">
        <f t="shared" ref="AK36:AK70" si="8">SUM(U36:Z36)</f>
        <v>3200998.96</v>
      </c>
      <c r="AL36" s="47">
        <f t="shared" ref="AL36:AL70" si="9">SUM(AA36:AG36)</f>
        <v>3294747.68</v>
      </c>
      <c r="AM36" s="32">
        <f t="shared" si="4"/>
        <v>-93748.720000000205</v>
      </c>
    </row>
    <row r="37" spans="1:39" x14ac:dyDescent="0.2">
      <c r="A37" s="107" t="s">
        <v>182</v>
      </c>
      <c r="B37" s="107" t="s">
        <v>225</v>
      </c>
      <c r="C37" s="107">
        <v>4295</v>
      </c>
      <c r="D37" s="107" t="s">
        <v>228</v>
      </c>
      <c r="E37" s="277" t="s">
        <v>228</v>
      </c>
      <c r="F37" s="272">
        <v>599896.89</v>
      </c>
      <c r="G37" s="272">
        <v>63834</v>
      </c>
      <c r="H37" s="272">
        <v>19132.419999999998</v>
      </c>
      <c r="I37" s="272"/>
      <c r="J37" s="277">
        <v>523373.69</v>
      </c>
      <c r="K37" s="277">
        <v>403029.98</v>
      </c>
      <c r="L37" s="277"/>
      <c r="M37" s="281"/>
      <c r="N37" s="281">
        <v>28066.98</v>
      </c>
      <c r="O37" s="281">
        <v>11930</v>
      </c>
      <c r="P37" s="281">
        <v>5867.93</v>
      </c>
      <c r="Q37" s="277"/>
      <c r="R37" s="277"/>
      <c r="S37" s="277">
        <v>907868.03</v>
      </c>
      <c r="T37" s="277">
        <v>1930924.79</v>
      </c>
      <c r="U37" s="283"/>
      <c r="V37" s="283">
        <v>680507.62</v>
      </c>
      <c r="W37" s="283"/>
      <c r="X37" s="283">
        <v>1508.14</v>
      </c>
      <c r="Y37" s="283">
        <v>722865</v>
      </c>
      <c r="Z37" s="283"/>
      <c r="AA37" s="285">
        <v>998142</v>
      </c>
      <c r="AB37" s="285">
        <v>7624</v>
      </c>
      <c r="AC37" s="285"/>
      <c r="AD37" s="285">
        <v>989418.13</v>
      </c>
      <c r="AE37" s="285">
        <v>266297.89</v>
      </c>
      <c r="AF37" s="285"/>
      <c r="AG37" s="285"/>
      <c r="AH37" s="77">
        <f t="shared" si="7"/>
        <v>682863.31</v>
      </c>
      <c r="AI37" s="44">
        <f t="shared" si="3"/>
        <v>45864.909999999996</v>
      </c>
      <c r="AJ37" s="32">
        <f t="shared" si="6"/>
        <v>636998.40000000002</v>
      </c>
      <c r="AK37" s="29">
        <f t="shared" si="8"/>
        <v>1404880.76</v>
      </c>
      <c r="AL37" s="47">
        <f t="shared" si="9"/>
        <v>2261482.02</v>
      </c>
      <c r="AM37" s="32">
        <f t="shared" si="4"/>
        <v>-856601.26</v>
      </c>
    </row>
    <row r="38" spans="1:39" x14ac:dyDescent="0.2">
      <c r="A38" s="107" t="s">
        <v>182</v>
      </c>
      <c r="B38" s="107" t="s">
        <v>225</v>
      </c>
      <c r="C38" s="107">
        <v>5791</v>
      </c>
      <c r="D38" s="107" t="s">
        <v>229</v>
      </c>
      <c r="E38" s="277" t="s">
        <v>229</v>
      </c>
      <c r="F38" s="272">
        <v>93733.64</v>
      </c>
      <c r="G38" s="272">
        <v>11738</v>
      </c>
      <c r="H38" s="272">
        <v>9725.74</v>
      </c>
      <c r="I38" s="272"/>
      <c r="J38" s="277">
        <v>306661.99</v>
      </c>
      <c r="K38" s="277">
        <v>316717.81</v>
      </c>
      <c r="L38" s="277"/>
      <c r="M38" s="281"/>
      <c r="N38" s="281">
        <v>33978.81</v>
      </c>
      <c r="O38" s="281">
        <v>45120</v>
      </c>
      <c r="P38" s="281">
        <v>9069.35</v>
      </c>
      <c r="Q38" s="277"/>
      <c r="R38" s="277"/>
      <c r="S38" s="277">
        <v>331434.3</v>
      </c>
      <c r="T38" s="277">
        <v>2854572.07</v>
      </c>
      <c r="U38" s="283"/>
      <c r="V38" s="283">
        <v>1394292.1</v>
      </c>
      <c r="W38" s="283">
        <v>493248</v>
      </c>
      <c r="X38" s="283">
        <v>242.99</v>
      </c>
      <c r="Y38" s="283">
        <v>231960</v>
      </c>
      <c r="Z38" s="283"/>
      <c r="AA38" s="285">
        <v>935559</v>
      </c>
      <c r="AB38" s="285">
        <v>106985</v>
      </c>
      <c r="AC38" s="285">
        <v>18698</v>
      </c>
      <c r="AD38" s="285">
        <v>1101092.67</v>
      </c>
      <c r="AE38" s="285">
        <v>351238.55</v>
      </c>
      <c r="AF38" s="285"/>
      <c r="AG38" s="285">
        <v>10000</v>
      </c>
      <c r="AH38" s="77">
        <f t="shared" si="7"/>
        <v>115197.38</v>
      </c>
      <c r="AI38" s="44">
        <f t="shared" si="3"/>
        <v>88168.16</v>
      </c>
      <c r="AJ38" s="32">
        <f t="shared" si="6"/>
        <v>27029.22</v>
      </c>
      <c r="AK38" s="29">
        <f t="shared" si="8"/>
        <v>2119743.09</v>
      </c>
      <c r="AL38" s="47">
        <f t="shared" si="9"/>
        <v>2523573.2199999997</v>
      </c>
      <c r="AM38" s="32">
        <f t="shared" si="4"/>
        <v>-403830.12999999989</v>
      </c>
    </row>
    <row r="39" spans="1:39" x14ac:dyDescent="0.2">
      <c r="A39" s="107" t="s">
        <v>182</v>
      </c>
      <c r="B39" s="107" t="s">
        <v>225</v>
      </c>
      <c r="C39" s="107">
        <v>2483</v>
      </c>
      <c r="D39" s="107" t="s">
        <v>230</v>
      </c>
      <c r="E39" s="277" t="s">
        <v>230</v>
      </c>
      <c r="F39" s="272">
        <v>631655.52</v>
      </c>
      <c r="G39" s="272">
        <v>35114.949999999997</v>
      </c>
      <c r="H39" s="272">
        <v>27092.2</v>
      </c>
      <c r="I39" s="272"/>
      <c r="J39" s="277">
        <v>601596.81000000006</v>
      </c>
      <c r="K39" s="277">
        <v>108757.87</v>
      </c>
      <c r="L39" s="277"/>
      <c r="M39" s="281"/>
      <c r="N39" s="281">
        <v>13353</v>
      </c>
      <c r="O39" s="281">
        <v>171050</v>
      </c>
      <c r="P39" s="281"/>
      <c r="Q39" s="277"/>
      <c r="R39" s="277"/>
      <c r="S39" s="277">
        <v>264511</v>
      </c>
      <c r="T39" s="277">
        <v>1440362.48</v>
      </c>
      <c r="U39" s="283"/>
      <c r="V39" s="283">
        <v>809733.18</v>
      </c>
      <c r="W39" s="283">
        <v>26340</v>
      </c>
      <c r="X39" s="283">
        <v>1022.55</v>
      </c>
      <c r="Y39" s="283">
        <v>584359</v>
      </c>
      <c r="Z39" s="283">
        <v>50000</v>
      </c>
      <c r="AA39" s="285">
        <v>763159</v>
      </c>
      <c r="AB39" s="285">
        <v>10177</v>
      </c>
      <c r="AC39" s="285"/>
      <c r="AD39" s="285">
        <v>671429.83</v>
      </c>
      <c r="AE39" s="285">
        <v>199779.96</v>
      </c>
      <c r="AF39" s="285"/>
      <c r="AG39" s="285">
        <v>10000</v>
      </c>
      <c r="AH39" s="77">
        <f t="shared" si="7"/>
        <v>693862.66999999993</v>
      </c>
      <c r="AI39" s="44">
        <f t="shared" si="3"/>
        <v>184403</v>
      </c>
      <c r="AJ39" s="32">
        <f t="shared" si="6"/>
        <v>509459.66999999993</v>
      </c>
      <c r="AK39" s="29">
        <f t="shared" si="8"/>
        <v>1471454.73</v>
      </c>
      <c r="AL39" s="47">
        <f t="shared" si="9"/>
        <v>1654545.79</v>
      </c>
      <c r="AM39" s="32">
        <f t="shared" si="4"/>
        <v>-183091.06000000006</v>
      </c>
    </row>
    <row r="40" spans="1:39" x14ac:dyDescent="0.2">
      <c r="A40" s="107" t="s">
        <v>182</v>
      </c>
      <c r="B40" s="107" t="s">
        <v>225</v>
      </c>
      <c r="C40" s="107">
        <v>2151</v>
      </c>
      <c r="D40" s="107" t="s">
        <v>231</v>
      </c>
      <c r="E40" s="277" t="s">
        <v>231</v>
      </c>
      <c r="F40" s="272">
        <v>439064.59</v>
      </c>
      <c r="G40" s="272">
        <v>8856.1</v>
      </c>
      <c r="H40" s="272">
        <v>20926.89</v>
      </c>
      <c r="I40" s="272"/>
      <c r="J40" s="277">
        <v>106735.47</v>
      </c>
      <c r="K40" s="277">
        <v>277003.34000000003</v>
      </c>
      <c r="L40" s="277"/>
      <c r="M40" s="281"/>
      <c r="N40" s="281">
        <v>10400</v>
      </c>
      <c r="O40" s="281">
        <v>72212.92</v>
      </c>
      <c r="P40" s="281"/>
      <c r="Q40" s="277">
        <v>60990</v>
      </c>
      <c r="R40" s="277"/>
      <c r="S40" s="277">
        <v>215667.83</v>
      </c>
      <c r="T40" s="277">
        <v>455164.99</v>
      </c>
      <c r="U40" s="283"/>
      <c r="V40" s="283">
        <v>1183469.54</v>
      </c>
      <c r="W40" s="283"/>
      <c r="X40" s="283">
        <v>785.04</v>
      </c>
      <c r="Y40" s="283">
        <v>777368.12</v>
      </c>
      <c r="Z40" s="283"/>
      <c r="AA40" s="285">
        <v>1362768.12</v>
      </c>
      <c r="AB40" s="285">
        <v>5540</v>
      </c>
      <c r="AC40" s="285"/>
      <c r="AD40" s="285">
        <v>508006.39</v>
      </c>
      <c r="AE40" s="285">
        <v>88595.68</v>
      </c>
      <c r="AF40" s="285"/>
      <c r="AG40" s="285">
        <v>10000</v>
      </c>
      <c r="AH40" s="77">
        <f t="shared" si="7"/>
        <v>468847.58</v>
      </c>
      <c r="AI40" s="44">
        <f t="shared" si="3"/>
        <v>82612.92</v>
      </c>
      <c r="AJ40" s="32">
        <f t="shared" si="6"/>
        <v>386234.66000000003</v>
      </c>
      <c r="AK40" s="29">
        <f t="shared" si="8"/>
        <v>1961622.7000000002</v>
      </c>
      <c r="AL40" s="47">
        <f t="shared" si="9"/>
        <v>1974910.1900000002</v>
      </c>
      <c r="AM40" s="32">
        <f t="shared" si="4"/>
        <v>-13287.489999999991</v>
      </c>
    </row>
    <row r="41" spans="1:39" x14ac:dyDescent="0.2">
      <c r="A41" s="107" t="s">
        <v>182</v>
      </c>
      <c r="B41" s="107" t="s">
        <v>225</v>
      </c>
      <c r="C41" s="107">
        <v>2636</v>
      </c>
      <c r="D41" s="107" t="s">
        <v>232</v>
      </c>
      <c r="E41" s="277" t="s">
        <v>232</v>
      </c>
      <c r="F41" s="272">
        <v>330150.61</v>
      </c>
      <c r="G41" s="272">
        <v>33948</v>
      </c>
      <c r="H41" s="272">
        <v>18716.47</v>
      </c>
      <c r="I41" s="272"/>
      <c r="J41" s="277">
        <v>337098.97</v>
      </c>
      <c r="K41" s="277">
        <v>196439.77</v>
      </c>
      <c r="L41" s="277"/>
      <c r="M41" s="281"/>
      <c r="N41" s="281">
        <v>12132.59</v>
      </c>
      <c r="O41" s="281">
        <v>162203.94</v>
      </c>
      <c r="P41" s="281">
        <v>6256.03</v>
      </c>
      <c r="Q41" s="277"/>
      <c r="R41" s="277"/>
      <c r="S41" s="277">
        <v>134998.57999999999</v>
      </c>
      <c r="T41" s="277">
        <v>1976836.89</v>
      </c>
      <c r="U41" s="283"/>
      <c r="V41" s="283">
        <v>694972.06</v>
      </c>
      <c r="W41" s="283"/>
      <c r="X41" s="283">
        <v>729.43</v>
      </c>
      <c r="Y41" s="283">
        <v>705222.9</v>
      </c>
      <c r="Z41" s="283"/>
      <c r="AA41" s="285">
        <v>1015141.9</v>
      </c>
      <c r="AB41" s="285">
        <v>3040</v>
      </c>
      <c r="AC41" s="285">
        <v>5360</v>
      </c>
      <c r="AD41" s="285">
        <v>457890.2</v>
      </c>
      <c r="AE41" s="285">
        <v>182094.56</v>
      </c>
      <c r="AF41" s="285"/>
      <c r="AG41" s="285">
        <v>10000</v>
      </c>
      <c r="AH41" s="77">
        <f t="shared" si="7"/>
        <v>382815.07999999996</v>
      </c>
      <c r="AI41" s="44">
        <f t="shared" si="3"/>
        <v>180592.56</v>
      </c>
      <c r="AJ41" s="32">
        <f t="shared" si="6"/>
        <v>202222.51999999996</v>
      </c>
      <c r="AK41" s="29">
        <f t="shared" si="8"/>
        <v>1400924.3900000001</v>
      </c>
      <c r="AL41" s="47">
        <f t="shared" si="9"/>
        <v>1673526.6600000001</v>
      </c>
      <c r="AM41" s="32">
        <f t="shared" si="4"/>
        <v>-272602.27</v>
      </c>
    </row>
    <row r="42" spans="1:39" x14ac:dyDescent="0.2">
      <c r="A42" s="107" t="s">
        <v>182</v>
      </c>
      <c r="B42" s="107" t="s">
        <v>225</v>
      </c>
      <c r="C42" s="107">
        <v>4545</v>
      </c>
      <c r="D42" s="107" t="s">
        <v>233</v>
      </c>
      <c r="E42" s="277" t="s">
        <v>233</v>
      </c>
      <c r="F42" s="272">
        <v>571633.57999999996</v>
      </c>
      <c r="G42" s="272">
        <v>21647</v>
      </c>
      <c r="H42" s="272">
        <v>74851.92</v>
      </c>
      <c r="I42" s="272"/>
      <c r="J42" s="277">
        <v>660496.96</v>
      </c>
      <c r="K42" s="277">
        <v>336299.59</v>
      </c>
      <c r="L42" s="277"/>
      <c r="M42" s="281"/>
      <c r="N42" s="281">
        <v>14801</v>
      </c>
      <c r="O42" s="281">
        <v>160345</v>
      </c>
      <c r="P42" s="281">
        <v>2992.66</v>
      </c>
      <c r="Q42" s="277"/>
      <c r="R42" s="277"/>
      <c r="S42" s="277">
        <v>353276.99</v>
      </c>
      <c r="T42" s="277">
        <v>1732965.71</v>
      </c>
      <c r="U42" s="283"/>
      <c r="V42" s="283">
        <v>1402826.74</v>
      </c>
      <c r="W42" s="283"/>
      <c r="X42" s="283">
        <v>1123.27</v>
      </c>
      <c r="Y42" s="283">
        <v>524433.80000000005</v>
      </c>
      <c r="Z42" s="283"/>
      <c r="AA42" s="285">
        <v>1256668.8</v>
      </c>
      <c r="AB42" s="285">
        <v>13040</v>
      </c>
      <c r="AC42" s="285">
        <v>6079</v>
      </c>
      <c r="AD42" s="285">
        <v>836718</v>
      </c>
      <c r="AE42" s="285">
        <v>218249.02</v>
      </c>
      <c r="AF42" s="285"/>
      <c r="AG42" s="285">
        <v>10000</v>
      </c>
      <c r="AH42" s="77">
        <f t="shared" si="7"/>
        <v>668132.5</v>
      </c>
      <c r="AI42" s="44">
        <f t="shared" si="3"/>
        <v>178138.66</v>
      </c>
      <c r="AJ42" s="32">
        <f t="shared" si="6"/>
        <v>489993.83999999997</v>
      </c>
      <c r="AK42" s="29">
        <f t="shared" si="8"/>
        <v>1928383.81</v>
      </c>
      <c r="AL42" s="47">
        <f t="shared" si="9"/>
        <v>2340754.8199999998</v>
      </c>
      <c r="AM42" s="32">
        <f t="shared" si="4"/>
        <v>-412371.00999999978</v>
      </c>
    </row>
    <row r="43" spans="1:39" x14ac:dyDescent="0.2">
      <c r="A43" s="107" t="s">
        <v>182</v>
      </c>
      <c r="B43" s="107" t="s">
        <v>225</v>
      </c>
      <c r="C43" s="107">
        <v>2870</v>
      </c>
      <c r="D43" s="107" t="s">
        <v>234</v>
      </c>
      <c r="E43" s="277" t="s">
        <v>234</v>
      </c>
      <c r="F43" s="272">
        <v>647694.19999999995</v>
      </c>
      <c r="G43" s="272">
        <v>26813.55</v>
      </c>
      <c r="H43" s="272">
        <v>60185.75</v>
      </c>
      <c r="I43" s="272"/>
      <c r="J43" s="277">
        <v>617597.07999999996</v>
      </c>
      <c r="K43" s="277">
        <v>281649.43</v>
      </c>
      <c r="L43" s="277"/>
      <c r="M43" s="281"/>
      <c r="N43" s="281">
        <v>19655.099999999999</v>
      </c>
      <c r="O43" s="281">
        <v>75740</v>
      </c>
      <c r="P43" s="281">
        <v>200.93</v>
      </c>
      <c r="Q43" s="277"/>
      <c r="R43" s="277"/>
      <c r="S43" s="277"/>
      <c r="T43" s="277">
        <v>2083523.09</v>
      </c>
      <c r="U43" s="283"/>
      <c r="V43" s="283">
        <v>876517.1</v>
      </c>
      <c r="W43" s="283"/>
      <c r="X43" s="283">
        <v>1389.01</v>
      </c>
      <c r="Y43" s="283">
        <v>553264.19999999995</v>
      </c>
      <c r="Z43" s="283"/>
      <c r="AA43" s="285">
        <v>974254.2</v>
      </c>
      <c r="AB43" s="285">
        <v>16880</v>
      </c>
      <c r="AC43" s="285"/>
      <c r="AD43" s="285">
        <v>486493.91</v>
      </c>
      <c r="AE43" s="285">
        <v>269412.83</v>
      </c>
      <c r="AF43" s="285"/>
      <c r="AG43" s="285">
        <v>20000</v>
      </c>
      <c r="AH43" s="77">
        <f t="shared" si="7"/>
        <v>734693.5</v>
      </c>
      <c r="AI43" s="44">
        <f t="shared" si="3"/>
        <v>95596.03</v>
      </c>
      <c r="AJ43" s="32">
        <f t="shared" si="6"/>
        <v>639097.47</v>
      </c>
      <c r="AK43" s="29">
        <f t="shared" si="8"/>
        <v>1431170.31</v>
      </c>
      <c r="AL43" s="47">
        <f t="shared" si="9"/>
        <v>1767040.94</v>
      </c>
      <c r="AM43" s="32">
        <f t="shared" si="4"/>
        <v>-335870.62999999989</v>
      </c>
    </row>
    <row r="44" spans="1:39" x14ac:dyDescent="0.2">
      <c r="A44" s="107" t="s">
        <v>182</v>
      </c>
      <c r="B44" s="107" t="s">
        <v>225</v>
      </c>
      <c r="C44" s="107">
        <v>3482</v>
      </c>
      <c r="D44" s="107" t="s">
        <v>235</v>
      </c>
      <c r="E44" s="277" t="s">
        <v>235</v>
      </c>
      <c r="F44" s="272">
        <v>392324.55</v>
      </c>
      <c r="G44" s="272">
        <v>54750</v>
      </c>
      <c r="H44" s="272">
        <v>8443.5300000000007</v>
      </c>
      <c r="I44" s="272"/>
      <c r="J44" s="277">
        <v>1171244.5</v>
      </c>
      <c r="K44" s="277">
        <v>339076.75</v>
      </c>
      <c r="L44" s="277"/>
      <c r="M44" s="281">
        <v>0</v>
      </c>
      <c r="N44" s="281">
        <v>6832.72</v>
      </c>
      <c r="O44" s="281"/>
      <c r="P44" s="281"/>
      <c r="Q44" s="277">
        <v>121443</v>
      </c>
      <c r="R44" s="277"/>
      <c r="S44" s="277">
        <v>2002165.66</v>
      </c>
      <c r="T44" s="277"/>
      <c r="U44" s="283"/>
      <c r="V44" s="283">
        <v>1137623.73</v>
      </c>
      <c r="W44" s="283"/>
      <c r="X44" s="283">
        <v>1990.06</v>
      </c>
      <c r="Y44" s="283">
        <v>586567.30000000005</v>
      </c>
      <c r="Z44" s="283"/>
      <c r="AA44" s="285">
        <v>1037565.3</v>
      </c>
      <c r="AB44" s="285"/>
      <c r="AC44" s="285"/>
      <c r="AD44" s="285">
        <v>599750.1</v>
      </c>
      <c r="AE44" s="285">
        <v>178953.34</v>
      </c>
      <c r="AF44" s="285"/>
      <c r="AG44" s="285">
        <v>10000</v>
      </c>
      <c r="AH44" s="77">
        <f t="shared" si="7"/>
        <v>455518.08</v>
      </c>
      <c r="AI44" s="44">
        <f t="shared" si="3"/>
        <v>6832.72</v>
      </c>
      <c r="AJ44" s="32">
        <f t="shared" si="6"/>
        <v>448685.36000000004</v>
      </c>
      <c r="AK44" s="29">
        <f t="shared" si="8"/>
        <v>1726181.09</v>
      </c>
      <c r="AL44" s="47">
        <f t="shared" si="9"/>
        <v>1826268.74</v>
      </c>
      <c r="AM44" s="32">
        <f t="shared" si="4"/>
        <v>-100087.64999999991</v>
      </c>
    </row>
    <row r="45" spans="1:39" x14ac:dyDescent="0.2">
      <c r="A45" s="107" t="s">
        <v>182</v>
      </c>
      <c r="B45" s="107" t="s">
        <v>225</v>
      </c>
      <c r="C45" s="107">
        <v>4225</v>
      </c>
      <c r="D45" s="107" t="s">
        <v>236</v>
      </c>
      <c r="E45" s="277" t="s">
        <v>236</v>
      </c>
      <c r="F45" s="272">
        <v>34396.25</v>
      </c>
      <c r="G45" s="272">
        <v>53609.56</v>
      </c>
      <c r="H45" s="272">
        <v>33390.99</v>
      </c>
      <c r="I45" s="272"/>
      <c r="J45" s="277">
        <v>789774.12</v>
      </c>
      <c r="K45" s="277">
        <v>376107.78</v>
      </c>
      <c r="L45" s="277"/>
      <c r="M45" s="281"/>
      <c r="N45" s="281">
        <v>57390.33</v>
      </c>
      <c r="O45" s="281"/>
      <c r="P45" s="281">
        <v>2770.73</v>
      </c>
      <c r="Q45" s="277"/>
      <c r="R45" s="277"/>
      <c r="S45" s="277">
        <v>-30038.71</v>
      </c>
      <c r="T45" s="277">
        <v>1500565.11</v>
      </c>
      <c r="U45" s="283"/>
      <c r="V45" s="283">
        <v>1268342.02</v>
      </c>
      <c r="W45" s="283">
        <v>70000</v>
      </c>
      <c r="X45" s="283">
        <v>247.09</v>
      </c>
      <c r="Y45" s="283">
        <v>767064</v>
      </c>
      <c r="Z45" s="283"/>
      <c r="AA45" s="285">
        <v>1353505</v>
      </c>
      <c r="AB45" s="285">
        <v>9397</v>
      </c>
      <c r="AC45" s="285">
        <v>4240</v>
      </c>
      <c r="AD45" s="285">
        <v>741769.61</v>
      </c>
      <c r="AE45" s="285">
        <v>235509.58</v>
      </c>
      <c r="AF45" s="285"/>
      <c r="AG45" s="285">
        <v>10000</v>
      </c>
      <c r="AH45" s="77">
        <f t="shared" si="7"/>
        <v>121396.79999999999</v>
      </c>
      <c r="AI45" s="44">
        <f t="shared" si="3"/>
        <v>60161.060000000005</v>
      </c>
      <c r="AJ45" s="32">
        <f t="shared" si="6"/>
        <v>61235.739999999983</v>
      </c>
      <c r="AK45" s="29">
        <f t="shared" si="8"/>
        <v>2105653.1100000003</v>
      </c>
      <c r="AL45" s="47">
        <f t="shared" si="9"/>
        <v>2354421.19</v>
      </c>
      <c r="AM45" s="32">
        <f t="shared" si="4"/>
        <v>-248768.07999999961</v>
      </c>
    </row>
    <row r="46" spans="1:39" x14ac:dyDescent="0.2">
      <c r="A46" s="107" t="s">
        <v>182</v>
      </c>
      <c r="B46" s="107" t="s">
        <v>225</v>
      </c>
      <c r="C46" s="107">
        <v>3058</v>
      </c>
      <c r="D46" s="107" t="s">
        <v>238</v>
      </c>
      <c r="E46" s="277" t="s">
        <v>238</v>
      </c>
      <c r="F46" s="272">
        <v>201452.49</v>
      </c>
      <c r="G46" s="272">
        <v>2219</v>
      </c>
      <c r="H46" s="272">
        <v>8234.2900000000009</v>
      </c>
      <c r="I46" s="272"/>
      <c r="J46" s="277">
        <v>41854.53</v>
      </c>
      <c r="K46" s="277">
        <v>322065.84000000003</v>
      </c>
      <c r="L46" s="277">
        <v>1</v>
      </c>
      <c r="M46" s="281"/>
      <c r="N46" s="281">
        <v>12441</v>
      </c>
      <c r="O46" s="281">
        <v>40350</v>
      </c>
      <c r="P46" s="281">
        <v>0</v>
      </c>
      <c r="Q46" s="277">
        <v>85700</v>
      </c>
      <c r="R46" s="277"/>
      <c r="S46" s="277">
        <v>-1607738.64</v>
      </c>
      <c r="T46" s="277">
        <v>2280594.58</v>
      </c>
      <c r="U46" s="283"/>
      <c r="V46" s="283">
        <v>909877.76000000001</v>
      </c>
      <c r="W46" s="283"/>
      <c r="X46" s="283">
        <v>492.74</v>
      </c>
      <c r="Y46" s="283">
        <v>1224092.3</v>
      </c>
      <c r="Z46" s="283"/>
      <c r="AA46" s="285">
        <v>1468960.3</v>
      </c>
      <c r="AB46" s="285"/>
      <c r="AC46" s="285"/>
      <c r="AD46" s="285">
        <v>642982.56999999995</v>
      </c>
      <c r="AE46" s="285">
        <v>130075.98</v>
      </c>
      <c r="AF46" s="285"/>
      <c r="AG46" s="285">
        <v>10000</v>
      </c>
      <c r="AH46" s="77">
        <f t="shared" si="7"/>
        <v>211905.78</v>
      </c>
      <c r="AI46" s="44">
        <f t="shared" si="3"/>
        <v>52791</v>
      </c>
      <c r="AJ46" s="32">
        <f t="shared" si="6"/>
        <v>159114.78</v>
      </c>
      <c r="AK46" s="29">
        <f t="shared" si="8"/>
        <v>2134462.7999999998</v>
      </c>
      <c r="AL46" s="47">
        <f t="shared" si="9"/>
        <v>2252018.85</v>
      </c>
      <c r="AM46" s="32">
        <f t="shared" si="4"/>
        <v>-117556.05000000028</v>
      </c>
    </row>
    <row r="47" spans="1:39" x14ac:dyDescent="0.2">
      <c r="A47" s="107" t="s">
        <v>184</v>
      </c>
      <c r="B47" s="107" t="s">
        <v>240</v>
      </c>
      <c r="C47" s="107">
        <v>2820</v>
      </c>
      <c r="D47" s="107" t="s">
        <v>242</v>
      </c>
      <c r="E47" s="277" t="s">
        <v>242</v>
      </c>
      <c r="F47" s="272">
        <v>476676.63</v>
      </c>
      <c r="G47" s="272">
        <v>0</v>
      </c>
      <c r="H47" s="272">
        <v>2000</v>
      </c>
      <c r="I47" s="272"/>
      <c r="J47" s="277">
        <v>5541712.9100000001</v>
      </c>
      <c r="K47" s="277">
        <v>1371810.7</v>
      </c>
      <c r="L47" s="277"/>
      <c r="M47" s="281">
        <v>0</v>
      </c>
      <c r="N47" s="281">
        <v>13820.74</v>
      </c>
      <c r="O47" s="281">
        <v>115600</v>
      </c>
      <c r="P47" s="281">
        <v>79</v>
      </c>
      <c r="Q47" s="277"/>
      <c r="R47" s="277">
        <v>-1171647.55</v>
      </c>
      <c r="S47" s="277">
        <v>6825337.9000000004</v>
      </c>
      <c r="T47" s="277">
        <v>2114009</v>
      </c>
      <c r="U47" s="283"/>
      <c r="V47" s="283">
        <v>909296.4</v>
      </c>
      <c r="W47" s="283"/>
      <c r="X47" s="283">
        <v>890.28</v>
      </c>
      <c r="Y47" s="283">
        <v>651082.6</v>
      </c>
      <c r="Z47" s="283"/>
      <c r="AA47" s="285">
        <v>940402.6</v>
      </c>
      <c r="AB47" s="285"/>
      <c r="AC47" s="285"/>
      <c r="AD47" s="285">
        <v>636414.62</v>
      </c>
      <c r="AE47" s="285">
        <v>458334.91</v>
      </c>
      <c r="AF47" s="285"/>
      <c r="AG47" s="285"/>
      <c r="AH47" s="77">
        <f t="shared" si="7"/>
        <v>478676.63</v>
      </c>
      <c r="AI47" s="44">
        <f t="shared" si="3"/>
        <v>129499.74</v>
      </c>
      <c r="AJ47" s="32">
        <f t="shared" si="6"/>
        <v>349176.89</v>
      </c>
      <c r="AK47" s="29">
        <f t="shared" si="8"/>
        <v>1561269.28</v>
      </c>
      <c r="AL47" s="47">
        <f t="shared" si="9"/>
        <v>2035152.13</v>
      </c>
      <c r="AM47" s="32">
        <f t="shared" si="4"/>
        <v>-473882.84999999986</v>
      </c>
    </row>
    <row r="48" spans="1:39" x14ac:dyDescent="0.2">
      <c r="A48" s="107" t="s">
        <v>184</v>
      </c>
      <c r="B48" s="107" t="s">
        <v>240</v>
      </c>
      <c r="C48" s="107">
        <v>3895</v>
      </c>
      <c r="D48" s="107" t="s">
        <v>243</v>
      </c>
      <c r="E48" s="277" t="s">
        <v>243</v>
      </c>
      <c r="F48" s="272">
        <v>628242.25</v>
      </c>
      <c r="G48" s="272">
        <v>57200</v>
      </c>
      <c r="H48" s="272">
        <v>19154.54</v>
      </c>
      <c r="I48" s="272"/>
      <c r="J48" s="277">
        <v>3415030.1</v>
      </c>
      <c r="K48" s="277">
        <v>801737.74</v>
      </c>
      <c r="L48" s="277"/>
      <c r="M48" s="281">
        <v>0</v>
      </c>
      <c r="N48" s="281">
        <v>0</v>
      </c>
      <c r="O48" s="281">
        <v>625456</v>
      </c>
      <c r="P48" s="281">
        <v>0</v>
      </c>
      <c r="Q48" s="277"/>
      <c r="R48" s="277">
        <v>488987.81</v>
      </c>
      <c r="S48" s="277">
        <v>2966589.32</v>
      </c>
      <c r="T48" s="277">
        <v>1646714.98</v>
      </c>
      <c r="U48" s="283"/>
      <c r="V48" s="283">
        <v>714833.48</v>
      </c>
      <c r="W48" s="283"/>
      <c r="X48" s="283">
        <v>1085.1400000000001</v>
      </c>
      <c r="Y48" s="283">
        <v>778559.5</v>
      </c>
      <c r="Z48" s="283">
        <v>400</v>
      </c>
      <c r="AA48" s="285">
        <v>1173475.5</v>
      </c>
      <c r="AB48" s="285"/>
      <c r="AC48" s="285">
        <v>15003</v>
      </c>
      <c r="AD48" s="285">
        <v>891749.41</v>
      </c>
      <c r="AE48" s="285">
        <v>203785.69</v>
      </c>
      <c r="AF48" s="285"/>
      <c r="AG48" s="285"/>
      <c r="AH48" s="77">
        <f t="shared" si="7"/>
        <v>704596.79</v>
      </c>
      <c r="AI48" s="44">
        <f t="shared" si="3"/>
        <v>625456</v>
      </c>
      <c r="AJ48" s="32">
        <f t="shared" si="6"/>
        <v>79140.790000000037</v>
      </c>
      <c r="AK48" s="29">
        <f t="shared" si="8"/>
        <v>1494878.12</v>
      </c>
      <c r="AL48" s="47">
        <f t="shared" si="9"/>
        <v>2284013.6</v>
      </c>
      <c r="AM48" s="32">
        <f t="shared" si="4"/>
        <v>-789135.48</v>
      </c>
    </row>
    <row r="49" spans="1:39" x14ac:dyDescent="0.2">
      <c r="A49" s="107" t="s">
        <v>184</v>
      </c>
      <c r="B49" s="107" t="s">
        <v>240</v>
      </c>
      <c r="C49" s="107">
        <v>2041</v>
      </c>
      <c r="D49" s="107" t="s">
        <v>244</v>
      </c>
      <c r="E49" s="277" t="s">
        <v>244</v>
      </c>
      <c r="F49" s="272">
        <v>912783.34</v>
      </c>
      <c r="G49" s="272">
        <v>0</v>
      </c>
      <c r="H49" s="272">
        <v>7365.49</v>
      </c>
      <c r="I49" s="272"/>
      <c r="J49" s="277">
        <v>1074235.81</v>
      </c>
      <c r="K49" s="277">
        <v>1976135.98</v>
      </c>
      <c r="L49" s="277">
        <v>73999</v>
      </c>
      <c r="M49" s="281">
        <v>0</v>
      </c>
      <c r="N49" s="281">
        <v>12190</v>
      </c>
      <c r="O49" s="281">
        <v>19500</v>
      </c>
      <c r="P49" s="281"/>
      <c r="Q49" s="277"/>
      <c r="R49" s="277"/>
      <c r="S49" s="277">
        <v>665440.98</v>
      </c>
      <c r="T49" s="277">
        <v>2273364.33</v>
      </c>
      <c r="U49" s="283"/>
      <c r="V49" s="283">
        <v>694442.69</v>
      </c>
      <c r="W49" s="283"/>
      <c r="X49" s="283">
        <v>3836.66</v>
      </c>
      <c r="Y49" s="283">
        <v>519200</v>
      </c>
      <c r="Z49" s="283"/>
      <c r="AA49" s="285">
        <v>874200</v>
      </c>
      <c r="AB49" s="285"/>
      <c r="AC49" s="285">
        <v>1024</v>
      </c>
      <c r="AD49" s="285">
        <v>403929.09</v>
      </c>
      <c r="AE49" s="285">
        <v>250904.06</v>
      </c>
      <c r="AF49" s="285"/>
      <c r="AG49" s="285"/>
      <c r="AH49" s="77">
        <f t="shared" si="7"/>
        <v>920148.83</v>
      </c>
      <c r="AI49" s="44">
        <f t="shared" si="3"/>
        <v>31690</v>
      </c>
      <c r="AJ49" s="32">
        <f t="shared" si="6"/>
        <v>888458.83</v>
      </c>
      <c r="AK49" s="29">
        <f t="shared" si="8"/>
        <v>1217479.3500000001</v>
      </c>
      <c r="AL49" s="47">
        <f t="shared" si="9"/>
        <v>1530057.1500000001</v>
      </c>
      <c r="AM49" s="32">
        <f t="shared" si="4"/>
        <v>-312577.80000000005</v>
      </c>
    </row>
    <row r="50" spans="1:39" x14ac:dyDescent="0.2">
      <c r="A50" s="107" t="s">
        <v>186</v>
      </c>
      <c r="B50" s="107" t="s">
        <v>246</v>
      </c>
      <c r="C50" s="107">
        <v>2880</v>
      </c>
      <c r="D50" s="107" t="s">
        <v>248</v>
      </c>
      <c r="E50" s="277" t="s">
        <v>248</v>
      </c>
      <c r="F50" s="272">
        <v>964926.04</v>
      </c>
      <c r="G50" s="272">
        <v>37814</v>
      </c>
      <c r="H50" s="272">
        <v>0</v>
      </c>
      <c r="I50" s="272"/>
      <c r="J50" s="277">
        <v>268947.84999999998</v>
      </c>
      <c r="K50" s="277">
        <v>696881.76</v>
      </c>
      <c r="L50" s="277"/>
      <c r="M50" s="281">
        <v>0</v>
      </c>
      <c r="N50" s="281">
        <v>0</v>
      </c>
      <c r="O50" s="281">
        <v>612983.34</v>
      </c>
      <c r="P50" s="281">
        <v>1148.52</v>
      </c>
      <c r="Q50" s="277"/>
      <c r="R50" s="277"/>
      <c r="S50" s="277">
        <v>55344</v>
      </c>
      <c r="T50" s="277">
        <v>2191305.25</v>
      </c>
      <c r="U50" s="283"/>
      <c r="V50" s="283">
        <v>1145088.8400000001</v>
      </c>
      <c r="W50" s="283">
        <v>25950</v>
      </c>
      <c r="X50" s="283">
        <v>1187.01</v>
      </c>
      <c r="Y50" s="283">
        <v>1022905.8</v>
      </c>
      <c r="Z50" s="283">
        <v>160000</v>
      </c>
      <c r="AA50" s="285">
        <v>1375805.8</v>
      </c>
      <c r="AB50" s="285">
        <v>17360</v>
      </c>
      <c r="AC50" s="285"/>
      <c r="AD50" s="285">
        <v>1096140</v>
      </c>
      <c r="AE50" s="285">
        <v>196767.46</v>
      </c>
      <c r="AF50" s="285"/>
      <c r="AG50" s="285"/>
      <c r="AH50" s="77">
        <f t="shared" si="7"/>
        <v>1002740.04</v>
      </c>
      <c r="AI50" s="44">
        <f t="shared" si="3"/>
        <v>614131.86</v>
      </c>
      <c r="AJ50" s="32">
        <f t="shared" si="6"/>
        <v>388608.18000000005</v>
      </c>
      <c r="AK50" s="29">
        <f t="shared" si="8"/>
        <v>2355131.6500000004</v>
      </c>
      <c r="AL50" s="47">
        <f t="shared" si="9"/>
        <v>2686073.26</v>
      </c>
      <c r="AM50" s="32">
        <f t="shared" si="4"/>
        <v>-330941.6099999994</v>
      </c>
    </row>
    <row r="51" spans="1:39" x14ac:dyDescent="0.2">
      <c r="A51" s="107" t="s">
        <v>186</v>
      </c>
      <c r="B51" s="107" t="s">
        <v>246</v>
      </c>
      <c r="C51" s="107">
        <v>9821</v>
      </c>
      <c r="D51" s="107" t="s">
        <v>249</v>
      </c>
      <c r="E51" s="277" t="s">
        <v>249</v>
      </c>
      <c r="F51" s="272">
        <v>1730277.42</v>
      </c>
      <c r="G51" s="272">
        <v>0</v>
      </c>
      <c r="H51" s="272">
        <v>128840.19</v>
      </c>
      <c r="I51" s="272"/>
      <c r="J51" s="277">
        <v>1018158.77</v>
      </c>
      <c r="K51" s="277">
        <v>472233.56</v>
      </c>
      <c r="L51" s="277"/>
      <c r="M51" s="281">
        <v>0</v>
      </c>
      <c r="N51" s="281">
        <v>0</v>
      </c>
      <c r="O51" s="281">
        <v>285725.55</v>
      </c>
      <c r="P51" s="281">
        <v>1437.14</v>
      </c>
      <c r="Q51" s="277"/>
      <c r="R51" s="277"/>
      <c r="S51" s="277"/>
      <c r="T51" s="277">
        <v>2281491.52</v>
      </c>
      <c r="U51" s="283"/>
      <c r="V51" s="283">
        <v>2943314.2</v>
      </c>
      <c r="W51" s="283">
        <v>35300</v>
      </c>
      <c r="X51" s="283">
        <v>3169.54</v>
      </c>
      <c r="Y51" s="283">
        <v>1698520</v>
      </c>
      <c r="Z51" s="283">
        <v>1750</v>
      </c>
      <c r="AA51" s="285">
        <v>2601420</v>
      </c>
      <c r="AB51" s="285">
        <v>5618</v>
      </c>
      <c r="AC51" s="285"/>
      <c r="AD51" s="285">
        <v>1889465.93</v>
      </c>
      <c r="AE51" s="285">
        <v>139282.23999999999</v>
      </c>
      <c r="AF51" s="285"/>
      <c r="AG51" s="285"/>
      <c r="AH51" s="77">
        <f t="shared" si="7"/>
        <v>1859117.6099999999</v>
      </c>
      <c r="AI51" s="44">
        <f t="shared" si="3"/>
        <v>287162.69</v>
      </c>
      <c r="AJ51" s="32">
        <f t="shared" si="6"/>
        <v>1571954.92</v>
      </c>
      <c r="AK51" s="29">
        <f t="shared" si="8"/>
        <v>4682053.74</v>
      </c>
      <c r="AL51" s="47">
        <f t="shared" si="9"/>
        <v>4635786.17</v>
      </c>
      <c r="AM51" s="32">
        <f t="shared" si="4"/>
        <v>46267.570000000298</v>
      </c>
    </row>
    <row r="52" spans="1:39" x14ac:dyDescent="0.2">
      <c r="A52" s="107" t="s">
        <v>186</v>
      </c>
      <c r="B52" s="107" t="s">
        <v>246</v>
      </c>
      <c r="C52" s="107">
        <v>4858</v>
      </c>
      <c r="D52" s="107" t="s">
        <v>250</v>
      </c>
      <c r="E52" s="277" t="s">
        <v>250</v>
      </c>
      <c r="F52" s="272">
        <v>487814.29</v>
      </c>
      <c r="G52" s="272">
        <v>31800</v>
      </c>
      <c r="H52" s="272">
        <v>18541</v>
      </c>
      <c r="I52" s="272"/>
      <c r="J52" s="277">
        <v>452908.14</v>
      </c>
      <c r="K52" s="277">
        <v>518587.29</v>
      </c>
      <c r="L52" s="277"/>
      <c r="M52" s="281">
        <v>0</v>
      </c>
      <c r="N52" s="281">
        <v>0</v>
      </c>
      <c r="O52" s="281">
        <v>165000</v>
      </c>
      <c r="P52" s="281">
        <v>2116.12</v>
      </c>
      <c r="Q52" s="277"/>
      <c r="R52" s="277"/>
      <c r="S52" s="277">
        <v>1035.6400000000001</v>
      </c>
      <c r="T52" s="277">
        <v>2647377.69</v>
      </c>
      <c r="U52" s="283"/>
      <c r="V52" s="283">
        <v>2219448.46</v>
      </c>
      <c r="W52" s="283"/>
      <c r="X52" s="283">
        <v>872.97</v>
      </c>
      <c r="Y52" s="283">
        <v>907911.2</v>
      </c>
      <c r="Z52" s="283"/>
      <c r="AA52" s="285">
        <v>1655399.2</v>
      </c>
      <c r="AB52" s="285">
        <v>20612.45</v>
      </c>
      <c r="AC52" s="285"/>
      <c r="AD52" s="285">
        <v>1591551.58</v>
      </c>
      <c r="AE52" s="285">
        <v>180357.39</v>
      </c>
      <c r="AF52" s="285"/>
      <c r="AG52" s="285"/>
      <c r="AH52" s="77">
        <f t="shared" si="7"/>
        <v>538155.29</v>
      </c>
      <c r="AI52" s="44">
        <f t="shared" si="3"/>
        <v>167116.12</v>
      </c>
      <c r="AJ52" s="32">
        <f t="shared" si="6"/>
        <v>371039.17000000004</v>
      </c>
      <c r="AK52" s="29">
        <f t="shared" si="8"/>
        <v>3128232.63</v>
      </c>
      <c r="AL52" s="47">
        <f t="shared" si="9"/>
        <v>3447920.62</v>
      </c>
      <c r="AM52" s="32">
        <f t="shared" si="4"/>
        <v>-319687.99000000022</v>
      </c>
    </row>
    <row r="53" spans="1:39" x14ac:dyDescent="0.2">
      <c r="A53" s="107" t="s">
        <v>186</v>
      </c>
      <c r="B53" s="107" t="s">
        <v>246</v>
      </c>
      <c r="C53" s="107">
        <v>5652</v>
      </c>
      <c r="D53" s="107" t="s">
        <v>251</v>
      </c>
      <c r="E53" s="277" t="s">
        <v>251</v>
      </c>
      <c r="F53" s="272">
        <v>868795.01</v>
      </c>
      <c r="G53" s="272">
        <v>73580</v>
      </c>
      <c r="H53" s="272">
        <v>2040.36</v>
      </c>
      <c r="I53" s="272"/>
      <c r="J53" s="277">
        <v>409163.66</v>
      </c>
      <c r="K53" s="277">
        <v>435033.82</v>
      </c>
      <c r="L53" s="277"/>
      <c r="M53" s="281">
        <v>0</v>
      </c>
      <c r="N53" s="281">
        <v>0</v>
      </c>
      <c r="O53" s="281">
        <v>380812.64</v>
      </c>
      <c r="P53" s="281">
        <v>1860</v>
      </c>
      <c r="Q53" s="277"/>
      <c r="R53" s="277"/>
      <c r="S53" s="277"/>
      <c r="T53" s="277">
        <v>4706462.17</v>
      </c>
      <c r="U53" s="283"/>
      <c r="V53" s="283">
        <v>1507831.89</v>
      </c>
      <c r="W53" s="283"/>
      <c r="X53" s="283">
        <v>1368.61</v>
      </c>
      <c r="Y53" s="283">
        <v>1366146.2</v>
      </c>
      <c r="Z53" s="283">
        <v>159000</v>
      </c>
      <c r="AA53" s="285">
        <v>1643206.2</v>
      </c>
      <c r="AB53" s="285">
        <v>13072</v>
      </c>
      <c r="AC53" s="285"/>
      <c r="AD53" s="285">
        <v>1083113.3400000001</v>
      </c>
      <c r="AE53" s="285">
        <v>178921.45</v>
      </c>
      <c r="AF53" s="285"/>
      <c r="AG53" s="285"/>
      <c r="AH53" s="77">
        <f t="shared" si="7"/>
        <v>944415.37</v>
      </c>
      <c r="AI53" s="44">
        <f t="shared" si="3"/>
        <v>382672.64000000001</v>
      </c>
      <c r="AJ53" s="32">
        <f t="shared" si="6"/>
        <v>561742.73</v>
      </c>
      <c r="AK53" s="29">
        <f t="shared" si="8"/>
        <v>3034346.7</v>
      </c>
      <c r="AL53" s="47">
        <f t="shared" si="9"/>
        <v>2918312.99</v>
      </c>
      <c r="AM53" s="32">
        <f t="shared" si="4"/>
        <v>116033.70999999996</v>
      </c>
    </row>
    <row r="54" spans="1:39" x14ac:dyDescent="0.2">
      <c r="A54" s="107" t="s">
        <v>188</v>
      </c>
      <c r="B54" s="107" t="s">
        <v>253</v>
      </c>
      <c r="C54" s="107">
        <v>2823</v>
      </c>
      <c r="D54" s="107" t="s">
        <v>255</v>
      </c>
      <c r="E54" s="277" t="s">
        <v>255</v>
      </c>
      <c r="F54" s="272">
        <v>503867.49</v>
      </c>
      <c r="G54" s="272">
        <v>0</v>
      </c>
      <c r="H54" s="272">
        <v>51034.82</v>
      </c>
      <c r="I54" s="272"/>
      <c r="J54" s="277">
        <v>1640168.24</v>
      </c>
      <c r="K54" s="277">
        <v>465856.74</v>
      </c>
      <c r="L54" s="277">
        <v>0</v>
      </c>
      <c r="M54" s="281"/>
      <c r="N54" s="281"/>
      <c r="O54" s="281">
        <v>293555</v>
      </c>
      <c r="P54" s="281">
        <v>7433.41</v>
      </c>
      <c r="Q54" s="277"/>
      <c r="R54" s="277"/>
      <c r="S54" s="277">
        <v>953281.74</v>
      </c>
      <c r="T54" s="277">
        <v>954921</v>
      </c>
      <c r="U54" s="283"/>
      <c r="V54" s="283">
        <v>1550785.95</v>
      </c>
      <c r="W54" s="283">
        <v>64500</v>
      </c>
      <c r="X54" s="283">
        <v>1269.77</v>
      </c>
      <c r="Y54" s="283">
        <v>785430</v>
      </c>
      <c r="Z54" s="283">
        <v>735034.67</v>
      </c>
      <c r="AA54" s="285">
        <v>1283873</v>
      </c>
      <c r="AB54" s="285">
        <v>890</v>
      </c>
      <c r="AC54" s="285">
        <v>13730</v>
      </c>
      <c r="AD54" s="285">
        <v>1106976.1399999999</v>
      </c>
      <c r="AE54" s="285">
        <v>178687.11</v>
      </c>
      <c r="AF54" s="285"/>
      <c r="AG54" s="285">
        <v>100000</v>
      </c>
      <c r="AH54" s="77">
        <f t="shared" si="7"/>
        <v>554902.30999999994</v>
      </c>
      <c r="AI54" s="44">
        <f t="shared" si="3"/>
        <v>300988.40999999997</v>
      </c>
      <c r="AJ54" s="32">
        <f t="shared" si="6"/>
        <v>253913.89999999997</v>
      </c>
      <c r="AK54" s="29">
        <f t="shared" si="8"/>
        <v>3137020.3899999997</v>
      </c>
      <c r="AL54" s="47">
        <f t="shared" si="9"/>
        <v>2684156.2499999995</v>
      </c>
      <c r="AM54" s="32">
        <f t="shared" si="4"/>
        <v>452864.14000000013</v>
      </c>
    </row>
    <row r="55" spans="1:39" x14ac:dyDescent="0.2">
      <c r="A55" s="107" t="s">
        <v>188</v>
      </c>
      <c r="B55" s="107" t="s">
        <v>253</v>
      </c>
      <c r="C55" s="107">
        <v>4818</v>
      </c>
      <c r="D55" s="107" t="s">
        <v>256</v>
      </c>
      <c r="E55" s="279" t="s">
        <v>256</v>
      </c>
      <c r="F55" s="272">
        <v>0</v>
      </c>
      <c r="G55" s="272">
        <v>0</v>
      </c>
      <c r="H55" s="272">
        <v>0</v>
      </c>
      <c r="I55" s="272">
        <v>0</v>
      </c>
      <c r="J55" s="277">
        <v>0</v>
      </c>
      <c r="K55" s="277">
        <v>0</v>
      </c>
      <c r="L55" s="277">
        <v>0</v>
      </c>
      <c r="M55" s="281">
        <v>0</v>
      </c>
      <c r="N55" s="281">
        <v>0</v>
      </c>
      <c r="O55" s="281">
        <v>0</v>
      </c>
      <c r="P55" s="281">
        <v>0</v>
      </c>
      <c r="Q55" s="277">
        <v>0</v>
      </c>
      <c r="R55" s="277">
        <v>0</v>
      </c>
      <c r="S55" s="277">
        <v>0</v>
      </c>
      <c r="T55" s="277">
        <v>0</v>
      </c>
      <c r="U55" s="283">
        <v>0</v>
      </c>
      <c r="V55" s="283">
        <v>0</v>
      </c>
      <c r="W55" s="283">
        <v>0</v>
      </c>
      <c r="X55" s="283">
        <v>0</v>
      </c>
      <c r="Y55" s="283">
        <v>0</v>
      </c>
      <c r="Z55" s="283">
        <v>0</v>
      </c>
      <c r="AA55" s="285">
        <v>0</v>
      </c>
      <c r="AB55" s="285">
        <v>0</v>
      </c>
      <c r="AC55" s="285">
        <v>0</v>
      </c>
      <c r="AD55" s="285">
        <v>0</v>
      </c>
      <c r="AE55" s="285">
        <v>0</v>
      </c>
      <c r="AF55" s="285">
        <v>0</v>
      </c>
      <c r="AG55" s="285">
        <v>0</v>
      </c>
      <c r="AH55" s="77">
        <f t="shared" si="7"/>
        <v>0</v>
      </c>
      <c r="AI55" s="44">
        <f t="shared" si="3"/>
        <v>0</v>
      </c>
      <c r="AJ55" s="32">
        <f t="shared" si="6"/>
        <v>0</v>
      </c>
      <c r="AK55" s="29">
        <f t="shared" si="8"/>
        <v>0</v>
      </c>
      <c r="AL55" s="47">
        <f t="shared" si="9"/>
        <v>0</v>
      </c>
      <c r="AM55" s="32">
        <f t="shared" si="4"/>
        <v>0</v>
      </c>
    </row>
    <row r="56" spans="1:39" x14ac:dyDescent="0.2">
      <c r="A56" s="107" t="s">
        <v>188</v>
      </c>
      <c r="B56" s="107" t="s">
        <v>253</v>
      </c>
      <c r="C56" s="107">
        <v>2500</v>
      </c>
      <c r="D56" s="107" t="s">
        <v>257</v>
      </c>
      <c r="E56" s="279" t="s">
        <v>257</v>
      </c>
      <c r="F56" s="272">
        <v>0</v>
      </c>
      <c r="G56" s="272">
        <v>0</v>
      </c>
      <c r="H56" s="272">
        <v>0</v>
      </c>
      <c r="I56" s="272">
        <v>0</v>
      </c>
      <c r="J56" s="277">
        <v>0</v>
      </c>
      <c r="K56" s="277">
        <v>0</v>
      </c>
      <c r="L56" s="277">
        <v>0</v>
      </c>
      <c r="M56" s="281">
        <v>0</v>
      </c>
      <c r="N56" s="281">
        <v>0</v>
      </c>
      <c r="O56" s="281">
        <v>0</v>
      </c>
      <c r="P56" s="281">
        <v>0</v>
      </c>
      <c r="Q56" s="277">
        <v>0</v>
      </c>
      <c r="R56" s="277">
        <v>0</v>
      </c>
      <c r="S56" s="277">
        <v>0</v>
      </c>
      <c r="T56" s="277">
        <v>0</v>
      </c>
      <c r="U56" s="283">
        <v>0</v>
      </c>
      <c r="V56" s="283">
        <v>0</v>
      </c>
      <c r="W56" s="283">
        <v>0</v>
      </c>
      <c r="X56" s="283">
        <v>0</v>
      </c>
      <c r="Y56" s="283">
        <v>0</v>
      </c>
      <c r="Z56" s="283">
        <v>0</v>
      </c>
      <c r="AA56" s="285">
        <v>0</v>
      </c>
      <c r="AB56" s="285">
        <v>0</v>
      </c>
      <c r="AC56" s="285">
        <v>0</v>
      </c>
      <c r="AD56" s="285">
        <v>0</v>
      </c>
      <c r="AE56" s="285">
        <v>0</v>
      </c>
      <c r="AF56" s="285">
        <v>0</v>
      </c>
      <c r="AG56" s="285">
        <v>0</v>
      </c>
      <c r="AH56" s="77">
        <f t="shared" si="7"/>
        <v>0</v>
      </c>
      <c r="AI56" s="44">
        <f t="shared" si="3"/>
        <v>0</v>
      </c>
      <c r="AJ56" s="32">
        <f t="shared" si="6"/>
        <v>0</v>
      </c>
      <c r="AK56" s="29">
        <f t="shared" si="8"/>
        <v>0</v>
      </c>
      <c r="AL56" s="47">
        <f t="shared" si="9"/>
        <v>0</v>
      </c>
      <c r="AM56" s="32">
        <f t="shared" si="4"/>
        <v>0</v>
      </c>
    </row>
    <row r="57" spans="1:39" x14ac:dyDescent="0.2">
      <c r="A57" s="107" t="s">
        <v>188</v>
      </c>
      <c r="B57" s="107" t="s">
        <v>253</v>
      </c>
      <c r="C57" s="107">
        <v>4429</v>
      </c>
      <c r="D57" s="107" t="s">
        <v>258</v>
      </c>
      <c r="E57" s="279" t="s">
        <v>258</v>
      </c>
      <c r="F57" s="272">
        <v>0</v>
      </c>
      <c r="G57" s="272">
        <v>0</v>
      </c>
      <c r="H57" s="272">
        <v>0</v>
      </c>
      <c r="I57" s="272">
        <v>0</v>
      </c>
      <c r="J57" s="277">
        <v>0</v>
      </c>
      <c r="K57" s="277">
        <v>0</v>
      </c>
      <c r="L57" s="277">
        <v>0</v>
      </c>
      <c r="M57" s="281">
        <v>0</v>
      </c>
      <c r="N57" s="281">
        <v>0</v>
      </c>
      <c r="O57" s="281">
        <v>0</v>
      </c>
      <c r="P57" s="281">
        <v>0</v>
      </c>
      <c r="Q57" s="277">
        <v>0</v>
      </c>
      <c r="R57" s="277">
        <v>0</v>
      </c>
      <c r="S57" s="277">
        <v>0</v>
      </c>
      <c r="T57" s="277">
        <v>0</v>
      </c>
      <c r="U57" s="283">
        <v>0</v>
      </c>
      <c r="V57" s="283">
        <v>0</v>
      </c>
      <c r="W57" s="283">
        <v>0</v>
      </c>
      <c r="X57" s="283">
        <v>0</v>
      </c>
      <c r="Y57" s="283">
        <v>0</v>
      </c>
      <c r="Z57" s="283">
        <v>0</v>
      </c>
      <c r="AA57" s="285">
        <v>0</v>
      </c>
      <c r="AB57" s="285">
        <v>0</v>
      </c>
      <c r="AC57" s="285">
        <v>0</v>
      </c>
      <c r="AD57" s="285">
        <v>0</v>
      </c>
      <c r="AE57" s="285">
        <v>0</v>
      </c>
      <c r="AF57" s="285">
        <v>0</v>
      </c>
      <c r="AG57" s="285">
        <v>0</v>
      </c>
      <c r="AH57" s="77">
        <f t="shared" si="7"/>
        <v>0</v>
      </c>
      <c r="AI57" s="44">
        <f t="shared" si="3"/>
        <v>0</v>
      </c>
      <c r="AJ57" s="32">
        <f t="shared" si="6"/>
        <v>0</v>
      </c>
      <c r="AK57" s="29">
        <f t="shared" si="8"/>
        <v>0</v>
      </c>
      <c r="AL57" s="47">
        <f t="shared" si="9"/>
        <v>0</v>
      </c>
      <c r="AM57" s="32">
        <f t="shared" si="4"/>
        <v>0</v>
      </c>
    </row>
    <row r="58" spans="1:39" x14ac:dyDescent="0.2">
      <c r="A58" s="107" t="s">
        <v>188</v>
      </c>
      <c r="B58" s="107" t="s">
        <v>253</v>
      </c>
      <c r="C58" s="107">
        <v>3247</v>
      </c>
      <c r="D58" s="107" t="s">
        <v>259</v>
      </c>
      <c r="E58" s="279" t="s">
        <v>259</v>
      </c>
      <c r="F58" s="272">
        <v>0</v>
      </c>
      <c r="G58" s="272">
        <v>0</v>
      </c>
      <c r="H58" s="272">
        <v>0</v>
      </c>
      <c r="I58" s="272">
        <v>0</v>
      </c>
      <c r="J58" s="277">
        <v>0</v>
      </c>
      <c r="K58" s="277">
        <v>0</v>
      </c>
      <c r="L58" s="277">
        <v>0</v>
      </c>
      <c r="M58" s="281">
        <v>0</v>
      </c>
      <c r="N58" s="281">
        <v>0</v>
      </c>
      <c r="O58" s="281">
        <v>0</v>
      </c>
      <c r="P58" s="281">
        <v>0</v>
      </c>
      <c r="Q58" s="277">
        <v>0</v>
      </c>
      <c r="R58" s="277">
        <v>0</v>
      </c>
      <c r="S58" s="277">
        <v>0</v>
      </c>
      <c r="T58" s="277">
        <v>0</v>
      </c>
      <c r="U58" s="283">
        <v>0</v>
      </c>
      <c r="V58" s="283">
        <v>0</v>
      </c>
      <c r="W58" s="283">
        <v>0</v>
      </c>
      <c r="X58" s="283">
        <v>0</v>
      </c>
      <c r="Y58" s="283">
        <v>0</v>
      </c>
      <c r="Z58" s="283">
        <v>0</v>
      </c>
      <c r="AA58" s="285">
        <v>0</v>
      </c>
      <c r="AB58" s="285">
        <v>0</v>
      </c>
      <c r="AC58" s="285">
        <v>0</v>
      </c>
      <c r="AD58" s="285">
        <v>0</v>
      </c>
      <c r="AE58" s="285">
        <v>0</v>
      </c>
      <c r="AF58" s="285">
        <v>0</v>
      </c>
      <c r="AG58" s="285">
        <v>0</v>
      </c>
      <c r="AH58" s="77">
        <f t="shared" si="7"/>
        <v>0</v>
      </c>
      <c r="AI58" s="44">
        <f t="shared" si="3"/>
        <v>0</v>
      </c>
      <c r="AJ58" s="32">
        <f t="shared" si="6"/>
        <v>0</v>
      </c>
      <c r="AK58" s="29">
        <f t="shared" si="8"/>
        <v>0</v>
      </c>
      <c r="AL58" s="47">
        <f t="shared" si="9"/>
        <v>0</v>
      </c>
      <c r="AM58" s="32">
        <f t="shared" si="4"/>
        <v>0</v>
      </c>
    </row>
    <row r="59" spans="1:39" s="75" customFormat="1" x14ac:dyDescent="0.2">
      <c r="A59" s="121" t="s">
        <v>188</v>
      </c>
      <c r="B59" s="121" t="s">
        <v>253</v>
      </c>
      <c r="C59" s="121">
        <v>1126</v>
      </c>
      <c r="D59" s="121" t="s">
        <v>260</v>
      </c>
      <c r="E59" s="277" t="s">
        <v>264</v>
      </c>
      <c r="F59" s="272">
        <v>250425.64</v>
      </c>
      <c r="G59" s="272">
        <v>75416</v>
      </c>
      <c r="H59" s="272">
        <v>11683.34</v>
      </c>
      <c r="I59" s="272"/>
      <c r="J59" s="277">
        <v>864460.86</v>
      </c>
      <c r="K59" s="277">
        <v>-460760.07</v>
      </c>
      <c r="L59" s="277"/>
      <c r="M59" s="281">
        <v>49591</v>
      </c>
      <c r="N59" s="281">
        <v>81923.37</v>
      </c>
      <c r="O59" s="281">
        <v>250319</v>
      </c>
      <c r="P59" s="281"/>
      <c r="Q59" s="277"/>
      <c r="R59" s="277"/>
      <c r="S59" s="277"/>
      <c r="T59" s="277"/>
      <c r="U59" s="283"/>
      <c r="V59" s="283">
        <v>1204197.55</v>
      </c>
      <c r="W59" s="283"/>
      <c r="X59" s="283">
        <v>396.15</v>
      </c>
      <c r="Y59" s="283">
        <v>708687.3</v>
      </c>
      <c r="Z59" s="283"/>
      <c r="AA59" s="285">
        <v>1266049.26</v>
      </c>
      <c r="AB59" s="285">
        <v>5840</v>
      </c>
      <c r="AC59" s="285">
        <v>19220</v>
      </c>
      <c r="AD59" s="285">
        <v>700069.12</v>
      </c>
      <c r="AE59" s="285">
        <v>204647.4</v>
      </c>
      <c r="AF59" s="285"/>
      <c r="AG59" s="285"/>
      <c r="AH59" s="77">
        <f t="shared" si="7"/>
        <v>337524.98000000004</v>
      </c>
      <c r="AI59" s="44">
        <f t="shared" si="3"/>
        <v>381833.37</v>
      </c>
      <c r="AJ59" s="32">
        <f t="shared" si="6"/>
        <v>-44308.389999999956</v>
      </c>
      <c r="AK59" s="29">
        <f t="shared" si="8"/>
        <v>1913281</v>
      </c>
      <c r="AL59" s="47">
        <f t="shared" si="9"/>
        <v>2195825.7799999998</v>
      </c>
      <c r="AM59" s="32">
        <f t="shared" si="4"/>
        <v>-282544.7799999998</v>
      </c>
    </row>
    <row r="60" spans="1:39" x14ac:dyDescent="0.2">
      <c r="A60" s="107" t="s">
        <v>190</v>
      </c>
      <c r="B60" s="107" t="s">
        <v>262</v>
      </c>
      <c r="C60" s="107">
        <v>3728</v>
      </c>
      <c r="D60" s="107" t="s">
        <v>264</v>
      </c>
      <c r="E60" s="277" t="s">
        <v>265</v>
      </c>
      <c r="F60" s="272">
        <v>632744.80000000005</v>
      </c>
      <c r="G60" s="272">
        <v>133746</v>
      </c>
      <c r="H60" s="272">
        <v>140909.28</v>
      </c>
      <c r="I60" s="272"/>
      <c r="J60" s="277">
        <v>740537.47</v>
      </c>
      <c r="K60" s="277">
        <v>-68486.75</v>
      </c>
      <c r="L60" s="277"/>
      <c r="M60" s="281">
        <v>90761</v>
      </c>
      <c r="N60" s="281">
        <v>9150</v>
      </c>
      <c r="O60" s="281">
        <v>93463</v>
      </c>
      <c r="P60" s="281">
        <v>9966</v>
      </c>
      <c r="Q60" s="277"/>
      <c r="R60" s="277"/>
      <c r="S60" s="277">
        <v>95260.28</v>
      </c>
      <c r="T60" s="277">
        <v>1549075.07</v>
      </c>
      <c r="U60" s="283">
        <v>159.38999999999999</v>
      </c>
      <c r="V60" s="283">
        <v>1737587.85</v>
      </c>
      <c r="W60" s="283">
        <v>230987</v>
      </c>
      <c r="X60" s="283">
        <v>1132.3</v>
      </c>
      <c r="Y60" s="283">
        <v>965398.1</v>
      </c>
      <c r="Z60" s="283">
        <v>231800</v>
      </c>
      <c r="AA60" s="285">
        <v>1314508.1000000001</v>
      </c>
      <c r="AB60" s="285"/>
      <c r="AC60" s="285"/>
      <c r="AD60" s="285">
        <v>1332588.6200000001</v>
      </c>
      <c r="AE60" s="285">
        <v>411363.56</v>
      </c>
      <c r="AF60" s="285"/>
      <c r="AG60" s="285"/>
      <c r="AH60" s="77">
        <f t="shared" si="7"/>
        <v>907400.08000000007</v>
      </c>
      <c r="AI60" s="44">
        <f t="shared" si="3"/>
        <v>203340</v>
      </c>
      <c r="AJ60" s="32">
        <f t="shared" si="6"/>
        <v>704060.08000000007</v>
      </c>
      <c r="AK60" s="29">
        <f t="shared" si="8"/>
        <v>3167064.64</v>
      </c>
      <c r="AL60" s="47">
        <f t="shared" si="9"/>
        <v>3058460.2800000003</v>
      </c>
      <c r="AM60" s="32">
        <f t="shared" si="4"/>
        <v>108604.35999999987</v>
      </c>
    </row>
    <row r="61" spans="1:39" x14ac:dyDescent="0.2">
      <c r="A61" s="107" t="s">
        <v>190</v>
      </c>
      <c r="B61" s="107" t="s">
        <v>262</v>
      </c>
      <c r="C61" s="107">
        <v>3543</v>
      </c>
      <c r="D61" s="107" t="s">
        <v>265</v>
      </c>
      <c r="E61" s="277" t="s">
        <v>266</v>
      </c>
      <c r="F61" s="272">
        <v>538035.43999999994</v>
      </c>
      <c r="G61" s="272">
        <v>881031</v>
      </c>
      <c r="H61" s="272">
        <v>65553.509999999995</v>
      </c>
      <c r="I61" s="272"/>
      <c r="J61" s="277">
        <v>53026.36</v>
      </c>
      <c r="K61" s="277">
        <v>174807.8</v>
      </c>
      <c r="L61" s="277"/>
      <c r="M61" s="281"/>
      <c r="N61" s="281">
        <v>85600</v>
      </c>
      <c r="O61" s="281">
        <v>470498</v>
      </c>
      <c r="P61" s="281">
        <v>895001.68</v>
      </c>
      <c r="Q61" s="277"/>
      <c r="R61" s="277"/>
      <c r="S61" s="277"/>
      <c r="T61" s="277">
        <v>3406179.86</v>
      </c>
      <c r="U61" s="283"/>
      <c r="V61" s="283">
        <v>1559080.57</v>
      </c>
      <c r="W61" s="283">
        <v>110000</v>
      </c>
      <c r="X61" s="283">
        <v>321.64</v>
      </c>
      <c r="Y61" s="283">
        <v>1022662</v>
      </c>
      <c r="Z61" s="283">
        <v>182400</v>
      </c>
      <c r="AA61" s="285">
        <v>1586702</v>
      </c>
      <c r="AB61" s="285"/>
      <c r="AC61" s="285"/>
      <c r="AD61" s="285">
        <v>1302675.58</v>
      </c>
      <c r="AE61" s="285">
        <v>162443.1</v>
      </c>
      <c r="AF61" s="285"/>
      <c r="AG61" s="285"/>
      <c r="AH61" s="77">
        <f t="shared" si="7"/>
        <v>1484619.95</v>
      </c>
      <c r="AI61" s="44">
        <f t="shared" si="3"/>
        <v>1451099.6800000002</v>
      </c>
      <c r="AJ61" s="32">
        <f t="shared" si="6"/>
        <v>33520.269999999786</v>
      </c>
      <c r="AK61" s="29">
        <f t="shared" si="8"/>
        <v>2874464.21</v>
      </c>
      <c r="AL61" s="47">
        <f t="shared" si="9"/>
        <v>3051820.68</v>
      </c>
      <c r="AM61" s="32">
        <f t="shared" si="4"/>
        <v>-177356.4700000002</v>
      </c>
    </row>
    <row r="62" spans="1:39" x14ac:dyDescent="0.2">
      <c r="A62" s="107" t="s">
        <v>190</v>
      </c>
      <c r="B62" s="107" t="s">
        <v>262</v>
      </c>
      <c r="C62" s="107">
        <v>6330</v>
      </c>
      <c r="D62" s="107" t="s">
        <v>266</v>
      </c>
      <c r="E62" s="277" t="s">
        <v>267</v>
      </c>
      <c r="F62" s="272">
        <v>408489.48</v>
      </c>
      <c r="G62" s="272">
        <v>117515</v>
      </c>
      <c r="H62" s="272">
        <v>26487.22</v>
      </c>
      <c r="I62" s="272"/>
      <c r="J62" s="277">
        <v>213043.42</v>
      </c>
      <c r="K62" s="277">
        <v>151384.67000000001</v>
      </c>
      <c r="L62" s="277"/>
      <c r="M62" s="281">
        <v>0</v>
      </c>
      <c r="N62" s="281">
        <v>13325</v>
      </c>
      <c r="O62" s="281">
        <v>347813</v>
      </c>
      <c r="P62" s="281"/>
      <c r="Q62" s="277"/>
      <c r="R62" s="277"/>
      <c r="S62" s="277"/>
      <c r="T62" s="277">
        <v>1679166.57</v>
      </c>
      <c r="U62" s="283"/>
      <c r="V62" s="283">
        <v>1287297.77</v>
      </c>
      <c r="W62" s="283"/>
      <c r="X62" s="283">
        <v>316.01</v>
      </c>
      <c r="Y62" s="283">
        <v>98071.1</v>
      </c>
      <c r="Z62" s="283"/>
      <c r="AA62" s="285">
        <v>335321.09999999998</v>
      </c>
      <c r="AB62" s="285"/>
      <c r="AC62" s="285">
        <v>17456</v>
      </c>
      <c r="AD62" s="285">
        <v>760874.82</v>
      </c>
      <c r="AE62" s="285">
        <v>156458.38</v>
      </c>
      <c r="AF62" s="285"/>
      <c r="AG62" s="285"/>
      <c r="AH62" s="77">
        <f t="shared" si="7"/>
        <v>552491.69999999995</v>
      </c>
      <c r="AI62" s="44">
        <f t="shared" si="3"/>
        <v>361138</v>
      </c>
      <c r="AJ62" s="32">
        <f t="shared" si="6"/>
        <v>191353.69999999995</v>
      </c>
      <c r="AK62" s="29">
        <f t="shared" si="8"/>
        <v>1385684.8800000001</v>
      </c>
      <c r="AL62" s="47">
        <f t="shared" si="9"/>
        <v>1270110.2999999998</v>
      </c>
      <c r="AM62" s="32">
        <f t="shared" si="4"/>
        <v>115574.58000000031</v>
      </c>
    </row>
    <row r="63" spans="1:39" x14ac:dyDescent="0.2">
      <c r="A63" s="107" t="s">
        <v>190</v>
      </c>
      <c r="B63" s="107" t="s">
        <v>262</v>
      </c>
      <c r="C63" s="107">
        <v>3421</v>
      </c>
      <c r="D63" s="107" t="s">
        <v>267</v>
      </c>
      <c r="E63" s="277" t="s">
        <v>268</v>
      </c>
      <c r="F63" s="272">
        <v>273672.21999999997</v>
      </c>
      <c r="G63" s="272">
        <v>2613</v>
      </c>
      <c r="H63" s="272">
        <v>27721.72</v>
      </c>
      <c r="I63" s="272"/>
      <c r="J63" s="277">
        <v>563389.32999999996</v>
      </c>
      <c r="K63" s="277">
        <v>265368.14</v>
      </c>
      <c r="L63" s="277"/>
      <c r="M63" s="281">
        <v>0</v>
      </c>
      <c r="N63" s="281">
        <v>38450</v>
      </c>
      <c r="O63" s="281">
        <v>128576</v>
      </c>
      <c r="P63" s="281">
        <v>12400</v>
      </c>
      <c r="Q63" s="277"/>
      <c r="R63" s="277"/>
      <c r="S63" s="277"/>
      <c r="T63" s="277">
        <v>1290095.46</v>
      </c>
      <c r="U63" s="283"/>
      <c r="V63" s="283">
        <v>1559320.48</v>
      </c>
      <c r="W63" s="283"/>
      <c r="X63" s="283">
        <v>231.96</v>
      </c>
      <c r="Y63" s="283">
        <v>641258</v>
      </c>
      <c r="Z63" s="283">
        <v>111400</v>
      </c>
      <c r="AA63" s="285">
        <v>1120528</v>
      </c>
      <c r="AB63" s="285"/>
      <c r="AC63" s="285"/>
      <c r="AD63" s="285">
        <v>862787.25</v>
      </c>
      <c r="AE63" s="285">
        <v>120743.56</v>
      </c>
      <c r="AF63" s="285"/>
      <c r="AG63" s="285"/>
      <c r="AH63" s="77">
        <f t="shared" si="7"/>
        <v>304006.93999999994</v>
      </c>
      <c r="AI63" s="44">
        <f t="shared" si="3"/>
        <v>179426</v>
      </c>
      <c r="AJ63" s="32">
        <f t="shared" si="6"/>
        <v>124580.93999999994</v>
      </c>
      <c r="AK63" s="29">
        <f t="shared" si="8"/>
        <v>2312210.44</v>
      </c>
      <c r="AL63" s="47">
        <f t="shared" si="9"/>
        <v>2104058.81</v>
      </c>
      <c r="AM63" s="32">
        <f t="shared" si="4"/>
        <v>208151.62999999989</v>
      </c>
    </row>
    <row r="64" spans="1:39" x14ac:dyDescent="0.2">
      <c r="A64" s="107" t="s">
        <v>190</v>
      </c>
      <c r="B64" s="107" t="s">
        <v>262</v>
      </c>
      <c r="C64" s="107">
        <v>3591</v>
      </c>
      <c r="D64" s="107" t="s">
        <v>268</v>
      </c>
      <c r="E64" s="277" t="s">
        <v>269</v>
      </c>
      <c r="F64" s="272">
        <v>600206.56999999995</v>
      </c>
      <c r="G64" s="272">
        <v>0</v>
      </c>
      <c r="H64" s="272">
        <v>27854.42</v>
      </c>
      <c r="I64" s="272"/>
      <c r="J64" s="277">
        <v>65035.8</v>
      </c>
      <c r="K64" s="277">
        <v>120250.46</v>
      </c>
      <c r="L64" s="277"/>
      <c r="M64" s="281">
        <v>13873</v>
      </c>
      <c r="N64" s="281">
        <v>174405</v>
      </c>
      <c r="O64" s="281">
        <v>208752</v>
      </c>
      <c r="P64" s="281">
        <v>4975</v>
      </c>
      <c r="Q64" s="277"/>
      <c r="R64" s="277"/>
      <c r="S64" s="277">
        <v>-1474426.49</v>
      </c>
      <c r="T64" s="277">
        <v>2056145.55</v>
      </c>
      <c r="U64" s="283"/>
      <c r="V64" s="283">
        <v>1566596.76</v>
      </c>
      <c r="W64" s="283"/>
      <c r="X64" s="283">
        <v>799.51</v>
      </c>
      <c r="Y64" s="283">
        <v>1578670</v>
      </c>
      <c r="Z64" s="283">
        <v>7500</v>
      </c>
      <c r="AA64" s="285">
        <v>2067270</v>
      </c>
      <c r="AB64" s="285"/>
      <c r="AC64" s="285">
        <v>15768</v>
      </c>
      <c r="AD64" s="285">
        <v>793435.28</v>
      </c>
      <c r="AE64" s="285">
        <v>286192.8</v>
      </c>
      <c r="AF64" s="285"/>
      <c r="AG64" s="285"/>
      <c r="AH64" s="77">
        <f t="shared" si="7"/>
        <v>628060.99</v>
      </c>
      <c r="AI64" s="44">
        <f t="shared" si="3"/>
        <v>402005</v>
      </c>
      <c r="AJ64" s="32">
        <f t="shared" si="6"/>
        <v>226055.99</v>
      </c>
      <c r="AK64" s="29">
        <f t="shared" si="8"/>
        <v>3153566.27</v>
      </c>
      <c r="AL64" s="47">
        <f t="shared" si="9"/>
        <v>3162666.08</v>
      </c>
      <c r="AM64" s="32">
        <f t="shared" si="4"/>
        <v>-9099.8100000000559</v>
      </c>
    </row>
    <row r="65" spans="1:39" x14ac:dyDescent="0.2">
      <c r="A65" s="107" t="s">
        <v>190</v>
      </c>
      <c r="B65" s="107" t="s">
        <v>262</v>
      </c>
      <c r="C65" s="107">
        <v>4772</v>
      </c>
      <c r="D65" s="107" t="s">
        <v>269</v>
      </c>
      <c r="E65" s="277" t="s">
        <v>273</v>
      </c>
      <c r="F65" s="272">
        <v>432043.11</v>
      </c>
      <c r="G65" s="272">
        <v>38920</v>
      </c>
      <c r="H65" s="272">
        <v>105611.32</v>
      </c>
      <c r="I65" s="272"/>
      <c r="J65" s="277">
        <v>821971.65</v>
      </c>
      <c r="K65" s="277">
        <v>519543.08</v>
      </c>
      <c r="L65" s="277"/>
      <c r="M65" s="281">
        <v>19712</v>
      </c>
      <c r="N65" s="281">
        <v>17417.810000000001</v>
      </c>
      <c r="O65" s="281">
        <v>300540</v>
      </c>
      <c r="P65" s="281">
        <v>11675</v>
      </c>
      <c r="Q65" s="277"/>
      <c r="R65" s="277"/>
      <c r="S65" s="277">
        <v>-233564.22</v>
      </c>
      <c r="T65" s="277">
        <v>2912713.08</v>
      </c>
      <c r="U65" s="283"/>
      <c r="V65" s="283">
        <v>1809324.05</v>
      </c>
      <c r="W65" s="283">
        <v>284051</v>
      </c>
      <c r="X65" s="283">
        <v>1251.49</v>
      </c>
      <c r="Y65" s="283"/>
      <c r="Z65" s="283">
        <v>20000</v>
      </c>
      <c r="AA65" s="285">
        <v>807900</v>
      </c>
      <c r="AB65" s="285"/>
      <c r="AC65" s="285"/>
      <c r="AD65" s="285">
        <v>1755280.61</v>
      </c>
      <c r="AE65" s="285">
        <v>288583.56</v>
      </c>
      <c r="AF65" s="285"/>
      <c r="AG65" s="285"/>
      <c r="AH65" s="77">
        <f t="shared" si="7"/>
        <v>576574.42999999993</v>
      </c>
      <c r="AI65" s="44">
        <f t="shared" si="3"/>
        <v>349344.81</v>
      </c>
      <c r="AJ65" s="32">
        <f t="shared" si="6"/>
        <v>227229.61999999994</v>
      </c>
      <c r="AK65" s="29">
        <f t="shared" si="8"/>
        <v>2114626.54</v>
      </c>
      <c r="AL65" s="47">
        <f t="shared" si="9"/>
        <v>2851764.1700000004</v>
      </c>
      <c r="AM65" s="32">
        <f t="shared" si="4"/>
        <v>-737137.63000000035</v>
      </c>
    </row>
    <row r="66" spans="1:39" x14ac:dyDescent="0.2">
      <c r="A66" s="107" t="s">
        <v>192</v>
      </c>
      <c r="B66" s="107" t="s">
        <v>271</v>
      </c>
      <c r="C66" s="107">
        <v>5834</v>
      </c>
      <c r="D66" s="107" t="s">
        <v>273</v>
      </c>
      <c r="E66" s="277" t="s">
        <v>274</v>
      </c>
      <c r="F66" s="272">
        <v>465255.51</v>
      </c>
      <c r="G66" s="272">
        <v>0</v>
      </c>
      <c r="H66" s="272">
        <v>49271.85</v>
      </c>
      <c r="I66" s="272"/>
      <c r="J66" s="277">
        <v>920031.2</v>
      </c>
      <c r="K66" s="277">
        <v>600908.51</v>
      </c>
      <c r="L66" s="277"/>
      <c r="M66" s="281">
        <v>18335</v>
      </c>
      <c r="N66" s="281">
        <v>13161.19</v>
      </c>
      <c r="O66" s="281">
        <v>60000</v>
      </c>
      <c r="P66" s="281">
        <v>1750</v>
      </c>
      <c r="Q66" s="277"/>
      <c r="R66" s="277"/>
      <c r="S66" s="277">
        <v>617920.51</v>
      </c>
      <c r="T66" s="277">
        <v>1364480.05</v>
      </c>
      <c r="U66" s="283"/>
      <c r="V66" s="283">
        <v>1466106.74</v>
      </c>
      <c r="W66" s="283">
        <v>23616</v>
      </c>
      <c r="X66" s="283">
        <v>877.4</v>
      </c>
      <c r="Y66" s="283"/>
      <c r="Z66" s="283"/>
      <c r="AA66" s="285">
        <v>593770</v>
      </c>
      <c r="AB66" s="285"/>
      <c r="AC66" s="285"/>
      <c r="AD66" s="285">
        <v>726921.17</v>
      </c>
      <c r="AE66" s="285">
        <v>200192.13</v>
      </c>
      <c r="AF66" s="285"/>
      <c r="AG66" s="285"/>
      <c r="AH66" s="77">
        <f t="shared" si="7"/>
        <v>514527.36</v>
      </c>
      <c r="AI66" s="44">
        <f t="shared" si="3"/>
        <v>93246.19</v>
      </c>
      <c r="AJ66" s="32">
        <f t="shared" si="6"/>
        <v>421281.17</v>
      </c>
      <c r="AK66" s="29">
        <f t="shared" si="8"/>
        <v>1490600.14</v>
      </c>
      <c r="AL66" s="47">
        <f t="shared" si="9"/>
        <v>1520883.2999999998</v>
      </c>
      <c r="AM66" s="32">
        <f t="shared" si="4"/>
        <v>-30283.159999999916</v>
      </c>
    </row>
    <row r="67" spans="1:39" x14ac:dyDescent="0.2">
      <c r="A67" s="107" t="s">
        <v>192</v>
      </c>
      <c r="B67" s="107" t="s">
        <v>271</v>
      </c>
      <c r="C67" s="107">
        <v>4475</v>
      </c>
      <c r="D67" s="107" t="s">
        <v>274</v>
      </c>
      <c r="E67" s="277" t="s">
        <v>275</v>
      </c>
      <c r="F67" s="272">
        <v>70068.14</v>
      </c>
      <c r="G67" s="272">
        <v>0</v>
      </c>
      <c r="H67" s="272">
        <v>18779.82</v>
      </c>
      <c r="I67" s="272"/>
      <c r="J67" s="277">
        <v>912449.01</v>
      </c>
      <c r="K67" s="277">
        <v>313889.06</v>
      </c>
      <c r="L67" s="277"/>
      <c r="M67" s="281">
        <v>17448</v>
      </c>
      <c r="N67" s="281">
        <v>14838.55</v>
      </c>
      <c r="O67" s="281"/>
      <c r="P67" s="281">
        <v>1750</v>
      </c>
      <c r="Q67" s="277"/>
      <c r="R67" s="277">
        <v>-729998.35</v>
      </c>
      <c r="S67" s="277"/>
      <c r="T67" s="277">
        <v>2067672.51</v>
      </c>
      <c r="U67" s="283"/>
      <c r="V67" s="283">
        <v>1093471.1200000001</v>
      </c>
      <c r="W67" s="283">
        <v>23616</v>
      </c>
      <c r="X67" s="283">
        <v>326.51</v>
      </c>
      <c r="Y67" s="283"/>
      <c r="Z67" s="283"/>
      <c r="AA67" s="285">
        <v>260011</v>
      </c>
      <c r="AB67" s="285"/>
      <c r="AC67" s="285"/>
      <c r="AD67" s="285">
        <v>582840.30000000005</v>
      </c>
      <c r="AE67" s="285">
        <v>226712.01</v>
      </c>
      <c r="AF67" s="285"/>
      <c r="AG67" s="285">
        <v>10000</v>
      </c>
      <c r="AH67" s="77">
        <f t="shared" si="7"/>
        <v>88847.959999999992</v>
      </c>
      <c r="AI67" s="44">
        <f t="shared" si="3"/>
        <v>34036.550000000003</v>
      </c>
      <c r="AJ67" s="32">
        <f t="shared" si="6"/>
        <v>54811.409999999989</v>
      </c>
      <c r="AK67" s="29">
        <f t="shared" si="8"/>
        <v>1117413.6300000001</v>
      </c>
      <c r="AL67" s="47">
        <f t="shared" si="9"/>
        <v>1079563.31</v>
      </c>
      <c r="AM67" s="32">
        <f t="shared" si="4"/>
        <v>37850.320000000065</v>
      </c>
    </row>
    <row r="68" spans="1:39" x14ac:dyDescent="0.2">
      <c r="A68" s="107" t="s">
        <v>192</v>
      </c>
      <c r="B68" s="107" t="s">
        <v>271</v>
      </c>
      <c r="C68" s="107">
        <v>1990</v>
      </c>
      <c r="D68" s="107" t="s">
        <v>275</v>
      </c>
      <c r="E68" s="277" t="s">
        <v>276</v>
      </c>
      <c r="F68" s="272">
        <v>588457.24</v>
      </c>
      <c r="G68" s="272">
        <v>0</v>
      </c>
      <c r="H68" s="272">
        <v>6529.64</v>
      </c>
      <c r="I68" s="272"/>
      <c r="J68" s="277">
        <v>826510.19</v>
      </c>
      <c r="K68" s="277">
        <v>627193.07999999996</v>
      </c>
      <c r="L68" s="277"/>
      <c r="M68" s="281">
        <v>0</v>
      </c>
      <c r="N68" s="281">
        <v>56712.25</v>
      </c>
      <c r="O68" s="281">
        <v>154175</v>
      </c>
      <c r="P68" s="281"/>
      <c r="Q68" s="277"/>
      <c r="R68" s="277"/>
      <c r="S68" s="277">
        <v>-466933.72</v>
      </c>
      <c r="T68" s="277">
        <v>2226508.67</v>
      </c>
      <c r="U68" s="283"/>
      <c r="V68" s="283">
        <v>1589378.82</v>
      </c>
      <c r="W68" s="283"/>
      <c r="X68" s="283">
        <v>505.79</v>
      </c>
      <c r="Y68" s="283">
        <v>135000</v>
      </c>
      <c r="Z68" s="283">
        <v>8000</v>
      </c>
      <c r="AA68" s="285">
        <v>466008</v>
      </c>
      <c r="AB68" s="285"/>
      <c r="AC68" s="285">
        <v>10422</v>
      </c>
      <c r="AD68" s="285">
        <v>732145.75</v>
      </c>
      <c r="AE68" s="285">
        <v>256370.91</v>
      </c>
      <c r="AF68" s="285"/>
      <c r="AG68" s="285"/>
      <c r="AH68" s="77">
        <f t="shared" si="7"/>
        <v>594986.88</v>
      </c>
      <c r="AI68" s="44">
        <f t="shared" si="3"/>
        <v>210887.25</v>
      </c>
      <c r="AJ68" s="32">
        <f t="shared" si="6"/>
        <v>384099.63</v>
      </c>
      <c r="AK68" s="29">
        <f t="shared" si="8"/>
        <v>1732884.61</v>
      </c>
      <c r="AL68" s="47">
        <f t="shared" si="9"/>
        <v>1464946.66</v>
      </c>
      <c r="AM68" s="32">
        <f t="shared" si="4"/>
        <v>267937.95000000019</v>
      </c>
    </row>
    <row r="69" spans="1:39" x14ac:dyDescent="0.2">
      <c r="A69" s="107" t="s">
        <v>192</v>
      </c>
      <c r="B69" s="107" t="s">
        <v>271</v>
      </c>
      <c r="C69" s="107">
        <v>5043</v>
      </c>
      <c r="D69" s="107" t="s">
        <v>276</v>
      </c>
      <c r="E69" s="277" t="s">
        <v>277</v>
      </c>
      <c r="F69" s="272">
        <v>351162.27</v>
      </c>
      <c r="G69" s="272">
        <v>36370</v>
      </c>
      <c r="H69" s="272">
        <v>37181.839999999997</v>
      </c>
      <c r="I69" s="272"/>
      <c r="J69" s="277">
        <v>528364.43999999994</v>
      </c>
      <c r="K69" s="277">
        <v>840771.07</v>
      </c>
      <c r="L69" s="277"/>
      <c r="M69" s="281">
        <v>22530</v>
      </c>
      <c r="N69" s="281">
        <v>15992.62</v>
      </c>
      <c r="O69" s="281">
        <v>118630</v>
      </c>
      <c r="P69" s="281">
        <v>146.30000000000001</v>
      </c>
      <c r="Q69" s="277"/>
      <c r="R69" s="277"/>
      <c r="S69" s="277">
        <v>648.83000000000004</v>
      </c>
      <c r="T69" s="277">
        <v>2114406.96</v>
      </c>
      <c r="U69" s="283"/>
      <c r="V69" s="283">
        <v>1797605.34</v>
      </c>
      <c r="W69" s="283">
        <v>23880</v>
      </c>
      <c r="X69" s="283">
        <v>1485.99</v>
      </c>
      <c r="Y69" s="283"/>
      <c r="Z69" s="283"/>
      <c r="AA69" s="285">
        <v>543016</v>
      </c>
      <c r="AB69" s="285">
        <v>38524</v>
      </c>
      <c r="AC69" s="285">
        <v>5408</v>
      </c>
      <c r="AD69" s="285">
        <v>995090.48</v>
      </c>
      <c r="AE69" s="285">
        <v>300979.55</v>
      </c>
      <c r="AF69" s="285"/>
      <c r="AG69" s="285">
        <v>10000</v>
      </c>
      <c r="AH69" s="77">
        <f t="shared" si="7"/>
        <v>424714.11</v>
      </c>
      <c r="AI69" s="44">
        <f t="shared" ref="AI69:AI70" si="10">SUM(M69:P69)</f>
        <v>157298.91999999998</v>
      </c>
      <c r="AJ69" s="32">
        <f t="shared" si="6"/>
        <v>267415.19</v>
      </c>
      <c r="AK69" s="29">
        <f t="shared" si="8"/>
        <v>1822971.33</v>
      </c>
      <c r="AL69" s="47">
        <f t="shared" si="9"/>
        <v>1893018.03</v>
      </c>
      <c r="AM69" s="32">
        <f t="shared" ref="AM69:AM70" si="11">AK69-AL69</f>
        <v>-70046.699999999953</v>
      </c>
    </row>
    <row r="70" spans="1:39" x14ac:dyDescent="0.2">
      <c r="A70" s="107" t="s">
        <v>192</v>
      </c>
      <c r="B70" s="107" t="s">
        <v>271</v>
      </c>
      <c r="C70" s="107">
        <v>5442</v>
      </c>
      <c r="D70" s="107" t="s">
        <v>277</v>
      </c>
      <c r="AH70" s="77">
        <f t="shared" si="7"/>
        <v>0</v>
      </c>
      <c r="AI70" s="44">
        <f t="shared" si="10"/>
        <v>0</v>
      </c>
      <c r="AJ70" s="32">
        <f t="shared" si="6"/>
        <v>0</v>
      </c>
      <c r="AK70" s="29">
        <f t="shared" si="8"/>
        <v>0</v>
      </c>
      <c r="AL70" s="47">
        <f t="shared" si="9"/>
        <v>0</v>
      </c>
      <c r="AM70" s="32">
        <f t="shared" si="11"/>
        <v>0</v>
      </c>
    </row>
    <row r="71" spans="1:39" x14ac:dyDescent="0.2">
      <c r="AI71" s="44"/>
      <c r="AK71" s="29"/>
      <c r="AL71" s="47"/>
    </row>
    <row r="72" spans="1:39" x14ac:dyDescent="0.2">
      <c r="AI72" s="44"/>
      <c r="AK72" s="29"/>
      <c r="AL72" s="47"/>
    </row>
    <row r="73" spans="1:39" x14ac:dyDescent="0.2">
      <c r="AI73" s="44"/>
      <c r="AK73" s="29"/>
      <c r="AL73" s="47"/>
    </row>
    <row r="74" spans="1:39" x14ac:dyDescent="0.2">
      <c r="AI74" s="44"/>
      <c r="AK74" s="29"/>
      <c r="AL74" s="47"/>
    </row>
    <row r="75" spans="1:39" x14ac:dyDescent="0.2">
      <c r="AI75" s="44"/>
      <c r="AK75" s="29"/>
      <c r="AL75" s="47"/>
    </row>
    <row r="76" spans="1:39" x14ac:dyDescent="0.2">
      <c r="AI76" s="44"/>
      <c r="AK76" s="29"/>
      <c r="AL76" s="47"/>
    </row>
    <row r="77" spans="1:39" x14ac:dyDescent="0.2">
      <c r="AI77" s="44"/>
      <c r="AK77" s="29"/>
      <c r="AL77" s="47"/>
    </row>
    <row r="78" spans="1:39" x14ac:dyDescent="0.2">
      <c r="AI78" s="44"/>
      <c r="AK78" s="29"/>
      <c r="AL78" s="47"/>
    </row>
    <row r="79" spans="1:39" x14ac:dyDescent="0.2">
      <c r="AI79" s="44"/>
      <c r="AK79" s="29"/>
      <c r="AL79" s="47"/>
    </row>
    <row r="80" spans="1:39" x14ac:dyDescent="0.2">
      <c r="AI80" s="44"/>
      <c r="AK80" s="29"/>
      <c r="AL80" s="47"/>
    </row>
    <row r="81" spans="35:38" x14ac:dyDescent="0.2">
      <c r="AI81" s="44"/>
      <c r="AK81" s="29"/>
      <c r="AL81" s="47"/>
    </row>
    <row r="82" spans="35:38" x14ac:dyDescent="0.2">
      <c r="AI82" s="44"/>
      <c r="AK82" s="29"/>
      <c r="AL82" s="47"/>
    </row>
    <row r="83" spans="35:38" x14ac:dyDescent="0.2">
      <c r="AI83" s="44"/>
      <c r="AK83" s="29"/>
      <c r="AL83" s="47"/>
    </row>
    <row r="84" spans="35:38" x14ac:dyDescent="0.2">
      <c r="AI84" s="44"/>
      <c r="AK84" s="29"/>
      <c r="AL84" s="47"/>
    </row>
    <row r="85" spans="35:38" x14ac:dyDescent="0.2">
      <c r="AI85" s="44"/>
      <c r="AK85" s="29"/>
      <c r="AL85" s="47"/>
    </row>
    <row r="86" spans="35:38" x14ac:dyDescent="0.2">
      <c r="AI86" s="44"/>
      <c r="AK86" s="29"/>
      <c r="AL86" s="47"/>
    </row>
    <row r="87" spans="35:38" x14ac:dyDescent="0.2">
      <c r="AI87" s="44"/>
      <c r="AK87" s="29"/>
      <c r="AL87" s="47"/>
    </row>
    <row r="88" spans="35:38" x14ac:dyDescent="0.2">
      <c r="AI88" s="44"/>
      <c r="AK88" s="29"/>
      <c r="AL88" s="47"/>
    </row>
    <row r="89" spans="35:38" x14ac:dyDescent="0.2">
      <c r="AI89" s="44"/>
      <c r="AK89" s="29"/>
      <c r="AL89" s="47"/>
    </row>
    <row r="90" spans="35:38" x14ac:dyDescent="0.2">
      <c r="AI90" s="44"/>
      <c r="AK90" s="29"/>
      <c r="AL90" s="47"/>
    </row>
    <row r="91" spans="35:38" x14ac:dyDescent="0.2">
      <c r="AI91" s="44"/>
      <c r="AK91" s="29"/>
      <c r="AL91" s="47"/>
    </row>
    <row r="92" spans="35:38" x14ac:dyDescent="0.2">
      <c r="AI92" s="44"/>
      <c r="AK92" s="29"/>
      <c r="AL92" s="47"/>
    </row>
    <row r="93" spans="35:38" x14ac:dyDescent="0.2">
      <c r="AI93" s="44"/>
      <c r="AK93" s="29"/>
      <c r="AL93" s="47"/>
    </row>
    <row r="94" spans="35:38" x14ac:dyDescent="0.2">
      <c r="AI94" s="44"/>
      <c r="AK94" s="29"/>
      <c r="AL94" s="47"/>
    </row>
    <row r="95" spans="35:38" x14ac:dyDescent="0.2">
      <c r="AI95" s="44"/>
      <c r="AK95" s="29"/>
      <c r="AL95" s="47"/>
    </row>
    <row r="96" spans="35:38" x14ac:dyDescent="0.2">
      <c r="AI96" s="44"/>
      <c r="AK96" s="29"/>
      <c r="AL96" s="47"/>
    </row>
    <row r="97" spans="35:38" x14ac:dyDescent="0.2">
      <c r="AI97" s="44"/>
      <c r="AK97" s="29"/>
      <c r="AL97" s="47"/>
    </row>
    <row r="98" spans="35:38" x14ac:dyDescent="0.2">
      <c r="AI98" s="44"/>
      <c r="AK98" s="29"/>
      <c r="AL98" s="47"/>
    </row>
    <row r="99" spans="35:38" x14ac:dyDescent="0.2">
      <c r="AI99" s="44"/>
      <c r="AK99" s="29"/>
      <c r="AL99" s="47"/>
    </row>
    <row r="100" spans="35:38" x14ac:dyDescent="0.2">
      <c r="AI100" s="44"/>
      <c r="AK100" s="29"/>
      <c r="AL100" s="47"/>
    </row>
    <row r="101" spans="35:38" x14ac:dyDescent="0.2">
      <c r="AI101" s="44"/>
      <c r="AK101" s="29"/>
      <c r="AL101" s="47"/>
    </row>
    <row r="102" spans="35:38" x14ac:dyDescent="0.2">
      <c r="AI102" s="44"/>
      <c r="AK102" s="29"/>
      <c r="AL102" s="47"/>
    </row>
    <row r="103" spans="35:38" x14ac:dyDescent="0.2">
      <c r="AI103" s="44"/>
      <c r="AK103" s="29"/>
      <c r="AL103" s="47"/>
    </row>
    <row r="104" spans="35:38" x14ac:dyDescent="0.2">
      <c r="AI104" s="44"/>
      <c r="AK104" s="29"/>
      <c r="AL104" s="47"/>
    </row>
    <row r="105" spans="35:38" x14ac:dyDescent="0.2">
      <c r="AI105" s="44"/>
      <c r="AK105" s="29"/>
      <c r="AL105" s="47"/>
    </row>
    <row r="106" spans="35:38" x14ac:dyDescent="0.2">
      <c r="AI106" s="44"/>
      <c r="AK106" s="29"/>
      <c r="AL106" s="47"/>
    </row>
    <row r="107" spans="35:38" x14ac:dyDescent="0.2">
      <c r="AI107" s="44"/>
      <c r="AK107" s="29"/>
      <c r="AL107" s="47"/>
    </row>
    <row r="108" spans="35:38" x14ac:dyDescent="0.2">
      <c r="AI108" s="44"/>
      <c r="AK108" s="29"/>
      <c r="AL108" s="47"/>
    </row>
    <row r="109" spans="35:38" x14ac:dyDescent="0.2">
      <c r="AI109" s="44"/>
      <c r="AK109" s="29"/>
      <c r="AL109" s="47"/>
    </row>
    <row r="110" spans="35:38" x14ac:dyDescent="0.2">
      <c r="AI110" s="44"/>
      <c r="AK110" s="29"/>
      <c r="AL110" s="47"/>
    </row>
    <row r="111" spans="35:38" x14ac:dyDescent="0.2">
      <c r="AI111" s="44"/>
      <c r="AK111" s="29"/>
      <c r="AL111" s="47"/>
    </row>
    <row r="112" spans="35:38" x14ac:dyDescent="0.2">
      <c r="AI112" s="44"/>
      <c r="AK112" s="29"/>
      <c r="AL112" s="47"/>
    </row>
    <row r="113" spans="35:38" x14ac:dyDescent="0.2">
      <c r="AI113" s="44"/>
      <c r="AK113" s="29"/>
      <c r="AL113" s="47"/>
    </row>
    <row r="114" spans="35:38" x14ac:dyDescent="0.2">
      <c r="AI114" s="44"/>
      <c r="AK114" s="29"/>
      <c r="AL114" s="47"/>
    </row>
    <row r="115" spans="35:38" x14ac:dyDescent="0.2">
      <c r="AI115" s="44"/>
      <c r="AK115" s="29"/>
      <c r="AL115" s="47"/>
    </row>
    <row r="116" spans="35:38" x14ac:dyDescent="0.2">
      <c r="AI116" s="44"/>
      <c r="AK116" s="29"/>
      <c r="AL116" s="47"/>
    </row>
    <row r="117" spans="35:38" x14ac:dyDescent="0.2">
      <c r="AI117" s="44"/>
      <c r="AK117" s="29"/>
      <c r="AL117" s="47"/>
    </row>
    <row r="118" spans="35:38" x14ac:dyDescent="0.2">
      <c r="AI118" s="44"/>
      <c r="AK118" s="29"/>
      <c r="AL118" s="47"/>
    </row>
    <row r="119" spans="35:38" x14ac:dyDescent="0.2">
      <c r="AI119" s="44"/>
      <c r="AK119" s="29"/>
      <c r="AL119" s="47"/>
    </row>
    <row r="120" spans="35:38" x14ac:dyDescent="0.2">
      <c r="AI120" s="44"/>
      <c r="AK120" s="29"/>
      <c r="AL120" s="47"/>
    </row>
    <row r="121" spans="35:38" x14ac:dyDescent="0.2">
      <c r="AI121" s="44"/>
      <c r="AK121" s="29"/>
      <c r="AL121" s="47"/>
    </row>
    <row r="122" spans="35:38" x14ac:dyDescent="0.2">
      <c r="AI122" s="44"/>
      <c r="AK122" s="29"/>
      <c r="AL122" s="47"/>
    </row>
    <row r="123" spans="35:38" x14ac:dyDescent="0.2">
      <c r="AI123" s="44"/>
      <c r="AK123" s="29"/>
      <c r="AL123" s="47"/>
    </row>
    <row r="124" spans="35:38" x14ac:dyDescent="0.2">
      <c r="AI124" s="44"/>
      <c r="AK124" s="29"/>
      <c r="AL124" s="47"/>
    </row>
    <row r="125" spans="35:38" x14ac:dyDescent="0.2">
      <c r="AI125" s="44"/>
      <c r="AK125" s="29"/>
      <c r="AL125" s="47"/>
    </row>
    <row r="126" spans="35:38" x14ac:dyDescent="0.2">
      <c r="AI126" s="44"/>
      <c r="AK126" s="29"/>
      <c r="AL126" s="47"/>
    </row>
    <row r="127" spans="35:38" x14ac:dyDescent="0.2">
      <c r="AI127" s="44"/>
      <c r="AK127" s="29"/>
      <c r="AL127" s="47"/>
    </row>
    <row r="128" spans="35:38" x14ac:dyDescent="0.2">
      <c r="AI128" s="44"/>
      <c r="AK128" s="29"/>
      <c r="AL128" s="47"/>
    </row>
    <row r="129" spans="35:38" x14ac:dyDescent="0.2">
      <c r="AI129" s="44"/>
      <c r="AK129" s="29"/>
      <c r="AL129" s="47"/>
    </row>
    <row r="130" spans="35:38" x14ac:dyDescent="0.2">
      <c r="AI130" s="44"/>
      <c r="AK130" s="29"/>
      <c r="AL130" s="47"/>
    </row>
    <row r="131" spans="35:38" x14ac:dyDescent="0.2">
      <c r="AI131" s="44"/>
      <c r="AK131" s="29"/>
      <c r="AL131" s="47"/>
    </row>
    <row r="132" spans="35:38" x14ac:dyDescent="0.2">
      <c r="AI132" s="44"/>
      <c r="AK132" s="29"/>
      <c r="AL132" s="47"/>
    </row>
    <row r="133" spans="35:38" x14ac:dyDescent="0.2">
      <c r="AI133" s="44"/>
      <c r="AK133" s="29"/>
      <c r="AL133" s="47"/>
    </row>
    <row r="134" spans="35:38" x14ac:dyDescent="0.2">
      <c r="AI134" s="44"/>
      <c r="AK134" s="29"/>
      <c r="AL134" s="47"/>
    </row>
    <row r="135" spans="35:38" x14ac:dyDescent="0.2">
      <c r="AI135" s="44"/>
      <c r="AK135" s="29"/>
      <c r="AL135" s="47"/>
    </row>
    <row r="136" spans="35:38" x14ac:dyDescent="0.2">
      <c r="AI136" s="44"/>
      <c r="AK136" s="29"/>
      <c r="AL136" s="47"/>
    </row>
    <row r="137" spans="35:38" x14ac:dyDescent="0.2">
      <c r="AI137" s="44"/>
      <c r="AK137" s="29"/>
      <c r="AL137" s="47"/>
    </row>
    <row r="138" spans="35:38" x14ac:dyDescent="0.2">
      <c r="AI138" s="44"/>
      <c r="AK138" s="29"/>
      <c r="AL138" s="47"/>
    </row>
    <row r="139" spans="35:38" x14ac:dyDescent="0.2">
      <c r="AI139" s="44"/>
      <c r="AK139" s="29"/>
      <c r="AL139" s="47"/>
    </row>
    <row r="140" spans="35:38" x14ac:dyDescent="0.2">
      <c r="AI140" s="44"/>
      <c r="AK140" s="29"/>
      <c r="AL140" s="47"/>
    </row>
    <row r="141" spans="35:38" x14ac:dyDescent="0.2">
      <c r="AI141" s="44"/>
      <c r="AK141" s="29"/>
      <c r="AL141" s="47"/>
    </row>
    <row r="142" spans="35:38" x14ac:dyDescent="0.2">
      <c r="AI142" s="44"/>
      <c r="AK142" s="29"/>
      <c r="AL142" s="47"/>
    </row>
    <row r="143" spans="35:38" x14ac:dyDescent="0.2">
      <c r="AI143" s="44"/>
      <c r="AK143" s="29"/>
      <c r="AL143" s="47"/>
    </row>
    <row r="144" spans="35:38" x14ac:dyDescent="0.2">
      <c r="AI144" s="44"/>
      <c r="AK144" s="29"/>
      <c r="AL144" s="47"/>
    </row>
    <row r="145" spans="35:38" x14ac:dyDescent="0.2">
      <c r="AI145" s="44"/>
      <c r="AK145" s="29"/>
      <c r="AL145" s="47"/>
    </row>
    <row r="146" spans="35:38" x14ac:dyDescent="0.2">
      <c r="AI146" s="44"/>
      <c r="AK146" s="29"/>
      <c r="AL146" s="47"/>
    </row>
    <row r="147" spans="35:38" x14ac:dyDescent="0.2">
      <c r="AI147" s="44"/>
      <c r="AK147" s="29"/>
      <c r="AL147" s="47"/>
    </row>
    <row r="148" spans="35:38" x14ac:dyDescent="0.2">
      <c r="AI148" s="44"/>
      <c r="AK148" s="29"/>
      <c r="AL148" s="47"/>
    </row>
    <row r="149" spans="35:38" x14ac:dyDescent="0.2">
      <c r="AI149" s="44"/>
      <c r="AK149" s="29"/>
      <c r="AL149" s="47"/>
    </row>
    <row r="150" spans="35:38" x14ac:dyDescent="0.2">
      <c r="AI150" s="44"/>
      <c r="AK150" s="29"/>
      <c r="AL150" s="47"/>
    </row>
  </sheetData>
  <autoFilter ref="A1:AM7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6"/>
  <sheetViews>
    <sheetView topLeftCell="A71" zoomScale="120" zoomScaleNormal="120" workbookViewId="0">
      <selection activeCell="A68" sqref="A68:XFD68"/>
    </sheetView>
  </sheetViews>
  <sheetFormatPr defaultRowHeight="14.25" x14ac:dyDescent="0.2"/>
  <cols>
    <col min="1" max="1" width="44.875" style="266" bestFit="1" customWidth="1"/>
    <col min="2" max="2" width="34.875" style="123" bestFit="1" customWidth="1"/>
    <col min="3" max="3" width="33.875" style="123" bestFit="1" customWidth="1"/>
    <col min="4" max="4" width="25.5" style="123" bestFit="1" customWidth="1"/>
    <col min="5" max="6" width="17" style="266" bestFit="1" customWidth="1"/>
    <col min="7" max="7" width="19.125" style="287" bestFit="1" customWidth="1"/>
    <col min="8" max="8" width="21" style="287" bestFit="1" customWidth="1"/>
    <col min="9" max="9" width="21.375" style="287" bestFit="1" customWidth="1"/>
    <col min="10" max="10" width="20.5" style="287" bestFit="1" customWidth="1"/>
    <col min="11" max="12" width="22.875" style="287" bestFit="1" customWidth="1"/>
    <col min="13" max="13" width="24.875" style="266" bestFit="1" customWidth="1"/>
    <col min="14" max="15" width="28.625" style="266" bestFit="1" customWidth="1"/>
    <col min="16" max="16" width="17" style="266" bestFit="1" customWidth="1"/>
    <col min="17" max="17" width="28.875" style="100" bestFit="1" customWidth="1"/>
    <col min="18" max="18" width="24.75" style="100" bestFit="1" customWidth="1"/>
    <col min="19" max="19" width="46" style="100" bestFit="1" customWidth="1"/>
    <col min="20" max="20" width="46.625" style="100" bestFit="1" customWidth="1"/>
    <col min="21" max="21" width="30.125" style="100" bestFit="1" customWidth="1"/>
    <col min="22" max="22" width="57" style="100" bestFit="1" customWidth="1"/>
    <col min="23" max="23" width="17" style="100" bestFit="1" customWidth="1"/>
    <col min="24" max="24" width="21.625" style="124" bestFit="1" customWidth="1"/>
    <col min="25" max="25" width="28" style="124" bestFit="1" customWidth="1"/>
    <col min="26" max="26" width="26.375" style="124" bestFit="1" customWidth="1"/>
    <col min="27" max="27" width="44.875" style="124" bestFit="1" customWidth="1"/>
    <col min="28" max="28" width="32.375" style="124" bestFit="1" customWidth="1"/>
    <col min="29" max="29" width="24.125" style="124" bestFit="1" customWidth="1"/>
    <col min="30" max="30" width="34.25" style="124" bestFit="1" customWidth="1"/>
    <col min="31" max="16384" width="9" style="266"/>
  </cols>
  <sheetData>
    <row r="1" spans="1:30" x14ac:dyDescent="0.2">
      <c r="A1" s="266" t="s">
        <v>591</v>
      </c>
      <c r="B1" s="123" t="s">
        <v>1438</v>
      </c>
      <c r="C1" s="123" t="s">
        <v>1439</v>
      </c>
      <c r="D1" s="123" t="s">
        <v>1440</v>
      </c>
      <c r="E1" s="266" t="s">
        <v>1442</v>
      </c>
      <c r="F1" s="266" t="s">
        <v>1443</v>
      </c>
      <c r="G1" s="287" t="s">
        <v>1445</v>
      </c>
      <c r="H1" s="287" t="s">
        <v>1446</v>
      </c>
      <c r="I1" s="287" t="s">
        <v>1498</v>
      </c>
      <c r="J1" s="287" t="s">
        <v>1447</v>
      </c>
      <c r="K1" s="287" t="s">
        <v>1448</v>
      </c>
      <c r="L1" s="287" t="s">
        <v>1499</v>
      </c>
      <c r="M1" s="266" t="s">
        <v>1449</v>
      </c>
      <c r="N1" s="266" t="s">
        <v>1450</v>
      </c>
      <c r="O1" s="266" t="s">
        <v>1451</v>
      </c>
      <c r="P1" s="266" t="s">
        <v>1452</v>
      </c>
      <c r="Q1" s="100" t="s">
        <v>1453</v>
      </c>
      <c r="R1" s="100" t="s">
        <v>1500</v>
      </c>
      <c r="S1" s="100" t="s">
        <v>1454</v>
      </c>
      <c r="T1" s="100" t="s">
        <v>1455</v>
      </c>
      <c r="U1" s="100" t="s">
        <v>1456</v>
      </c>
      <c r="V1" s="100" t="s">
        <v>1457</v>
      </c>
      <c r="W1" s="100" t="s">
        <v>1458</v>
      </c>
      <c r="X1" s="124" t="s">
        <v>1459</v>
      </c>
      <c r="Y1" s="124" t="s">
        <v>1460</v>
      </c>
      <c r="Z1" s="124" t="s">
        <v>1461</v>
      </c>
      <c r="AA1" s="124" t="s">
        <v>1462</v>
      </c>
      <c r="AB1" s="124" t="s">
        <v>1463</v>
      </c>
      <c r="AC1" s="124" t="s">
        <v>1464</v>
      </c>
      <c r="AD1" s="124" t="s">
        <v>1465</v>
      </c>
    </row>
    <row r="2" spans="1:30" x14ac:dyDescent="0.2">
      <c r="A2" s="266" t="s">
        <v>592</v>
      </c>
      <c r="B2" s="123" t="s">
        <v>1466</v>
      </c>
      <c r="C2" s="123" t="s">
        <v>1467</v>
      </c>
      <c r="D2" s="123" t="s">
        <v>1468</v>
      </c>
      <c r="E2" s="266" t="s">
        <v>1470</v>
      </c>
      <c r="F2" s="266" t="s">
        <v>1471</v>
      </c>
      <c r="G2" s="287" t="s">
        <v>1473</v>
      </c>
      <c r="H2" s="287" t="s">
        <v>1474</v>
      </c>
      <c r="I2" s="287" t="s">
        <v>1501</v>
      </c>
      <c r="J2" s="287" t="s">
        <v>1475</v>
      </c>
      <c r="K2" s="287" t="s">
        <v>1476</v>
      </c>
      <c r="L2" s="287" t="s">
        <v>1502</v>
      </c>
      <c r="M2" s="266" t="s">
        <v>1477</v>
      </c>
      <c r="N2" s="266" t="s">
        <v>1478</v>
      </c>
      <c r="O2" s="266" t="s">
        <v>1479</v>
      </c>
      <c r="P2" s="266" t="s">
        <v>1480</v>
      </c>
      <c r="Q2" s="100" t="s">
        <v>1481</v>
      </c>
      <c r="R2" s="100" t="s">
        <v>1503</v>
      </c>
      <c r="S2" s="100" t="s">
        <v>1482</v>
      </c>
      <c r="T2" s="100" t="s">
        <v>1483</v>
      </c>
      <c r="U2" s="100" t="s">
        <v>1484</v>
      </c>
      <c r="V2" s="100" t="s">
        <v>1485</v>
      </c>
      <c r="W2" s="100" t="s">
        <v>1486</v>
      </c>
      <c r="X2" s="124" t="s">
        <v>1487</v>
      </c>
      <c r="Y2" s="124" t="s">
        <v>1488</v>
      </c>
      <c r="Z2" s="124" t="s">
        <v>1489</v>
      </c>
      <c r="AA2" s="124" t="s">
        <v>1490</v>
      </c>
      <c r="AB2" s="124" t="s">
        <v>1491</v>
      </c>
      <c r="AC2" s="124" t="s">
        <v>1492</v>
      </c>
      <c r="AD2" s="124" t="s">
        <v>1493</v>
      </c>
    </row>
    <row r="3" spans="1:30" x14ac:dyDescent="0.2">
      <c r="A3" s="266" t="s">
        <v>593</v>
      </c>
      <c r="B3" s="123">
        <v>34064570.909999996</v>
      </c>
      <c r="C3" s="123">
        <v>1682512.16</v>
      </c>
      <c r="D3" s="123">
        <v>5778052.4699999997</v>
      </c>
      <c r="E3" s="266">
        <v>46077182.969999999</v>
      </c>
      <c r="F3" s="266">
        <v>24563639.309999999</v>
      </c>
      <c r="G3" s="287">
        <v>900</v>
      </c>
      <c r="H3" s="287">
        <v>1612512.1</v>
      </c>
      <c r="I3" s="287">
        <v>88320</v>
      </c>
      <c r="J3" s="287">
        <v>191400</v>
      </c>
      <c r="K3" s="287">
        <v>1517960.08</v>
      </c>
      <c r="L3" s="287">
        <v>320</v>
      </c>
      <c r="M3" s="266">
        <v>359502</v>
      </c>
      <c r="N3" s="266">
        <v>-8427080.1300000008</v>
      </c>
      <c r="O3" s="266">
        <v>-51413630.780000001</v>
      </c>
      <c r="P3" s="266">
        <v>173859918.62</v>
      </c>
      <c r="Q3" s="100">
        <v>7980.29</v>
      </c>
      <c r="R3" s="100">
        <v>3802.96</v>
      </c>
      <c r="S3" s="100">
        <v>85153525.709999993</v>
      </c>
      <c r="T3" s="100">
        <v>12256702</v>
      </c>
      <c r="U3" s="100">
        <v>48792.98</v>
      </c>
      <c r="V3" s="100">
        <v>77818238.5</v>
      </c>
      <c r="W3" s="100">
        <v>1907243.2</v>
      </c>
      <c r="X3" s="124">
        <v>113123970.62</v>
      </c>
      <c r="Y3" s="124">
        <v>72833</v>
      </c>
      <c r="Z3" s="124">
        <v>115897.4</v>
      </c>
      <c r="AA3" s="124">
        <v>47140631.960000001</v>
      </c>
      <c r="AB3" s="124">
        <v>10828735.15</v>
      </c>
      <c r="AC3" s="124">
        <v>106840</v>
      </c>
      <c r="AD3" s="124">
        <v>144075</v>
      </c>
    </row>
    <row r="4" spans="1:30" x14ac:dyDescent="0.2">
      <c r="A4" s="266" t="s">
        <v>1504</v>
      </c>
      <c r="B4" s="123">
        <v>382077.69</v>
      </c>
      <c r="C4" s="123">
        <v>72365.34</v>
      </c>
      <c r="D4" s="123">
        <v>39198.720000000001</v>
      </c>
      <c r="E4" s="266">
        <v>1742286.36</v>
      </c>
      <c r="F4" s="266">
        <v>198772.46</v>
      </c>
      <c r="H4" s="287">
        <v>15450</v>
      </c>
      <c r="O4" s="266">
        <v>2452267.08</v>
      </c>
      <c r="P4" s="266">
        <v>198336.84</v>
      </c>
      <c r="Q4" s="100">
        <v>797.14</v>
      </c>
      <c r="S4" s="100">
        <v>1130234.74</v>
      </c>
      <c r="T4" s="100">
        <v>145950</v>
      </c>
      <c r="V4" s="100">
        <v>1262000</v>
      </c>
      <c r="X4" s="124">
        <v>1760600</v>
      </c>
      <c r="AA4" s="124">
        <v>580679.16</v>
      </c>
      <c r="AB4" s="124">
        <v>143428.07</v>
      </c>
    </row>
    <row r="5" spans="1:30" x14ac:dyDescent="0.2">
      <c r="A5" s="266" t="s">
        <v>1505</v>
      </c>
      <c r="B5" s="123">
        <v>568386.51</v>
      </c>
      <c r="C5" s="123">
        <v>126412.47</v>
      </c>
      <c r="D5" s="123">
        <v>43498.12</v>
      </c>
      <c r="E5" s="266">
        <v>656320.74</v>
      </c>
      <c r="F5" s="266">
        <v>184227.36</v>
      </c>
      <c r="H5" s="287">
        <v>13250</v>
      </c>
      <c r="O5" s="266">
        <v>-828145.42</v>
      </c>
      <c r="P5" s="266">
        <v>2159407.13</v>
      </c>
      <c r="S5" s="100">
        <v>1357585.74</v>
      </c>
      <c r="T5" s="100">
        <v>426800</v>
      </c>
      <c r="U5" s="100">
        <v>691.64</v>
      </c>
      <c r="V5" s="100">
        <v>1347400</v>
      </c>
      <c r="X5" s="124">
        <v>2031120</v>
      </c>
      <c r="AA5" s="124">
        <v>436421.59</v>
      </c>
      <c r="AB5" s="124">
        <v>130531.3</v>
      </c>
    </row>
    <row r="6" spans="1:30" x14ac:dyDescent="0.2">
      <c r="A6" s="266" t="s">
        <v>1506</v>
      </c>
      <c r="B6" s="123">
        <v>363616.78</v>
      </c>
      <c r="C6" s="123">
        <v>83294.62</v>
      </c>
      <c r="D6" s="123">
        <v>101934.3</v>
      </c>
      <c r="E6" s="266">
        <v>974084.44</v>
      </c>
      <c r="F6" s="266">
        <v>36965.5</v>
      </c>
      <c r="H6" s="287">
        <v>17750</v>
      </c>
      <c r="O6" s="266">
        <v>-1289336.46</v>
      </c>
      <c r="P6" s="266">
        <v>3104237.14</v>
      </c>
      <c r="S6" s="100">
        <v>1140987.31</v>
      </c>
      <c r="T6" s="100">
        <v>50000</v>
      </c>
      <c r="U6" s="100">
        <v>1009.83</v>
      </c>
      <c r="V6" s="100">
        <v>1049100</v>
      </c>
      <c r="X6" s="124">
        <v>1555720</v>
      </c>
      <c r="AA6" s="124">
        <v>626190.09</v>
      </c>
      <c r="AB6" s="124">
        <v>185167.09</v>
      </c>
    </row>
    <row r="7" spans="1:30" x14ac:dyDescent="0.2">
      <c r="A7" s="266" t="s">
        <v>1507</v>
      </c>
      <c r="B7" s="123">
        <v>1041453.47</v>
      </c>
      <c r="C7" s="123">
        <v>245763.88</v>
      </c>
      <c r="D7" s="123">
        <v>30072.86</v>
      </c>
      <c r="E7" s="266">
        <v>207689.95</v>
      </c>
      <c r="F7" s="266">
        <v>82209.63</v>
      </c>
      <c r="H7" s="287">
        <v>21350</v>
      </c>
      <c r="O7" s="266">
        <v>-167531.4</v>
      </c>
      <c r="P7" s="266">
        <v>1481598.18</v>
      </c>
      <c r="S7" s="100">
        <v>2162847.85</v>
      </c>
      <c r="T7" s="100">
        <v>878321</v>
      </c>
      <c r="U7" s="100">
        <v>1378.68</v>
      </c>
      <c r="V7" s="100">
        <v>1359680</v>
      </c>
      <c r="X7" s="124">
        <v>2350870</v>
      </c>
      <c r="Z7" s="124">
        <v>2358</v>
      </c>
      <c r="AA7" s="124">
        <v>1433429.8</v>
      </c>
      <c r="AB7" s="124">
        <v>137658.72</v>
      </c>
    </row>
    <row r="8" spans="1:30" x14ac:dyDescent="0.2">
      <c r="A8" s="266" t="s">
        <v>1508</v>
      </c>
      <c r="B8" s="123">
        <v>842927.44</v>
      </c>
      <c r="C8" s="123">
        <v>23206.78</v>
      </c>
      <c r="D8" s="123">
        <v>10163.26</v>
      </c>
      <c r="E8" s="266">
        <v>41113.72</v>
      </c>
      <c r="F8" s="266">
        <v>454038.57</v>
      </c>
      <c r="H8" s="287">
        <v>12600</v>
      </c>
      <c r="O8" s="266">
        <v>-2406630.4500000002</v>
      </c>
      <c r="P8" s="266">
        <v>3577514.61</v>
      </c>
      <c r="S8" s="100">
        <v>1949783.17</v>
      </c>
      <c r="T8" s="100">
        <v>229900</v>
      </c>
      <c r="U8" s="100">
        <v>890.03</v>
      </c>
      <c r="V8" s="100">
        <v>542600</v>
      </c>
      <c r="X8" s="124">
        <v>1472520</v>
      </c>
      <c r="AA8" s="124">
        <v>868126.59</v>
      </c>
      <c r="AB8" s="124">
        <v>44034</v>
      </c>
    </row>
    <row r="9" spans="1:30" x14ac:dyDescent="0.2">
      <c r="A9" s="266" t="s">
        <v>1509</v>
      </c>
      <c r="B9" s="123">
        <v>327809.24</v>
      </c>
      <c r="C9" s="123">
        <v>1265.49</v>
      </c>
      <c r="D9" s="123">
        <v>44127.5</v>
      </c>
      <c r="E9" s="266">
        <v>432559.41</v>
      </c>
      <c r="F9" s="266">
        <v>157237.49</v>
      </c>
      <c r="H9" s="287">
        <v>14400</v>
      </c>
      <c r="O9" s="266">
        <v>1069434.42</v>
      </c>
      <c r="P9" s="266">
        <v>80851.62</v>
      </c>
      <c r="S9" s="100">
        <v>402700.62</v>
      </c>
      <c r="T9" s="100">
        <v>78940</v>
      </c>
      <c r="U9" s="100">
        <v>567.46</v>
      </c>
      <c r="V9" s="100">
        <v>1410238</v>
      </c>
      <c r="X9" s="124">
        <v>1538514</v>
      </c>
      <c r="Z9" s="124">
        <v>2810</v>
      </c>
      <c r="AA9" s="124">
        <v>444509.62</v>
      </c>
      <c r="AB9" s="124">
        <v>98669.37</v>
      </c>
    </row>
    <row r="10" spans="1:30" x14ac:dyDescent="0.2">
      <c r="A10" s="266" t="s">
        <v>1510</v>
      </c>
      <c r="B10" s="123">
        <v>550804</v>
      </c>
      <c r="C10" s="123">
        <v>45130.54</v>
      </c>
      <c r="D10" s="123">
        <v>84656.93</v>
      </c>
      <c r="E10" s="266">
        <v>977223.52</v>
      </c>
      <c r="F10" s="266">
        <v>258972.17</v>
      </c>
      <c r="H10" s="287">
        <v>11250</v>
      </c>
      <c r="O10" s="266">
        <v>-281413.25</v>
      </c>
      <c r="P10" s="266">
        <v>2359303.7200000002</v>
      </c>
      <c r="S10" s="100">
        <v>1514878.69</v>
      </c>
      <c r="U10" s="100">
        <v>1131.5</v>
      </c>
      <c r="V10" s="100">
        <v>1903230</v>
      </c>
      <c r="X10" s="124">
        <v>2551530</v>
      </c>
      <c r="Z10" s="124">
        <v>6680</v>
      </c>
      <c r="AA10" s="124">
        <v>883426.53</v>
      </c>
      <c r="AB10" s="124">
        <v>77368.97</v>
      </c>
    </row>
    <row r="11" spans="1:30" x14ac:dyDescent="0.2">
      <c r="A11" s="266" t="s">
        <v>1511</v>
      </c>
      <c r="B11" s="123">
        <v>100686.74</v>
      </c>
      <c r="C11" s="123">
        <v>13104.68</v>
      </c>
      <c r="D11" s="123">
        <v>23086.720000000001</v>
      </c>
      <c r="E11" s="266">
        <v>758314.1</v>
      </c>
      <c r="F11" s="266">
        <v>256810.42</v>
      </c>
      <c r="H11" s="287">
        <v>13620</v>
      </c>
      <c r="O11" s="266">
        <v>-912241.85</v>
      </c>
      <c r="P11" s="266">
        <v>2243800.1</v>
      </c>
      <c r="Q11" s="100">
        <v>245.54</v>
      </c>
      <c r="S11" s="100">
        <v>797849.29</v>
      </c>
      <c r="T11" s="100">
        <v>102060</v>
      </c>
      <c r="V11" s="100">
        <v>624800</v>
      </c>
      <c r="W11" s="100">
        <v>15000</v>
      </c>
      <c r="X11" s="124">
        <v>1029530</v>
      </c>
      <c r="AA11" s="124">
        <v>489639.02</v>
      </c>
      <c r="AB11" s="124">
        <v>148011.4</v>
      </c>
    </row>
    <row r="12" spans="1:30" x14ac:dyDescent="0.2">
      <c r="A12" s="266" t="s">
        <v>1512</v>
      </c>
      <c r="B12" s="123">
        <v>734951.84</v>
      </c>
      <c r="C12" s="123">
        <v>21383.56</v>
      </c>
      <c r="D12" s="123">
        <v>134632.66</v>
      </c>
      <c r="E12" s="266">
        <v>196126.62</v>
      </c>
      <c r="F12" s="266">
        <v>98237.13</v>
      </c>
      <c r="H12" s="287">
        <v>13650</v>
      </c>
      <c r="O12" s="266">
        <v>-1284325.57</v>
      </c>
      <c r="P12" s="266">
        <v>2541297.98</v>
      </c>
      <c r="S12" s="100">
        <v>1196231.93</v>
      </c>
      <c r="T12" s="100">
        <v>158175</v>
      </c>
      <c r="U12" s="100">
        <v>1316.62</v>
      </c>
      <c r="V12" s="100">
        <v>1131400</v>
      </c>
      <c r="X12" s="124">
        <v>1673350</v>
      </c>
      <c r="AA12" s="124">
        <v>546573.05000000005</v>
      </c>
      <c r="AB12" s="124">
        <v>121161.1</v>
      </c>
    </row>
    <row r="13" spans="1:30" x14ac:dyDescent="0.2">
      <c r="A13" s="266" t="s">
        <v>1513</v>
      </c>
      <c r="B13" s="123">
        <v>534490.38</v>
      </c>
      <c r="C13" s="123">
        <v>54845.4</v>
      </c>
      <c r="D13" s="123">
        <v>322953.84000000003</v>
      </c>
      <c r="E13" s="266">
        <v>379004.23</v>
      </c>
      <c r="F13" s="266">
        <v>217754.86</v>
      </c>
      <c r="H13" s="287">
        <v>14000</v>
      </c>
      <c r="O13" s="266">
        <v>-902608.01</v>
      </c>
      <c r="P13" s="266">
        <v>2357450.56</v>
      </c>
      <c r="S13" s="100">
        <v>645452.19999999995</v>
      </c>
      <c r="T13" s="100">
        <v>200000</v>
      </c>
      <c r="U13" s="100">
        <v>783.66</v>
      </c>
      <c r="V13" s="100">
        <v>1252260</v>
      </c>
      <c r="X13" s="124">
        <v>1406400</v>
      </c>
      <c r="AA13" s="124">
        <v>493342.4</v>
      </c>
      <c r="AB13" s="124">
        <v>140167.29999999999</v>
      </c>
    </row>
    <row r="14" spans="1:30" x14ac:dyDescent="0.2">
      <c r="A14" s="266" t="s">
        <v>1514</v>
      </c>
      <c r="B14" s="123">
        <v>447208.51</v>
      </c>
      <c r="C14" s="123">
        <v>29110.34</v>
      </c>
      <c r="D14" s="123">
        <v>84446.01</v>
      </c>
      <c r="E14" s="266">
        <v>1081105.83</v>
      </c>
      <c r="F14" s="266">
        <v>73907.960000000006</v>
      </c>
      <c r="H14" s="287">
        <v>10800</v>
      </c>
      <c r="O14" s="266">
        <v>-1754979.42</v>
      </c>
      <c r="P14" s="266">
        <v>3416597.09</v>
      </c>
      <c r="S14" s="100">
        <v>986381.35</v>
      </c>
      <c r="T14" s="100">
        <v>125000</v>
      </c>
      <c r="U14" s="100">
        <v>541.32000000000005</v>
      </c>
      <c r="V14" s="100">
        <v>944400</v>
      </c>
      <c r="X14" s="124">
        <v>1393800</v>
      </c>
      <c r="AA14" s="124">
        <v>383948.76</v>
      </c>
      <c r="AB14" s="124">
        <v>137868.93</v>
      </c>
    </row>
    <row r="15" spans="1:30" x14ac:dyDescent="0.2">
      <c r="A15" s="266" t="s">
        <v>1515</v>
      </c>
      <c r="B15" s="123">
        <v>644439.93999999994</v>
      </c>
      <c r="C15" s="123">
        <v>22066.19</v>
      </c>
      <c r="D15" s="123">
        <v>54845.5</v>
      </c>
      <c r="E15" s="266">
        <v>2525468</v>
      </c>
      <c r="F15" s="266">
        <v>323016.59000000003</v>
      </c>
      <c r="H15" s="287">
        <v>11820</v>
      </c>
      <c r="O15" s="266">
        <v>567702.92000000004</v>
      </c>
      <c r="P15" s="266">
        <v>3110817.16</v>
      </c>
      <c r="S15" s="100">
        <v>1015951.53</v>
      </c>
      <c r="T15" s="100">
        <v>411425</v>
      </c>
      <c r="U15" s="100">
        <v>957.08</v>
      </c>
      <c r="V15" s="100">
        <v>871030</v>
      </c>
      <c r="X15" s="124">
        <v>1302630</v>
      </c>
      <c r="AA15" s="124">
        <v>785171.66</v>
      </c>
      <c r="AB15" s="124">
        <v>246926.2</v>
      </c>
    </row>
    <row r="16" spans="1:30" x14ac:dyDescent="0.2">
      <c r="A16" s="266" t="s">
        <v>1516</v>
      </c>
      <c r="B16" s="123">
        <v>506911.9</v>
      </c>
      <c r="C16" s="123">
        <v>7088.35</v>
      </c>
      <c r="D16" s="123">
        <v>76158.740000000005</v>
      </c>
      <c r="E16" s="266">
        <v>707141.76</v>
      </c>
      <c r="F16" s="266">
        <v>205146.08</v>
      </c>
      <c r="H16" s="287">
        <v>21240</v>
      </c>
      <c r="O16" s="266">
        <v>-3121452.17</v>
      </c>
      <c r="P16" s="266">
        <v>4381554.71</v>
      </c>
      <c r="S16" s="100">
        <v>1560094.23</v>
      </c>
      <c r="T16" s="100">
        <v>215000</v>
      </c>
      <c r="U16" s="100">
        <v>250.17</v>
      </c>
      <c r="V16" s="100">
        <v>565000</v>
      </c>
      <c r="X16" s="124">
        <v>1113180</v>
      </c>
      <c r="AA16" s="124">
        <v>650874.53</v>
      </c>
      <c r="AB16" s="124">
        <v>76512.58</v>
      </c>
    </row>
    <row r="17" spans="1:30" x14ac:dyDescent="0.2">
      <c r="A17" s="266" t="s">
        <v>1517</v>
      </c>
      <c r="B17" s="123">
        <v>979537.08</v>
      </c>
      <c r="C17" s="123">
        <v>3069.99</v>
      </c>
      <c r="D17" s="123">
        <v>40646.5</v>
      </c>
      <c r="E17" s="266">
        <v>410701.16</v>
      </c>
      <c r="F17" s="266">
        <v>86945.04</v>
      </c>
      <c r="H17" s="287">
        <v>12600</v>
      </c>
      <c r="O17" s="266">
        <v>-1268139.8400000001</v>
      </c>
      <c r="P17" s="266">
        <v>2824820.87</v>
      </c>
      <c r="S17" s="100">
        <v>1116242.6399999999</v>
      </c>
      <c r="T17" s="100">
        <v>299200</v>
      </c>
      <c r="U17" s="100">
        <v>1485.03</v>
      </c>
      <c r="V17" s="100">
        <v>735710</v>
      </c>
      <c r="W17" s="100">
        <v>17500</v>
      </c>
      <c r="X17" s="124">
        <v>1303540</v>
      </c>
      <c r="AA17" s="124">
        <v>410301.93</v>
      </c>
      <c r="AB17" s="124">
        <v>215068</v>
      </c>
    </row>
    <row r="18" spans="1:30" x14ac:dyDescent="0.2">
      <c r="A18" s="266" t="s">
        <v>1518</v>
      </c>
      <c r="B18" s="123">
        <v>664470.93000000005</v>
      </c>
      <c r="C18" s="123">
        <v>12683.78</v>
      </c>
      <c r="D18" s="123">
        <v>87748.02</v>
      </c>
      <c r="E18" s="266">
        <v>194249.38</v>
      </c>
      <c r="F18" s="266">
        <v>170214.27</v>
      </c>
      <c r="H18" s="287">
        <v>16500</v>
      </c>
      <c r="O18" s="266">
        <v>-1154587.04</v>
      </c>
      <c r="P18" s="266">
        <v>2287611.84</v>
      </c>
      <c r="Q18" s="100">
        <v>956.13</v>
      </c>
      <c r="S18" s="100">
        <v>1708649.89</v>
      </c>
      <c r="T18" s="100">
        <v>146380</v>
      </c>
      <c r="V18" s="100">
        <v>1727114</v>
      </c>
      <c r="X18" s="124">
        <v>2396340</v>
      </c>
      <c r="AA18" s="124">
        <v>701730.44</v>
      </c>
      <c r="AB18" s="124">
        <v>75975</v>
      </c>
    </row>
    <row r="19" spans="1:30" x14ac:dyDescent="0.2">
      <c r="A19" s="266" t="s">
        <v>1519</v>
      </c>
      <c r="B19" s="123">
        <v>521200.86</v>
      </c>
      <c r="C19" s="123">
        <v>36924.11</v>
      </c>
      <c r="D19" s="123">
        <v>41368.89</v>
      </c>
      <c r="E19" s="266">
        <v>53755.54</v>
      </c>
      <c r="F19" s="266">
        <v>30346.82</v>
      </c>
      <c r="H19" s="287">
        <v>9600</v>
      </c>
      <c r="O19" s="266">
        <v>-2046110.98</v>
      </c>
      <c r="P19" s="266">
        <v>2658489.6</v>
      </c>
      <c r="S19" s="100">
        <v>1314849.05</v>
      </c>
      <c r="T19" s="100">
        <v>89500</v>
      </c>
      <c r="U19" s="100">
        <v>642.09</v>
      </c>
      <c r="V19" s="100">
        <v>1425900</v>
      </c>
      <c r="X19" s="124">
        <v>2061920</v>
      </c>
      <c r="Y19" s="124">
        <v>1150</v>
      </c>
      <c r="AA19" s="124">
        <v>470320.54</v>
      </c>
      <c r="AB19" s="124">
        <v>110739</v>
      </c>
    </row>
    <row r="20" spans="1:30" x14ac:dyDescent="0.2">
      <c r="A20" s="266" t="s">
        <v>1520</v>
      </c>
      <c r="B20" s="123">
        <v>680726.23</v>
      </c>
      <c r="C20" s="123">
        <v>19875.34</v>
      </c>
      <c r="D20" s="123">
        <v>32967.5</v>
      </c>
      <c r="E20" s="266">
        <v>3480483.35</v>
      </c>
      <c r="F20" s="266">
        <v>128048.43</v>
      </c>
      <c r="H20" s="287">
        <v>12960</v>
      </c>
      <c r="O20" s="266">
        <v>3639204.21</v>
      </c>
      <c r="P20" s="266">
        <v>712043.8</v>
      </c>
      <c r="S20" s="100">
        <v>747302.17</v>
      </c>
      <c r="U20" s="100">
        <v>1157.07</v>
      </c>
      <c r="V20" s="100">
        <v>889500</v>
      </c>
      <c r="X20" s="124">
        <v>1185700</v>
      </c>
      <c r="AA20" s="124">
        <v>335234.40000000002</v>
      </c>
      <c r="AB20" s="124">
        <v>115474</v>
      </c>
    </row>
    <row r="21" spans="1:30" x14ac:dyDescent="0.2">
      <c r="A21" s="266" t="s">
        <v>1521</v>
      </c>
      <c r="B21" s="123">
        <v>441191.67999999999</v>
      </c>
      <c r="C21" s="123">
        <v>41915.51</v>
      </c>
      <c r="D21" s="123">
        <v>76229.8</v>
      </c>
      <c r="E21" s="266">
        <v>310507.84000000003</v>
      </c>
      <c r="F21" s="266">
        <v>49102.32</v>
      </c>
      <c r="H21" s="287">
        <v>12300</v>
      </c>
      <c r="O21" s="266">
        <v>-3195499.13</v>
      </c>
      <c r="P21" s="266">
        <v>4272663.5999999996</v>
      </c>
      <c r="S21" s="100">
        <v>1166969</v>
      </c>
      <c r="U21" s="100">
        <v>789.01</v>
      </c>
      <c r="V21" s="100">
        <v>391850</v>
      </c>
      <c r="X21" s="124">
        <v>864710</v>
      </c>
      <c r="AA21" s="124">
        <v>530268.06000000006</v>
      </c>
      <c r="AB21" s="124">
        <v>182689.27</v>
      </c>
    </row>
    <row r="22" spans="1:30" x14ac:dyDescent="0.2">
      <c r="A22" s="266" t="s">
        <v>1522</v>
      </c>
      <c r="B22" s="123">
        <v>448866.24</v>
      </c>
      <c r="C22" s="123">
        <v>93250.25</v>
      </c>
      <c r="D22" s="123">
        <v>20436.169999999998</v>
      </c>
      <c r="E22" s="266">
        <v>1365850.71</v>
      </c>
      <c r="F22" s="266">
        <v>45461</v>
      </c>
      <c r="H22" s="287">
        <v>16200</v>
      </c>
      <c r="O22" s="266">
        <v>8089.12</v>
      </c>
      <c r="P22" s="266">
        <v>2054348.01</v>
      </c>
      <c r="S22" s="100">
        <v>1098388.28</v>
      </c>
      <c r="T22" s="100">
        <v>105765</v>
      </c>
      <c r="U22" s="100">
        <v>787.24</v>
      </c>
      <c r="V22" s="100">
        <v>828140</v>
      </c>
      <c r="X22" s="124">
        <v>1268940</v>
      </c>
      <c r="AA22" s="124">
        <v>607127.48</v>
      </c>
      <c r="AB22" s="124">
        <v>113926.8</v>
      </c>
    </row>
    <row r="23" spans="1:30" x14ac:dyDescent="0.2">
      <c r="A23" s="266" t="s">
        <v>1576</v>
      </c>
      <c r="B23" s="123">
        <v>1077616.3799999999</v>
      </c>
      <c r="C23" s="123">
        <v>11843.74</v>
      </c>
      <c r="D23" s="123">
        <v>64275.83</v>
      </c>
      <c r="E23" s="266">
        <v>5</v>
      </c>
      <c r="F23" s="266">
        <v>242200.7</v>
      </c>
      <c r="H23" s="287">
        <v>16830</v>
      </c>
      <c r="O23" s="266">
        <v>-809166.32</v>
      </c>
      <c r="P23" s="266">
        <v>2203520.5099999998</v>
      </c>
      <c r="S23" s="100">
        <v>1166627.1000000001</v>
      </c>
      <c r="T23" s="100">
        <v>81460</v>
      </c>
      <c r="U23" s="100">
        <v>1914.64</v>
      </c>
      <c r="V23" s="100">
        <v>1032910</v>
      </c>
      <c r="X23" s="124">
        <v>1603910</v>
      </c>
      <c r="AA23" s="124">
        <v>501771.58</v>
      </c>
      <c r="AB23" s="124">
        <v>42052.7</v>
      </c>
    </row>
    <row r="24" spans="1:30" x14ac:dyDescent="0.2">
      <c r="A24" s="266" t="s">
        <v>1523</v>
      </c>
      <c r="B24" s="123">
        <v>666074.29</v>
      </c>
      <c r="C24" s="123">
        <v>0</v>
      </c>
      <c r="D24" s="123">
        <v>57909.45</v>
      </c>
      <c r="E24" s="266">
        <v>229564.9</v>
      </c>
      <c r="F24" s="266">
        <v>401226.04</v>
      </c>
      <c r="H24" s="287">
        <v>57670.2</v>
      </c>
      <c r="O24" s="266">
        <v>-1438626.91</v>
      </c>
      <c r="P24" s="266">
        <v>2350727.5299999998</v>
      </c>
      <c r="S24" s="100">
        <v>1848597.11</v>
      </c>
      <c r="T24" s="100">
        <v>725795</v>
      </c>
      <c r="U24" s="100">
        <v>749.11</v>
      </c>
      <c r="V24" s="100">
        <v>1546520</v>
      </c>
      <c r="X24" s="124">
        <v>2245030</v>
      </c>
      <c r="AA24" s="124">
        <v>1103160.8600000001</v>
      </c>
      <c r="AB24" s="124">
        <v>153489.5</v>
      </c>
    </row>
    <row r="25" spans="1:30" x14ac:dyDescent="0.2">
      <c r="A25" s="74" t="s">
        <v>627</v>
      </c>
    </row>
    <row r="26" spans="1:30" x14ac:dyDescent="0.2">
      <c r="A26" s="266" t="s">
        <v>1524</v>
      </c>
      <c r="B26" s="123">
        <v>588801.11</v>
      </c>
      <c r="C26" s="123">
        <v>140500</v>
      </c>
      <c r="D26" s="123">
        <v>51043.7</v>
      </c>
      <c r="E26" s="266">
        <v>1044691.08</v>
      </c>
      <c r="F26" s="266">
        <v>1289372.21</v>
      </c>
      <c r="H26" s="287">
        <v>256900</v>
      </c>
      <c r="O26" s="266">
        <v>806599.09</v>
      </c>
      <c r="P26" s="266">
        <v>2060186.09</v>
      </c>
      <c r="R26" s="100">
        <v>3802.96</v>
      </c>
      <c r="S26" s="100">
        <v>1613291.71</v>
      </c>
      <c r="T26" s="100">
        <v>756223</v>
      </c>
      <c r="U26" s="100">
        <v>62.24</v>
      </c>
      <c r="V26" s="100">
        <v>2027050</v>
      </c>
      <c r="X26" s="124">
        <v>2537572.1</v>
      </c>
      <c r="Z26" s="124">
        <v>7612</v>
      </c>
      <c r="AA26" s="124">
        <v>1203839.8899999999</v>
      </c>
      <c r="AB26" s="124">
        <v>193489</v>
      </c>
      <c r="AD26" s="124">
        <v>1140</v>
      </c>
    </row>
    <row r="27" spans="1:30" x14ac:dyDescent="0.2">
      <c r="A27" s="266" t="s">
        <v>1525</v>
      </c>
      <c r="B27" s="123">
        <v>384589.29</v>
      </c>
      <c r="C27" s="123">
        <v>42120</v>
      </c>
      <c r="D27" s="123">
        <v>97531.81</v>
      </c>
      <c r="E27" s="266">
        <v>329925.98</v>
      </c>
      <c r="F27" s="266">
        <v>473066.92</v>
      </c>
      <c r="H27" s="287">
        <v>21702.5</v>
      </c>
      <c r="O27" s="266">
        <v>-1661817.23</v>
      </c>
      <c r="P27" s="266">
        <v>2920599.11</v>
      </c>
      <c r="S27" s="100">
        <v>1306663.1599999999</v>
      </c>
      <c r="T27" s="100">
        <v>354980</v>
      </c>
      <c r="U27" s="100">
        <v>663.39</v>
      </c>
      <c r="V27" s="100">
        <v>1367040</v>
      </c>
      <c r="W27" s="100">
        <v>214036</v>
      </c>
      <c r="X27" s="124">
        <v>1909210</v>
      </c>
      <c r="AA27" s="124">
        <v>701857.93</v>
      </c>
      <c r="AB27" s="124">
        <v>321790</v>
      </c>
    </row>
    <row r="28" spans="1:30" x14ac:dyDescent="0.2">
      <c r="A28" s="266" t="s">
        <v>1526</v>
      </c>
      <c r="B28" s="123">
        <v>263113.77</v>
      </c>
      <c r="C28" s="123">
        <v>71400</v>
      </c>
      <c r="D28" s="123">
        <v>59987.12</v>
      </c>
      <c r="E28" s="266">
        <v>469047.28</v>
      </c>
      <c r="F28" s="266">
        <v>128768.11</v>
      </c>
      <c r="H28" s="287">
        <v>47956.1</v>
      </c>
      <c r="O28" s="266">
        <v>-308109.53999999998</v>
      </c>
      <c r="P28" s="266">
        <v>1187021.07</v>
      </c>
      <c r="S28" s="100">
        <v>1285209.22</v>
      </c>
      <c r="T28" s="100">
        <v>342020</v>
      </c>
      <c r="U28" s="100">
        <v>353.65</v>
      </c>
      <c r="V28" s="100">
        <v>1072810</v>
      </c>
      <c r="X28" s="124">
        <v>1692615</v>
      </c>
      <c r="AA28" s="124">
        <v>718246.62</v>
      </c>
      <c r="AB28" s="124">
        <v>170969.60000000001</v>
      </c>
    </row>
    <row r="29" spans="1:30" x14ac:dyDescent="0.2">
      <c r="A29" s="266" t="s">
        <v>1527</v>
      </c>
      <c r="B29" s="123">
        <v>261874.24</v>
      </c>
      <c r="C29" s="123">
        <v>0</v>
      </c>
      <c r="D29" s="123">
        <v>35539.410000000003</v>
      </c>
      <c r="E29" s="266">
        <v>739503.43</v>
      </c>
      <c r="F29" s="266">
        <v>228079.34</v>
      </c>
      <c r="H29" s="287">
        <v>26388.3</v>
      </c>
      <c r="K29" s="287">
        <v>3000</v>
      </c>
      <c r="N29" s="266">
        <v>-1427526.31</v>
      </c>
      <c r="O29" s="266">
        <v>104.7</v>
      </c>
      <c r="P29" s="266">
        <v>2650223.29</v>
      </c>
      <c r="S29" s="100">
        <v>1161715.99</v>
      </c>
      <c r="T29" s="100">
        <v>215900</v>
      </c>
      <c r="U29" s="100">
        <v>378.17</v>
      </c>
      <c r="V29" s="100">
        <v>877740</v>
      </c>
      <c r="W29" s="100">
        <v>2700</v>
      </c>
      <c r="X29" s="124">
        <v>1199214</v>
      </c>
      <c r="Y29" s="124">
        <v>5176</v>
      </c>
      <c r="AA29" s="124">
        <v>740099.22</v>
      </c>
      <c r="AB29" s="124">
        <v>179918.5</v>
      </c>
      <c r="AD29" s="124">
        <v>500</v>
      </c>
    </row>
    <row r="30" spans="1:30" x14ac:dyDescent="0.2">
      <c r="A30" s="266" t="s">
        <v>1528</v>
      </c>
      <c r="B30" s="123">
        <v>226280.65</v>
      </c>
      <c r="C30" s="123">
        <v>0</v>
      </c>
      <c r="D30" s="123">
        <v>57723.99</v>
      </c>
      <c r="E30" s="266">
        <v>1716443.03</v>
      </c>
      <c r="F30" s="266">
        <v>236598.36</v>
      </c>
      <c r="H30" s="287">
        <v>15359</v>
      </c>
      <c r="K30" s="287">
        <v>35.04</v>
      </c>
      <c r="O30" s="266">
        <v>278568.71999999997</v>
      </c>
      <c r="P30" s="266">
        <v>1714501.17</v>
      </c>
      <c r="S30" s="100">
        <v>1218139.0900000001</v>
      </c>
      <c r="T30" s="100">
        <v>145980</v>
      </c>
      <c r="U30" s="100">
        <v>198.71</v>
      </c>
      <c r="V30" s="100">
        <v>1004990</v>
      </c>
      <c r="W30" s="100">
        <v>8900</v>
      </c>
      <c r="X30" s="124">
        <v>1231600.32</v>
      </c>
      <c r="Z30" s="124">
        <v>800</v>
      </c>
      <c r="AA30" s="124">
        <v>451319.37</v>
      </c>
      <c r="AB30" s="124">
        <v>293319.01</v>
      </c>
    </row>
    <row r="31" spans="1:30" x14ac:dyDescent="0.2">
      <c r="A31" s="266" t="s">
        <v>1529</v>
      </c>
      <c r="B31" s="123">
        <v>617542.9</v>
      </c>
      <c r="C31" s="123">
        <v>8489.5</v>
      </c>
      <c r="D31" s="123">
        <v>269604.32</v>
      </c>
      <c r="E31" s="266">
        <v>816485.1</v>
      </c>
      <c r="F31" s="266">
        <v>322600.96000000002</v>
      </c>
      <c r="H31" s="287">
        <v>210681.69</v>
      </c>
      <c r="I31" s="287">
        <v>88320</v>
      </c>
      <c r="O31" s="266">
        <v>-565111.54</v>
      </c>
      <c r="P31" s="266">
        <v>2482860.59</v>
      </c>
      <c r="S31" s="100">
        <v>1369667.54</v>
      </c>
      <c r="U31" s="100">
        <v>1506.76</v>
      </c>
      <c r="V31" s="100">
        <v>1441230</v>
      </c>
      <c r="X31" s="124">
        <v>1820490</v>
      </c>
      <c r="AA31" s="124">
        <v>930256.26</v>
      </c>
      <c r="AB31" s="124">
        <v>188872</v>
      </c>
    </row>
    <row r="32" spans="1:30" x14ac:dyDescent="0.2">
      <c r="A32" s="266" t="s">
        <v>1530</v>
      </c>
      <c r="B32" s="123">
        <v>170837.89</v>
      </c>
      <c r="C32" s="123">
        <v>0</v>
      </c>
      <c r="D32" s="123">
        <v>45375.61</v>
      </c>
      <c r="E32" s="266">
        <v>333057.40000000002</v>
      </c>
      <c r="F32" s="266">
        <v>230280.46</v>
      </c>
      <c r="H32" s="287">
        <v>19000</v>
      </c>
      <c r="J32" s="287">
        <v>46400</v>
      </c>
      <c r="O32" s="266">
        <v>-1411001.29</v>
      </c>
      <c r="P32" s="266">
        <v>2102364.12</v>
      </c>
      <c r="S32" s="100">
        <v>829406.97</v>
      </c>
      <c r="T32" s="100">
        <v>152360</v>
      </c>
      <c r="U32" s="100">
        <v>403.32</v>
      </c>
      <c r="V32" s="100">
        <v>1116220</v>
      </c>
      <c r="W32" s="100">
        <v>12400</v>
      </c>
      <c r="X32" s="124">
        <v>1379220</v>
      </c>
      <c r="AA32" s="124">
        <v>425959.96</v>
      </c>
      <c r="AB32" s="124">
        <v>107359.8</v>
      </c>
    </row>
    <row r="33" spans="1:30" x14ac:dyDescent="0.2">
      <c r="A33" s="266" t="s">
        <v>1531</v>
      </c>
      <c r="B33" s="123">
        <v>469428.19</v>
      </c>
      <c r="C33" s="123">
        <v>53760</v>
      </c>
      <c r="D33" s="123">
        <v>26113.35</v>
      </c>
      <c r="E33" s="266">
        <v>476763.25</v>
      </c>
      <c r="F33" s="266">
        <v>498687.8</v>
      </c>
      <c r="H33" s="287">
        <v>55289.5</v>
      </c>
      <c r="K33" s="287">
        <v>0</v>
      </c>
      <c r="O33" s="266">
        <v>723051.05</v>
      </c>
      <c r="P33" s="266">
        <v>923152.19</v>
      </c>
      <c r="S33" s="100">
        <v>1409326</v>
      </c>
      <c r="T33" s="100">
        <v>253870</v>
      </c>
      <c r="U33" s="100">
        <v>820.39</v>
      </c>
      <c r="V33" s="100">
        <v>1216800</v>
      </c>
      <c r="X33" s="124">
        <v>1819754</v>
      </c>
      <c r="AA33" s="124">
        <v>991567.54</v>
      </c>
      <c r="AB33" s="124">
        <v>219135</v>
      </c>
    </row>
    <row r="34" spans="1:30" x14ac:dyDescent="0.2">
      <c r="A34" s="266" t="s">
        <v>1532</v>
      </c>
      <c r="B34" s="123">
        <v>301281.33</v>
      </c>
      <c r="C34" s="123">
        <v>0</v>
      </c>
      <c r="D34" s="123">
        <v>89132.6</v>
      </c>
      <c r="E34" s="266">
        <v>967461.3</v>
      </c>
      <c r="F34" s="266">
        <v>267081.55</v>
      </c>
      <c r="H34" s="287">
        <v>49331.3</v>
      </c>
      <c r="K34" s="287">
        <v>150976</v>
      </c>
      <c r="O34" s="266">
        <v>-846366.82</v>
      </c>
      <c r="P34" s="266">
        <v>2548141.21</v>
      </c>
      <c r="Q34" s="100">
        <v>437.44</v>
      </c>
      <c r="S34" s="100">
        <v>1019795.58</v>
      </c>
      <c r="T34" s="100">
        <v>463235</v>
      </c>
      <c r="V34" s="100">
        <v>1597800</v>
      </c>
      <c r="X34" s="124">
        <v>1977200</v>
      </c>
      <c r="AA34" s="124">
        <v>716598.43</v>
      </c>
      <c r="AB34" s="124">
        <v>368752.5</v>
      </c>
    </row>
    <row r="35" spans="1:30" x14ac:dyDescent="0.2">
      <c r="A35" s="266" t="s">
        <v>1579</v>
      </c>
      <c r="B35" s="123">
        <v>124439.25</v>
      </c>
      <c r="C35" s="123">
        <v>0</v>
      </c>
      <c r="D35" s="123">
        <v>50832.31</v>
      </c>
      <c r="E35" s="266">
        <v>435632.76</v>
      </c>
      <c r="F35" s="266">
        <v>366014.87</v>
      </c>
      <c r="H35" s="287">
        <v>34300</v>
      </c>
      <c r="K35" s="287">
        <v>178384.78</v>
      </c>
      <c r="M35" s="266">
        <v>69240</v>
      </c>
      <c r="O35" s="266">
        <v>-555379.96</v>
      </c>
      <c r="P35" s="266">
        <v>1650244.41</v>
      </c>
      <c r="S35" s="100">
        <v>774895.57</v>
      </c>
      <c r="U35" s="100">
        <v>428.6</v>
      </c>
      <c r="V35" s="100">
        <v>1299440</v>
      </c>
      <c r="X35" s="124">
        <v>1558340</v>
      </c>
      <c r="Z35" s="124">
        <v>10776</v>
      </c>
      <c r="AA35" s="124">
        <v>674156.91</v>
      </c>
      <c r="AB35" s="124">
        <v>56621.3</v>
      </c>
      <c r="AD35" s="124">
        <v>4900</v>
      </c>
    </row>
    <row r="36" spans="1:30" x14ac:dyDescent="0.2">
      <c r="A36" s="266" t="s">
        <v>1533</v>
      </c>
      <c r="B36" s="123">
        <v>340608.77</v>
      </c>
      <c r="C36" s="123">
        <v>0</v>
      </c>
      <c r="D36" s="123">
        <v>89547.91</v>
      </c>
      <c r="E36" s="266">
        <v>25802.04</v>
      </c>
      <c r="F36" s="266">
        <v>346008.01</v>
      </c>
      <c r="H36" s="287">
        <v>20493.41</v>
      </c>
      <c r="O36" s="266">
        <v>-1281636.6299999999</v>
      </c>
      <c r="P36" s="266">
        <v>1948644.79</v>
      </c>
      <c r="S36" s="100">
        <v>640512.01</v>
      </c>
      <c r="T36" s="100">
        <v>52000</v>
      </c>
      <c r="U36" s="100">
        <v>366.41</v>
      </c>
      <c r="V36" s="100">
        <v>829980</v>
      </c>
      <c r="X36" s="124">
        <v>967770</v>
      </c>
      <c r="AA36" s="124">
        <v>388060.56</v>
      </c>
      <c r="AB36" s="124">
        <v>116.7</v>
      </c>
    </row>
    <row r="37" spans="1:30" x14ac:dyDescent="0.2">
      <c r="A37" s="266" t="s">
        <v>1534</v>
      </c>
      <c r="B37" s="123">
        <v>543319.68000000005</v>
      </c>
      <c r="C37" s="123">
        <v>26867.25</v>
      </c>
      <c r="D37" s="123">
        <v>12399.6</v>
      </c>
      <c r="E37" s="266">
        <v>170148.66</v>
      </c>
      <c r="F37" s="266">
        <v>872369.96</v>
      </c>
      <c r="H37" s="287">
        <v>27150</v>
      </c>
      <c r="O37" s="266">
        <v>-705268.71</v>
      </c>
      <c r="P37" s="266">
        <v>2125603</v>
      </c>
      <c r="S37" s="100">
        <v>981105.4</v>
      </c>
      <c r="T37" s="100">
        <v>99960</v>
      </c>
      <c r="U37" s="100">
        <v>481.72</v>
      </c>
      <c r="V37" s="100">
        <v>383710</v>
      </c>
      <c r="X37" s="124">
        <v>637793</v>
      </c>
      <c r="AA37" s="124">
        <v>554798.16</v>
      </c>
      <c r="AB37" s="124">
        <v>67804.100000000006</v>
      </c>
    </row>
    <row r="38" spans="1:30" x14ac:dyDescent="0.2">
      <c r="A38" s="266" t="s">
        <v>1535</v>
      </c>
      <c r="B38" s="123">
        <v>393823.67</v>
      </c>
      <c r="C38" s="123">
        <v>22200</v>
      </c>
      <c r="D38" s="123">
        <v>33880.67</v>
      </c>
      <c r="E38" s="266">
        <v>188456.14</v>
      </c>
      <c r="F38" s="266">
        <v>304867.53000000003</v>
      </c>
      <c r="H38" s="287">
        <v>19184.84</v>
      </c>
      <c r="O38" s="266">
        <v>-1136718.21</v>
      </c>
      <c r="P38" s="266">
        <v>1917883.16</v>
      </c>
      <c r="S38" s="100">
        <v>673628.28</v>
      </c>
      <c r="T38" s="100">
        <v>67000</v>
      </c>
      <c r="U38" s="100">
        <v>394.23</v>
      </c>
      <c r="V38" s="100">
        <v>774540</v>
      </c>
      <c r="X38" s="124">
        <v>1020050</v>
      </c>
      <c r="Z38" s="124">
        <v>420</v>
      </c>
      <c r="AA38" s="124">
        <v>244812.19</v>
      </c>
      <c r="AB38" s="124">
        <v>76894.100000000006</v>
      </c>
    </row>
    <row r="39" spans="1:30" x14ac:dyDescent="0.2">
      <c r="A39" s="266" t="s">
        <v>1536</v>
      </c>
      <c r="B39" s="123">
        <v>637905.69999999995</v>
      </c>
      <c r="C39" s="123">
        <v>55600</v>
      </c>
      <c r="D39" s="123">
        <v>78810.509999999995</v>
      </c>
      <c r="E39" s="266">
        <v>339274.17</v>
      </c>
      <c r="F39" s="266">
        <v>1242276.98</v>
      </c>
      <c r="H39" s="287">
        <v>5679.38</v>
      </c>
      <c r="O39" s="266">
        <v>-278072.87</v>
      </c>
      <c r="P39" s="266">
        <v>2205072.4900000002</v>
      </c>
      <c r="S39" s="100">
        <v>1667868.63</v>
      </c>
      <c r="T39" s="100">
        <v>138600</v>
      </c>
      <c r="U39" s="100">
        <v>806.5</v>
      </c>
      <c r="V39" s="100">
        <v>1177400</v>
      </c>
      <c r="W39" s="100">
        <v>47600</v>
      </c>
      <c r="X39" s="124">
        <v>1753458</v>
      </c>
      <c r="AA39" s="124">
        <v>582644.47</v>
      </c>
      <c r="AB39" s="124">
        <v>73934.3</v>
      </c>
    </row>
    <row r="40" spans="1:30" x14ac:dyDescent="0.2">
      <c r="A40" s="266" t="s">
        <v>1537</v>
      </c>
      <c r="B40" s="123">
        <v>756075.75</v>
      </c>
      <c r="C40" s="123">
        <v>53980</v>
      </c>
      <c r="D40" s="123">
        <v>163142.87</v>
      </c>
      <c r="E40" s="266">
        <v>2244050.0699999998</v>
      </c>
      <c r="F40" s="266">
        <v>955108.13</v>
      </c>
      <c r="H40" s="287">
        <v>67551.570000000007</v>
      </c>
      <c r="O40" s="266">
        <v>1838307.3</v>
      </c>
      <c r="P40" s="266">
        <v>1879861.02</v>
      </c>
      <c r="S40" s="100">
        <v>1689611.54</v>
      </c>
      <c r="T40" s="100">
        <v>185000</v>
      </c>
      <c r="U40" s="100">
        <v>890.35</v>
      </c>
      <c r="V40" s="100">
        <v>775720</v>
      </c>
      <c r="W40" s="100">
        <v>360.2</v>
      </c>
      <c r="X40" s="124">
        <v>1382684</v>
      </c>
      <c r="AA40" s="124">
        <v>673334.46</v>
      </c>
      <c r="AB40" s="124">
        <v>9916.7000000000007</v>
      </c>
    </row>
    <row r="41" spans="1:30" x14ac:dyDescent="0.2">
      <c r="A41" s="266" t="s">
        <v>1538</v>
      </c>
      <c r="B41" s="123">
        <v>1064798.78</v>
      </c>
      <c r="C41" s="123">
        <v>0</v>
      </c>
      <c r="D41" s="123">
        <v>77949.62</v>
      </c>
      <c r="E41" s="266">
        <v>782981.66</v>
      </c>
      <c r="F41" s="266">
        <v>534043</v>
      </c>
      <c r="H41" s="287">
        <v>44180</v>
      </c>
      <c r="O41" s="266">
        <v>-1604193.26</v>
      </c>
      <c r="P41" s="266">
        <v>3832429.73</v>
      </c>
      <c r="S41" s="100">
        <v>1314258.8</v>
      </c>
      <c r="T41" s="100">
        <v>232240</v>
      </c>
      <c r="U41" s="100">
        <v>1558.55</v>
      </c>
      <c r="V41" s="100">
        <v>945260</v>
      </c>
      <c r="X41" s="124">
        <v>1528780</v>
      </c>
      <c r="Y41" s="124">
        <v>4976</v>
      </c>
      <c r="Z41" s="124">
        <v>360</v>
      </c>
      <c r="AA41" s="124">
        <v>625526.66</v>
      </c>
      <c r="AB41" s="124">
        <v>76894.100000000006</v>
      </c>
    </row>
    <row r="42" spans="1:30" x14ac:dyDescent="0.2">
      <c r="A42" s="266" t="s">
        <v>1539</v>
      </c>
      <c r="B42" s="123">
        <v>426674.65</v>
      </c>
      <c r="C42" s="123">
        <v>0</v>
      </c>
      <c r="D42" s="123">
        <v>104953.78</v>
      </c>
      <c r="E42" s="266">
        <v>262283.11</v>
      </c>
      <c r="F42" s="266">
        <v>1754672.74</v>
      </c>
      <c r="H42" s="287">
        <v>16450</v>
      </c>
      <c r="O42" s="266">
        <v>525930.79</v>
      </c>
      <c r="P42" s="266">
        <v>1975418.72</v>
      </c>
      <c r="S42" s="100">
        <v>952042.52</v>
      </c>
      <c r="T42" s="100">
        <v>106600</v>
      </c>
      <c r="U42" s="100">
        <v>495.62</v>
      </c>
      <c r="V42" s="100">
        <v>821800</v>
      </c>
      <c r="X42" s="124">
        <v>1262190</v>
      </c>
      <c r="Z42" s="124">
        <v>460</v>
      </c>
      <c r="AA42" s="124">
        <v>423708.07</v>
      </c>
      <c r="AB42" s="124">
        <v>74633.3</v>
      </c>
    </row>
    <row r="43" spans="1:30" x14ac:dyDescent="0.2">
      <c r="A43" s="266" t="s">
        <v>1540</v>
      </c>
      <c r="B43" s="123">
        <v>478763.43</v>
      </c>
      <c r="C43" s="123">
        <v>0</v>
      </c>
      <c r="D43" s="123">
        <v>98834.14</v>
      </c>
      <c r="E43" s="266">
        <v>197229.36</v>
      </c>
      <c r="F43" s="266">
        <v>198688.44</v>
      </c>
      <c r="H43" s="287">
        <v>21531.83</v>
      </c>
      <c r="O43" s="266">
        <v>-774258.12</v>
      </c>
      <c r="P43" s="266">
        <v>1580455.21</v>
      </c>
      <c r="S43" s="100">
        <v>734839.51</v>
      </c>
      <c r="T43" s="100">
        <v>210000</v>
      </c>
      <c r="U43" s="100">
        <v>443.39</v>
      </c>
      <c r="V43" s="100">
        <v>334900</v>
      </c>
      <c r="X43" s="124">
        <v>600500</v>
      </c>
      <c r="AA43" s="124">
        <v>394367.05</v>
      </c>
      <c r="AB43" s="124">
        <v>73233.399999999994</v>
      </c>
    </row>
    <row r="44" spans="1:30" x14ac:dyDescent="0.2">
      <c r="A44" s="266" t="s">
        <v>1541</v>
      </c>
      <c r="B44" s="123">
        <v>496099.32</v>
      </c>
      <c r="C44" s="123">
        <v>0</v>
      </c>
      <c r="D44" s="123">
        <v>93182.16</v>
      </c>
      <c r="E44" s="266">
        <v>569823.38</v>
      </c>
      <c r="F44" s="266">
        <v>562261.74</v>
      </c>
      <c r="H44" s="287">
        <v>41403.19</v>
      </c>
      <c r="O44" s="266">
        <v>-849681.65</v>
      </c>
      <c r="P44" s="266">
        <v>2583577.5299999998</v>
      </c>
      <c r="S44" s="100">
        <v>984527.23</v>
      </c>
      <c r="U44" s="100">
        <v>733.35</v>
      </c>
      <c r="V44" s="100">
        <v>838100</v>
      </c>
      <c r="W44" s="100">
        <v>15000</v>
      </c>
      <c r="X44" s="124">
        <v>1175094</v>
      </c>
      <c r="Z44" s="124">
        <v>5136</v>
      </c>
      <c r="AA44" s="124">
        <v>532380.75</v>
      </c>
      <c r="AB44" s="124">
        <v>102692.3</v>
      </c>
    </row>
    <row r="45" spans="1:30" x14ac:dyDescent="0.2">
      <c r="A45" s="266" t="s">
        <v>1542</v>
      </c>
      <c r="B45" s="123">
        <v>579252.93999999994</v>
      </c>
      <c r="D45" s="123">
        <v>51825.03</v>
      </c>
      <c r="E45" s="266">
        <v>356415.74</v>
      </c>
      <c r="F45" s="266">
        <v>723225.81</v>
      </c>
      <c r="O45" s="266">
        <v>-66844.53</v>
      </c>
      <c r="P45" s="266">
        <v>1850667.12</v>
      </c>
      <c r="S45" s="100">
        <v>416853.47</v>
      </c>
      <c r="U45" s="100">
        <v>1127.82</v>
      </c>
      <c r="V45" s="100">
        <v>702650</v>
      </c>
      <c r="X45" s="124">
        <v>808010</v>
      </c>
      <c r="AA45" s="124">
        <v>297135.46000000002</v>
      </c>
      <c r="AB45" s="124">
        <v>68738.899999999994</v>
      </c>
    </row>
    <row r="46" spans="1:30" x14ac:dyDescent="0.2">
      <c r="A46" s="266" t="s">
        <v>1543</v>
      </c>
      <c r="B46" s="123">
        <v>455155.6</v>
      </c>
      <c r="C46" s="123">
        <v>28803.98</v>
      </c>
      <c r="D46" s="123">
        <v>51950.17</v>
      </c>
      <c r="E46" s="266">
        <v>577542.44999999995</v>
      </c>
      <c r="F46" s="266">
        <v>528764.54</v>
      </c>
      <c r="N46" s="266">
        <v>-1651159.52</v>
      </c>
      <c r="P46" s="266">
        <v>3139393.79</v>
      </c>
      <c r="S46" s="100">
        <v>1593162.59</v>
      </c>
      <c r="T46" s="100">
        <v>15000</v>
      </c>
      <c r="U46" s="100">
        <v>411.15</v>
      </c>
      <c r="V46" s="100">
        <v>707050</v>
      </c>
      <c r="X46" s="124">
        <v>1366486</v>
      </c>
      <c r="AA46" s="124">
        <v>548645.97</v>
      </c>
      <c r="AB46" s="124">
        <v>69063.3</v>
      </c>
    </row>
    <row r="47" spans="1:30" x14ac:dyDescent="0.2">
      <c r="A47" s="266" t="s">
        <v>1544</v>
      </c>
      <c r="B47" s="123">
        <v>162390.41</v>
      </c>
      <c r="C47" s="123">
        <v>4045.9</v>
      </c>
      <c r="D47" s="123">
        <v>73119.41</v>
      </c>
      <c r="E47" s="266">
        <v>1495896.86</v>
      </c>
      <c r="F47" s="266">
        <v>1061925.28</v>
      </c>
      <c r="O47" s="266">
        <v>270496.65000000002</v>
      </c>
      <c r="P47" s="266">
        <v>2592803.14</v>
      </c>
      <c r="S47" s="100">
        <v>497748.84</v>
      </c>
      <c r="U47" s="100">
        <v>391.83</v>
      </c>
      <c r="V47" s="100">
        <v>202200</v>
      </c>
      <c r="X47" s="124">
        <v>345766</v>
      </c>
      <c r="AA47" s="124">
        <v>336880.5</v>
      </c>
      <c r="AB47" s="124">
        <v>53544.1</v>
      </c>
    </row>
    <row r="48" spans="1:30" x14ac:dyDescent="0.2">
      <c r="A48" s="266" t="s">
        <v>1545</v>
      </c>
      <c r="B48" s="123">
        <v>531616.03</v>
      </c>
      <c r="C48" s="123">
        <v>0</v>
      </c>
      <c r="D48" s="123">
        <v>80277.960000000006</v>
      </c>
      <c r="E48" s="266">
        <v>299719.40000000002</v>
      </c>
      <c r="F48" s="266">
        <v>381297.49</v>
      </c>
      <c r="H48" s="287">
        <v>18975.27</v>
      </c>
      <c r="O48" s="266">
        <v>-1041844.98</v>
      </c>
      <c r="P48" s="266">
        <v>2213150.63</v>
      </c>
      <c r="S48" s="100">
        <v>534374.99</v>
      </c>
      <c r="T48" s="100">
        <v>10000</v>
      </c>
      <c r="U48" s="100">
        <v>941.45</v>
      </c>
      <c r="V48" s="100">
        <v>912632</v>
      </c>
      <c r="W48" s="100">
        <v>6000</v>
      </c>
      <c r="X48" s="124">
        <v>982132</v>
      </c>
      <c r="AA48" s="124">
        <v>307219.68</v>
      </c>
      <c r="AB48" s="124">
        <v>1610.8</v>
      </c>
    </row>
    <row r="49" spans="1:30" x14ac:dyDescent="0.2">
      <c r="A49" s="266" t="s">
        <v>1546</v>
      </c>
      <c r="B49" s="123">
        <v>262736.77</v>
      </c>
      <c r="C49" s="123">
        <v>5136</v>
      </c>
      <c r="D49" s="123">
        <v>25225.7</v>
      </c>
      <c r="E49" s="266">
        <v>846265.5</v>
      </c>
      <c r="F49" s="266">
        <v>589015.15</v>
      </c>
      <c r="J49" s="287">
        <v>85000</v>
      </c>
      <c r="O49" s="266">
        <v>-451348.16</v>
      </c>
      <c r="P49" s="266">
        <v>2118686.35</v>
      </c>
      <c r="S49" s="100">
        <v>608253.69999999995</v>
      </c>
      <c r="U49" s="100">
        <v>197.19</v>
      </c>
      <c r="V49" s="100">
        <v>789500</v>
      </c>
      <c r="X49" s="124">
        <v>963145</v>
      </c>
      <c r="AA49" s="124">
        <v>340493.86</v>
      </c>
      <c r="AB49" s="124">
        <v>76169.100000000006</v>
      </c>
    </row>
    <row r="50" spans="1:30" x14ac:dyDescent="0.2">
      <c r="A50" s="266" t="s">
        <v>1547</v>
      </c>
      <c r="B50" s="123">
        <v>404663.22</v>
      </c>
      <c r="C50" s="123">
        <v>0</v>
      </c>
      <c r="D50" s="123">
        <v>516806.73</v>
      </c>
      <c r="E50" s="266">
        <v>998983.14</v>
      </c>
      <c r="F50" s="266">
        <v>17683.63</v>
      </c>
      <c r="M50" s="266">
        <v>5737</v>
      </c>
      <c r="O50" s="266">
        <v>-1208706.43</v>
      </c>
      <c r="P50" s="266">
        <v>3206691.97</v>
      </c>
      <c r="S50" s="100">
        <v>1312558.3600000001</v>
      </c>
      <c r="T50" s="100">
        <v>245000</v>
      </c>
      <c r="U50" s="100">
        <v>1230.8800000000001</v>
      </c>
      <c r="V50" s="100">
        <v>1791800</v>
      </c>
      <c r="X50" s="124">
        <v>2306362</v>
      </c>
      <c r="AA50" s="124">
        <v>732261.36</v>
      </c>
      <c r="AB50" s="124">
        <v>65802.7</v>
      </c>
    </row>
    <row r="51" spans="1:30" x14ac:dyDescent="0.2">
      <c r="A51" s="266" t="s">
        <v>1548</v>
      </c>
      <c r="B51" s="123">
        <v>97909.27</v>
      </c>
      <c r="C51" s="123">
        <v>18100</v>
      </c>
      <c r="D51" s="123">
        <v>175719.31</v>
      </c>
      <c r="E51" s="266">
        <v>38731.699999999997</v>
      </c>
      <c r="F51" s="266">
        <v>736629.76000000001</v>
      </c>
      <c r="K51" s="287">
        <v>0</v>
      </c>
      <c r="O51" s="266">
        <v>-1028475.75</v>
      </c>
      <c r="P51" s="266">
        <v>2598703.46</v>
      </c>
      <c r="S51" s="100">
        <v>1502290.78</v>
      </c>
      <c r="T51" s="100">
        <v>81200</v>
      </c>
      <c r="U51" s="100">
        <v>780.95</v>
      </c>
      <c r="V51" s="100">
        <v>1326800</v>
      </c>
      <c r="W51" s="100">
        <v>50000</v>
      </c>
      <c r="X51" s="124">
        <v>2257763.7999999998</v>
      </c>
      <c r="AA51" s="124">
        <v>656313.1</v>
      </c>
      <c r="AB51" s="124">
        <v>266105.5</v>
      </c>
    </row>
    <row r="52" spans="1:30" x14ac:dyDescent="0.2">
      <c r="A52" s="266" t="s">
        <v>1549</v>
      </c>
      <c r="B52" s="123">
        <v>338370.2</v>
      </c>
      <c r="C52" s="123">
        <v>0</v>
      </c>
      <c r="D52" s="123">
        <v>94510.57</v>
      </c>
      <c r="E52" s="266">
        <v>282730.98</v>
      </c>
      <c r="F52" s="266">
        <v>33051.480000000003</v>
      </c>
      <c r="K52" s="287">
        <v>0</v>
      </c>
      <c r="O52" s="266">
        <v>-1629005.92</v>
      </c>
      <c r="P52" s="266">
        <v>2341456.5299999998</v>
      </c>
      <c r="S52" s="100">
        <v>1133229.98</v>
      </c>
      <c r="T52" s="100">
        <v>222285</v>
      </c>
      <c r="U52" s="100">
        <v>455.78</v>
      </c>
      <c r="V52" s="100">
        <v>595670</v>
      </c>
      <c r="W52" s="100">
        <v>110000</v>
      </c>
      <c r="X52" s="124">
        <v>1120884</v>
      </c>
      <c r="AA52" s="124">
        <v>613747.34</v>
      </c>
      <c r="AB52" s="124">
        <v>84741.8</v>
      </c>
      <c r="AD52" s="124">
        <v>135535</v>
      </c>
    </row>
    <row r="53" spans="1:30" x14ac:dyDescent="0.2">
      <c r="A53" s="266" t="s">
        <v>1550</v>
      </c>
      <c r="B53" s="123">
        <v>727973.17</v>
      </c>
      <c r="C53" s="123">
        <v>0</v>
      </c>
      <c r="D53" s="123">
        <v>183520.66</v>
      </c>
      <c r="E53" s="266">
        <v>2221423.0699999998</v>
      </c>
      <c r="F53" s="266">
        <v>157010.26</v>
      </c>
      <c r="K53" s="287">
        <v>0</v>
      </c>
      <c r="M53" s="266">
        <v>200000</v>
      </c>
      <c r="O53" s="266">
        <v>2365579.7400000002</v>
      </c>
      <c r="P53" s="266">
        <v>1574485.41</v>
      </c>
      <c r="Q53" s="100">
        <v>2720.96</v>
      </c>
      <c r="S53" s="100">
        <v>2440483.2000000002</v>
      </c>
      <c r="T53" s="100">
        <v>430000</v>
      </c>
      <c r="V53" s="100">
        <v>1575300</v>
      </c>
      <c r="W53" s="100">
        <v>100000</v>
      </c>
      <c r="X53" s="124">
        <v>2948027</v>
      </c>
      <c r="AA53" s="124">
        <v>1644956.25</v>
      </c>
      <c r="AB53" s="124">
        <v>289632.3</v>
      </c>
    </row>
    <row r="54" spans="1:30" x14ac:dyDescent="0.2">
      <c r="A54" s="266" t="s">
        <v>1551</v>
      </c>
      <c r="B54" s="123">
        <v>199796.98</v>
      </c>
      <c r="C54" s="123">
        <v>0</v>
      </c>
      <c r="D54" s="123">
        <v>90608.320000000007</v>
      </c>
      <c r="E54" s="266">
        <v>15686.52</v>
      </c>
      <c r="F54" s="266">
        <v>21250.03</v>
      </c>
      <c r="H54" s="287">
        <v>4800</v>
      </c>
      <c r="O54" s="266">
        <v>-1248238.99</v>
      </c>
      <c r="P54" s="266">
        <v>1566508.7</v>
      </c>
      <c r="S54" s="100">
        <v>768972.5</v>
      </c>
      <c r="T54" s="100">
        <v>94000</v>
      </c>
      <c r="U54" s="100">
        <v>529.96</v>
      </c>
      <c r="V54" s="100">
        <v>836940</v>
      </c>
      <c r="X54" s="124">
        <v>1186240</v>
      </c>
      <c r="AA54" s="124">
        <v>277102.15000000002</v>
      </c>
      <c r="AB54" s="124">
        <v>88842.17</v>
      </c>
    </row>
    <row r="55" spans="1:30" x14ac:dyDescent="0.2">
      <c r="A55" s="266" t="s">
        <v>1552</v>
      </c>
      <c r="B55" s="123">
        <v>154129.16</v>
      </c>
      <c r="C55" s="123">
        <v>0</v>
      </c>
      <c r="D55" s="123">
        <v>21271.56</v>
      </c>
      <c r="E55" s="266">
        <v>12612.08</v>
      </c>
      <c r="F55" s="266">
        <v>55550.87</v>
      </c>
      <c r="O55" s="266">
        <v>-2043740.6</v>
      </c>
      <c r="P55" s="266">
        <v>2534998.48</v>
      </c>
      <c r="Q55" s="100">
        <v>758.83</v>
      </c>
      <c r="S55" s="100">
        <v>931193.21</v>
      </c>
      <c r="T55" s="100">
        <v>43480</v>
      </c>
      <c r="V55" s="100">
        <v>491840</v>
      </c>
      <c r="X55" s="124">
        <v>908860</v>
      </c>
      <c r="AA55" s="124">
        <v>587161.57999999996</v>
      </c>
      <c r="AB55" s="124">
        <v>34870.300000000003</v>
      </c>
    </row>
    <row r="56" spans="1:30" x14ac:dyDescent="0.2">
      <c r="A56" s="266" t="s">
        <v>1553</v>
      </c>
      <c r="B56" s="123">
        <v>197208.95</v>
      </c>
      <c r="C56" s="123">
        <v>0</v>
      </c>
      <c r="D56" s="123">
        <v>62451.93</v>
      </c>
      <c r="E56" s="266">
        <v>24848.880000000001</v>
      </c>
      <c r="F56" s="266">
        <v>79051.94</v>
      </c>
      <c r="O56" s="266">
        <v>-1878037.02</v>
      </c>
      <c r="P56" s="266">
        <v>2415193.5099999998</v>
      </c>
      <c r="Q56" s="100">
        <v>790.54</v>
      </c>
      <c r="S56" s="100">
        <v>1010878.54</v>
      </c>
      <c r="T56" s="100">
        <v>92604</v>
      </c>
      <c r="V56" s="100">
        <v>1807200</v>
      </c>
      <c r="W56" s="100">
        <v>100000</v>
      </c>
      <c r="X56" s="124">
        <v>2105795</v>
      </c>
      <c r="AA56" s="124">
        <v>782015.93</v>
      </c>
      <c r="AB56" s="124">
        <v>136186.94</v>
      </c>
    </row>
    <row r="57" spans="1:30" x14ac:dyDescent="0.2">
      <c r="A57" s="266" t="s">
        <v>1554</v>
      </c>
      <c r="B57" s="123">
        <v>57401.93</v>
      </c>
      <c r="C57" s="123">
        <v>0</v>
      </c>
      <c r="D57" s="123">
        <v>39306.19</v>
      </c>
      <c r="E57" s="266">
        <v>325196.71999999997</v>
      </c>
      <c r="F57" s="266">
        <v>118043.5</v>
      </c>
      <c r="O57" s="266">
        <v>-621640.99</v>
      </c>
      <c r="P57" s="266">
        <v>1430245.31</v>
      </c>
      <c r="S57" s="100">
        <v>669886.56000000006</v>
      </c>
      <c r="T57" s="100">
        <v>51640</v>
      </c>
      <c r="U57" s="100">
        <v>470.01</v>
      </c>
      <c r="V57" s="100">
        <v>471500</v>
      </c>
      <c r="X57" s="124">
        <v>727500</v>
      </c>
      <c r="AA57" s="124">
        <v>461433.43</v>
      </c>
      <c r="AB57" s="124">
        <v>114302.12</v>
      </c>
      <c r="AC57" s="124">
        <v>106840</v>
      </c>
    </row>
    <row r="58" spans="1:30" x14ac:dyDescent="0.2">
      <c r="A58" s="266" t="s">
        <v>1555</v>
      </c>
      <c r="B58" s="123">
        <v>104151.98</v>
      </c>
      <c r="C58" s="123">
        <v>77400</v>
      </c>
      <c r="D58" s="123">
        <v>52063.97</v>
      </c>
      <c r="E58" s="266">
        <v>81987.31</v>
      </c>
      <c r="F58" s="266">
        <v>975833.14</v>
      </c>
      <c r="O58" s="266">
        <v>-1384285.96</v>
      </c>
      <c r="P58" s="266">
        <v>2897338.69</v>
      </c>
      <c r="Q58" s="100">
        <v>360.99</v>
      </c>
      <c r="S58" s="100">
        <v>1376716.04</v>
      </c>
      <c r="T58" s="100">
        <v>358740</v>
      </c>
      <c r="V58" s="100">
        <v>1224400</v>
      </c>
      <c r="W58" s="100">
        <v>50000</v>
      </c>
      <c r="X58" s="124">
        <v>1754300</v>
      </c>
      <c r="AA58" s="124">
        <v>922088.46</v>
      </c>
      <c r="AB58" s="124">
        <v>245526.9</v>
      </c>
    </row>
    <row r="59" spans="1:30" x14ac:dyDescent="0.2">
      <c r="A59" s="266" t="s">
        <v>1556</v>
      </c>
      <c r="B59" s="123">
        <v>105060.49</v>
      </c>
      <c r="C59" s="123">
        <v>0</v>
      </c>
      <c r="D59" s="123">
        <v>70476.03</v>
      </c>
      <c r="E59" s="266">
        <v>1</v>
      </c>
      <c r="F59" s="266">
        <v>45465.63</v>
      </c>
      <c r="H59" s="287">
        <v>17440.18</v>
      </c>
      <c r="K59" s="287">
        <v>0</v>
      </c>
      <c r="O59" s="266">
        <v>-2902808.08</v>
      </c>
      <c r="P59" s="266">
        <v>3457082.1</v>
      </c>
      <c r="S59" s="100">
        <v>1051755.54</v>
      </c>
      <c r="T59" s="100">
        <v>109000</v>
      </c>
      <c r="U59" s="100">
        <v>483.14</v>
      </c>
      <c r="V59" s="100">
        <v>786060</v>
      </c>
      <c r="X59" s="124">
        <v>1412829</v>
      </c>
      <c r="AA59" s="124">
        <v>592880.25</v>
      </c>
      <c r="AB59" s="124">
        <v>17103.48</v>
      </c>
    </row>
    <row r="60" spans="1:30" x14ac:dyDescent="0.2">
      <c r="A60" s="266" t="s">
        <v>1557</v>
      </c>
      <c r="B60" s="123">
        <v>155275.69</v>
      </c>
      <c r="C60" s="123">
        <v>0</v>
      </c>
      <c r="D60" s="123">
        <v>12910</v>
      </c>
      <c r="E60" s="266">
        <v>2</v>
      </c>
      <c r="F60" s="266">
        <v>22825.66</v>
      </c>
      <c r="O60" s="266">
        <v>-80470.66</v>
      </c>
      <c r="P60" s="266">
        <v>339109.18</v>
      </c>
      <c r="S60" s="100">
        <v>768824.7</v>
      </c>
      <c r="U60" s="100">
        <v>1350.57</v>
      </c>
      <c r="V60" s="100">
        <v>801000</v>
      </c>
      <c r="W60" s="100">
        <v>50000</v>
      </c>
      <c r="X60" s="124">
        <v>1023300</v>
      </c>
      <c r="AA60" s="124">
        <v>619244</v>
      </c>
      <c r="AB60" s="124">
        <v>20838.439999999999</v>
      </c>
    </row>
    <row r="61" spans="1:30" x14ac:dyDescent="0.2">
      <c r="A61" s="266" t="s">
        <v>1558</v>
      </c>
      <c r="B61" s="123">
        <v>136421.85999999999</v>
      </c>
      <c r="C61" s="123">
        <v>0</v>
      </c>
      <c r="D61" s="123">
        <v>94913</v>
      </c>
      <c r="E61" s="266">
        <v>117335.41</v>
      </c>
      <c r="F61" s="266">
        <v>23558.52</v>
      </c>
      <c r="K61" s="287">
        <v>0</v>
      </c>
      <c r="O61" s="266">
        <v>-1262442.29</v>
      </c>
      <c r="P61" s="266">
        <v>1695206.85</v>
      </c>
      <c r="S61" s="100">
        <v>551319.16</v>
      </c>
      <c r="T61" s="100">
        <v>34000</v>
      </c>
      <c r="V61" s="100">
        <v>778150</v>
      </c>
      <c r="W61" s="100">
        <v>50000</v>
      </c>
      <c r="X61" s="124">
        <v>1031979.28</v>
      </c>
      <c r="AA61" s="124">
        <v>346085.65</v>
      </c>
      <c r="AB61" s="124">
        <v>48492</v>
      </c>
    </row>
    <row r="62" spans="1:30" x14ac:dyDescent="0.2">
      <c r="A62" s="266" t="s">
        <v>1559</v>
      </c>
      <c r="B62" s="123">
        <v>338954.06</v>
      </c>
      <c r="C62" s="123">
        <v>0</v>
      </c>
      <c r="D62" s="123">
        <v>67501.42</v>
      </c>
      <c r="E62" s="266">
        <v>109408.86</v>
      </c>
      <c r="F62" s="266">
        <v>83038.149999999994</v>
      </c>
      <c r="K62" s="287">
        <v>0</v>
      </c>
      <c r="O62" s="266">
        <v>-2031305.7</v>
      </c>
      <c r="P62" s="266">
        <v>2729343.72</v>
      </c>
      <c r="Q62" s="100">
        <v>12.62</v>
      </c>
      <c r="S62" s="100">
        <v>1305399.1100000001</v>
      </c>
      <c r="U62" s="100">
        <v>874.74</v>
      </c>
      <c r="V62" s="100">
        <v>904820</v>
      </c>
      <c r="W62" s="100">
        <v>50000</v>
      </c>
      <c r="X62" s="124">
        <v>1428121.6000000001</v>
      </c>
      <c r="AA62" s="124">
        <v>716126.68</v>
      </c>
      <c r="AB62" s="124">
        <v>141877.72</v>
      </c>
    </row>
    <row r="63" spans="1:30" x14ac:dyDescent="0.2">
      <c r="A63" s="266" t="s">
        <v>1560</v>
      </c>
      <c r="B63" s="123">
        <v>314672.53000000003</v>
      </c>
      <c r="C63" s="123">
        <v>14400</v>
      </c>
      <c r="D63" s="123">
        <v>74342.91</v>
      </c>
      <c r="E63" s="266">
        <v>156522</v>
      </c>
      <c r="F63" s="266">
        <v>252756.27</v>
      </c>
      <c r="K63" s="287">
        <v>0</v>
      </c>
      <c r="O63" s="266">
        <v>-2207246.38</v>
      </c>
      <c r="P63" s="266">
        <v>3207310.61</v>
      </c>
      <c r="S63" s="100">
        <v>1562181.21</v>
      </c>
      <c r="T63" s="100">
        <v>305990</v>
      </c>
      <c r="U63" s="100">
        <v>703.55</v>
      </c>
      <c r="V63" s="100">
        <v>1188780</v>
      </c>
      <c r="X63" s="124">
        <v>1969958.4</v>
      </c>
      <c r="AA63" s="124">
        <v>861500.21</v>
      </c>
      <c r="AB63" s="124">
        <v>213680.67</v>
      </c>
    </row>
    <row r="64" spans="1:30" x14ac:dyDescent="0.2">
      <c r="A64" s="266" t="s">
        <v>1561</v>
      </c>
      <c r="B64" s="123">
        <v>301206.81</v>
      </c>
      <c r="C64" s="123">
        <v>0</v>
      </c>
      <c r="D64" s="123">
        <v>100732.84</v>
      </c>
      <c r="E64" s="266">
        <v>135028.78</v>
      </c>
      <c r="F64" s="266">
        <v>75260.850000000006</v>
      </c>
      <c r="H64" s="287">
        <v>69600</v>
      </c>
      <c r="O64" s="266">
        <v>-2060180.96</v>
      </c>
      <c r="P64" s="266">
        <v>2601971.02</v>
      </c>
      <c r="S64" s="100">
        <v>1349043.14</v>
      </c>
      <c r="T64" s="100">
        <v>145704</v>
      </c>
      <c r="U64" s="100">
        <v>653.41</v>
      </c>
      <c r="V64" s="100">
        <v>1042130</v>
      </c>
      <c r="W64" s="100">
        <v>80000</v>
      </c>
      <c r="X64" s="124">
        <v>1596130</v>
      </c>
      <c r="AA64" s="124">
        <v>827972.03</v>
      </c>
      <c r="AB64" s="124">
        <v>81215.3</v>
      </c>
    </row>
    <row r="65" spans="1:28" x14ac:dyDescent="0.2">
      <c r="A65" s="266" t="s">
        <v>1562</v>
      </c>
      <c r="B65" s="123">
        <v>84190.17</v>
      </c>
      <c r="C65" s="123">
        <v>4800</v>
      </c>
      <c r="D65" s="123">
        <v>103495.41</v>
      </c>
      <c r="E65" s="266">
        <v>750816.48</v>
      </c>
      <c r="F65" s="266">
        <v>38142.53</v>
      </c>
      <c r="K65" s="287">
        <v>0</v>
      </c>
      <c r="O65" s="266">
        <v>-1874237.09</v>
      </c>
      <c r="P65" s="266">
        <v>3048211.32</v>
      </c>
      <c r="S65" s="100">
        <v>1048547.6</v>
      </c>
      <c r="T65" s="100">
        <v>60000</v>
      </c>
      <c r="U65" s="100">
        <v>529.39</v>
      </c>
      <c r="V65" s="100">
        <v>950900</v>
      </c>
      <c r="X65" s="124">
        <v>1538747.6</v>
      </c>
      <c r="AA65" s="124">
        <v>447710.28</v>
      </c>
      <c r="AB65" s="124">
        <v>133350.75</v>
      </c>
    </row>
    <row r="66" spans="1:28" x14ac:dyDescent="0.2">
      <c r="A66" s="266" t="s">
        <v>1577</v>
      </c>
      <c r="B66" s="123">
        <v>79329.09</v>
      </c>
      <c r="C66" s="123">
        <v>0</v>
      </c>
      <c r="D66" s="123">
        <v>36021.01</v>
      </c>
      <c r="E66" s="266">
        <v>632707.91</v>
      </c>
      <c r="F66" s="266">
        <v>129990.08</v>
      </c>
      <c r="O66" s="266">
        <v>11824.18</v>
      </c>
      <c r="P66" s="266">
        <v>1312112.72</v>
      </c>
      <c r="S66" s="100">
        <v>653054.87</v>
      </c>
      <c r="T66" s="100">
        <v>70000</v>
      </c>
      <c r="U66" s="100">
        <v>839.77</v>
      </c>
      <c r="V66" s="100">
        <v>1457018</v>
      </c>
      <c r="X66" s="124">
        <v>1803418</v>
      </c>
      <c r="AA66" s="124">
        <v>402834.69</v>
      </c>
      <c r="AB66" s="124">
        <v>157364.76</v>
      </c>
    </row>
    <row r="67" spans="1:28" x14ac:dyDescent="0.2">
      <c r="A67" s="266" t="s">
        <v>1563</v>
      </c>
      <c r="B67" s="123">
        <v>814854.75</v>
      </c>
      <c r="C67" s="123">
        <v>10560</v>
      </c>
      <c r="D67" s="123">
        <v>71829.179999999993</v>
      </c>
      <c r="E67" s="266">
        <v>898745.5</v>
      </c>
      <c r="F67" s="266">
        <v>258452</v>
      </c>
      <c r="O67" s="266">
        <v>1044339.9</v>
      </c>
      <c r="P67" s="266">
        <v>997975.02</v>
      </c>
      <c r="S67" s="100">
        <v>836512.83</v>
      </c>
      <c r="T67" s="100">
        <v>59880</v>
      </c>
      <c r="U67" s="100">
        <v>1501.18</v>
      </c>
      <c r="V67" s="100">
        <v>1145650</v>
      </c>
      <c r="X67" s="124">
        <v>1400210</v>
      </c>
      <c r="Y67" s="124">
        <v>42240</v>
      </c>
      <c r="Z67" s="124">
        <v>15176</v>
      </c>
      <c r="AA67" s="124">
        <v>438519.21</v>
      </c>
      <c r="AB67" s="124">
        <v>113578.29</v>
      </c>
    </row>
    <row r="68" spans="1:28" x14ac:dyDescent="0.2">
      <c r="A68" s="74" t="s">
        <v>670</v>
      </c>
    </row>
    <row r="69" spans="1:28" x14ac:dyDescent="0.2">
      <c r="A69" s="266" t="s">
        <v>1564</v>
      </c>
      <c r="B69" s="123">
        <v>561494.06000000006</v>
      </c>
      <c r="C69" s="123">
        <v>0</v>
      </c>
      <c r="D69" s="123">
        <v>28210.63</v>
      </c>
      <c r="E69" s="266">
        <v>275919.58</v>
      </c>
      <c r="F69" s="266">
        <v>465278.5</v>
      </c>
      <c r="J69" s="287">
        <v>60000</v>
      </c>
      <c r="O69" s="266">
        <v>1306537.43</v>
      </c>
      <c r="P69" s="266">
        <v>73641.19</v>
      </c>
      <c r="S69" s="100">
        <v>1966621.7</v>
      </c>
      <c r="T69" s="100">
        <v>236780</v>
      </c>
      <c r="U69" s="100">
        <v>1573.09</v>
      </c>
      <c r="V69" s="100">
        <v>2410980</v>
      </c>
      <c r="W69" s="100">
        <v>129197</v>
      </c>
      <c r="X69" s="124">
        <v>3185100</v>
      </c>
      <c r="Y69" s="124">
        <v>4000</v>
      </c>
      <c r="Z69" s="124">
        <v>30066</v>
      </c>
      <c r="AA69" s="124">
        <v>1466286.64</v>
      </c>
      <c r="AB69" s="124">
        <v>115334</v>
      </c>
    </row>
    <row r="70" spans="1:28" x14ac:dyDescent="0.2">
      <c r="A70" s="74" t="s">
        <v>672</v>
      </c>
    </row>
    <row r="71" spans="1:28" x14ac:dyDescent="0.2">
      <c r="A71" s="266" t="s">
        <v>1565</v>
      </c>
      <c r="B71" s="123">
        <v>569036.31999999995</v>
      </c>
      <c r="C71" s="123">
        <v>0</v>
      </c>
      <c r="D71" s="123">
        <v>46904.58</v>
      </c>
      <c r="E71" s="266">
        <v>714916.83</v>
      </c>
      <c r="F71" s="266">
        <v>-105624.18</v>
      </c>
      <c r="K71" s="287">
        <v>1185564.26</v>
      </c>
      <c r="N71" s="266">
        <v>-612095.72</v>
      </c>
      <c r="O71" s="266">
        <v>-1425755.6</v>
      </c>
      <c r="P71" s="266">
        <v>3812852.35</v>
      </c>
      <c r="S71" s="100">
        <v>199713.94</v>
      </c>
      <c r="V71" s="100">
        <v>348468</v>
      </c>
      <c r="W71" s="100">
        <v>150</v>
      </c>
      <c r="X71" s="124">
        <v>914480</v>
      </c>
      <c r="AA71" s="124">
        <v>512102.32</v>
      </c>
      <c r="AB71" s="124">
        <v>714485.36</v>
      </c>
    </row>
    <row r="72" spans="1:28" x14ac:dyDescent="0.2">
      <c r="A72" s="266" t="s">
        <v>1566</v>
      </c>
      <c r="B72" s="123">
        <v>313105.25</v>
      </c>
      <c r="C72" s="123">
        <v>3736.26</v>
      </c>
      <c r="D72" s="123">
        <v>27778.41</v>
      </c>
      <c r="E72" s="266">
        <v>582574.44999999995</v>
      </c>
      <c r="F72" s="266">
        <v>172933.27</v>
      </c>
      <c r="O72" s="266">
        <v>-833367.35</v>
      </c>
      <c r="P72" s="266">
        <v>1909993.72</v>
      </c>
      <c r="S72" s="100">
        <v>1400211.74</v>
      </c>
      <c r="T72" s="100">
        <v>56300</v>
      </c>
      <c r="U72" s="100">
        <v>444.51</v>
      </c>
      <c r="V72" s="100">
        <v>1060180</v>
      </c>
      <c r="X72" s="124">
        <v>1525662</v>
      </c>
      <c r="Z72" s="124">
        <v>4240</v>
      </c>
      <c r="AA72" s="124">
        <v>574818.92000000004</v>
      </c>
      <c r="AB72" s="124">
        <v>174938.06</v>
      </c>
    </row>
    <row r="73" spans="1:28" x14ac:dyDescent="0.2">
      <c r="A73" s="74" t="s">
        <v>675</v>
      </c>
    </row>
    <row r="74" spans="1:28" x14ac:dyDescent="0.2">
      <c r="A74" s="74" t="s">
        <v>676</v>
      </c>
    </row>
    <row r="75" spans="1:28" x14ac:dyDescent="0.2">
      <c r="A75" s="74" t="s">
        <v>677</v>
      </c>
    </row>
    <row r="76" spans="1:28" x14ac:dyDescent="0.2">
      <c r="A76" s="266" t="s">
        <v>1567</v>
      </c>
      <c r="B76" s="123">
        <v>218804.7</v>
      </c>
      <c r="C76" s="123">
        <v>0</v>
      </c>
      <c r="D76" s="123">
        <v>51412.57</v>
      </c>
      <c r="E76" s="266">
        <v>265556.37</v>
      </c>
      <c r="F76" s="266">
        <v>48004.44</v>
      </c>
      <c r="L76" s="287">
        <v>320</v>
      </c>
      <c r="O76" s="266">
        <v>-2554695.29</v>
      </c>
      <c r="P76" s="266">
        <v>3225580.14</v>
      </c>
      <c r="S76" s="100">
        <v>948846.06</v>
      </c>
      <c r="T76" s="100">
        <v>55560</v>
      </c>
      <c r="U76" s="100">
        <v>277.58999999999997</v>
      </c>
      <c r="V76" s="100">
        <v>748920</v>
      </c>
      <c r="X76" s="124">
        <v>1154080</v>
      </c>
      <c r="AA76" s="124">
        <v>358176.12</v>
      </c>
      <c r="AB76" s="124">
        <v>219372.3</v>
      </c>
    </row>
    <row r="77" spans="1:28" x14ac:dyDescent="0.2">
      <c r="A77" s="266" t="s">
        <v>1568</v>
      </c>
      <c r="B77" s="123">
        <v>593993.21</v>
      </c>
      <c r="C77" s="123">
        <v>30000</v>
      </c>
      <c r="D77" s="123">
        <v>37643.599999999999</v>
      </c>
      <c r="E77" s="266">
        <v>508313.39</v>
      </c>
      <c r="F77" s="266">
        <v>263573.93</v>
      </c>
      <c r="M77" s="266">
        <v>84525</v>
      </c>
      <c r="O77" s="266">
        <v>-860635.03</v>
      </c>
      <c r="P77" s="266">
        <v>2484321.89</v>
      </c>
      <c r="S77" s="100">
        <v>1721932.54</v>
      </c>
      <c r="U77" s="100">
        <v>1104.53</v>
      </c>
      <c r="V77" s="100">
        <v>594990</v>
      </c>
      <c r="X77" s="124">
        <v>1284408</v>
      </c>
      <c r="Z77" s="124">
        <v>0</v>
      </c>
      <c r="AA77" s="124">
        <v>1050332</v>
      </c>
      <c r="AB77" s="124">
        <v>153424.79999999999</v>
      </c>
    </row>
    <row r="78" spans="1:28" x14ac:dyDescent="0.2">
      <c r="A78" s="74" t="s">
        <v>680</v>
      </c>
    </row>
    <row r="79" spans="1:28" x14ac:dyDescent="0.2">
      <c r="A79" s="266" t="s">
        <v>1578</v>
      </c>
      <c r="B79" s="123">
        <v>422572.49</v>
      </c>
      <c r="C79" s="123">
        <v>25212.91</v>
      </c>
      <c r="D79" s="123">
        <v>38051.42</v>
      </c>
      <c r="E79" s="266">
        <v>849818.67</v>
      </c>
      <c r="F79" s="266">
        <v>16443.16</v>
      </c>
      <c r="G79" s="287">
        <v>900</v>
      </c>
      <c r="N79" s="266">
        <v>-4736298.58</v>
      </c>
      <c r="O79" s="266">
        <v>3760058.32</v>
      </c>
      <c r="P79" s="266">
        <v>2368149.29</v>
      </c>
      <c r="Q79" s="100">
        <v>900.1</v>
      </c>
      <c r="S79" s="100">
        <v>802809.34</v>
      </c>
      <c r="V79" s="100">
        <v>873837.5</v>
      </c>
      <c r="X79" s="124">
        <v>1079879.5</v>
      </c>
      <c r="AA79" s="124">
        <v>502310.40000000002</v>
      </c>
      <c r="AB79" s="124">
        <v>70613.42</v>
      </c>
    </row>
    <row r="80" spans="1:28" x14ac:dyDescent="0.2">
      <c r="A80" s="266" t="s">
        <v>1569</v>
      </c>
      <c r="B80" s="123">
        <v>377327.35</v>
      </c>
      <c r="C80" s="123">
        <v>0</v>
      </c>
      <c r="D80" s="123">
        <v>21253.759999999998</v>
      </c>
      <c r="E80" s="266">
        <v>536481.79</v>
      </c>
      <c r="F80" s="266">
        <v>372023.27</v>
      </c>
      <c r="H80" s="287">
        <v>21360</v>
      </c>
      <c r="O80" s="266">
        <v>-1148789.2</v>
      </c>
      <c r="P80" s="266">
        <v>2500428.33</v>
      </c>
      <c r="S80" s="100">
        <v>1118897.27</v>
      </c>
      <c r="U80" s="100">
        <v>278.45</v>
      </c>
      <c r="V80" s="100">
        <v>904010</v>
      </c>
      <c r="W80" s="100">
        <v>148900</v>
      </c>
      <c r="X80" s="124">
        <v>1382710</v>
      </c>
      <c r="Z80" s="124">
        <v>6813.86</v>
      </c>
      <c r="AA80" s="124">
        <v>559720.81999999995</v>
      </c>
      <c r="AB80" s="124">
        <v>163971</v>
      </c>
    </row>
    <row r="81" spans="1:30" x14ac:dyDescent="0.2">
      <c r="A81" s="266" t="s">
        <v>1570</v>
      </c>
      <c r="B81" s="123">
        <v>252148.13</v>
      </c>
      <c r="C81" s="123">
        <v>0</v>
      </c>
      <c r="D81" s="123">
        <v>53682.22</v>
      </c>
      <c r="E81" s="266">
        <v>5</v>
      </c>
      <c r="F81" s="266">
        <v>289790.23</v>
      </c>
      <c r="H81" s="287">
        <v>18620.919999999998</v>
      </c>
      <c r="O81" s="266">
        <v>-1545681.43</v>
      </c>
      <c r="P81" s="266">
        <v>2140561.41</v>
      </c>
      <c r="S81" s="100">
        <v>743990.63</v>
      </c>
      <c r="T81" s="100">
        <v>84975</v>
      </c>
      <c r="U81" s="100">
        <v>280.20999999999998</v>
      </c>
      <c r="V81" s="100">
        <v>337230</v>
      </c>
      <c r="W81" s="100">
        <v>39400</v>
      </c>
      <c r="X81" s="124">
        <v>809632</v>
      </c>
      <c r="Z81" s="124">
        <v>3940</v>
      </c>
      <c r="AA81" s="124">
        <v>272962.46000000002</v>
      </c>
      <c r="AB81" s="124">
        <v>66853.7</v>
      </c>
    </row>
    <row r="82" spans="1:30" x14ac:dyDescent="0.2">
      <c r="A82" s="266" t="s">
        <v>1571</v>
      </c>
      <c r="B82" s="123">
        <v>513198.41</v>
      </c>
      <c r="C82" s="123">
        <v>0</v>
      </c>
      <c r="D82" s="123">
        <v>37056.18</v>
      </c>
      <c r="E82" s="266">
        <v>938383.23</v>
      </c>
      <c r="F82" s="266">
        <v>691451.95</v>
      </c>
      <c r="H82" s="287">
        <v>19050</v>
      </c>
      <c r="O82" s="266">
        <v>-133342.57999999999</v>
      </c>
      <c r="P82" s="266">
        <v>2191938.59</v>
      </c>
      <c r="S82" s="100">
        <v>1300935.6100000001</v>
      </c>
      <c r="T82" s="100">
        <v>220650</v>
      </c>
      <c r="U82" s="100">
        <v>562.89</v>
      </c>
      <c r="V82" s="100">
        <v>927190</v>
      </c>
      <c r="W82" s="100">
        <v>110000</v>
      </c>
      <c r="X82" s="124">
        <v>1497650.02</v>
      </c>
      <c r="AA82" s="124">
        <v>512840.99</v>
      </c>
      <c r="AB82" s="124">
        <v>267130.73</v>
      </c>
    </row>
    <row r="83" spans="1:30" x14ac:dyDescent="0.2">
      <c r="A83" s="266" t="s">
        <v>1572</v>
      </c>
      <c r="B83" s="123">
        <v>821223.98</v>
      </c>
      <c r="C83" s="123">
        <v>0</v>
      </c>
      <c r="D83" s="123">
        <v>97902.44</v>
      </c>
      <c r="E83" s="266">
        <v>625989.21</v>
      </c>
      <c r="F83" s="266">
        <v>374186.01</v>
      </c>
      <c r="H83" s="287">
        <v>25878.98</v>
      </c>
      <c r="O83" s="266">
        <v>-2199356.0299999998</v>
      </c>
      <c r="P83" s="266">
        <v>4194803.6500000004</v>
      </c>
      <c r="S83" s="100">
        <v>902473.95</v>
      </c>
      <c r="T83" s="100">
        <v>266700</v>
      </c>
      <c r="U83" s="100">
        <v>835.58</v>
      </c>
      <c r="V83" s="100">
        <v>1319051</v>
      </c>
      <c r="W83" s="100">
        <v>148000</v>
      </c>
      <c r="X83" s="124">
        <v>1667591</v>
      </c>
      <c r="Y83" s="124">
        <v>5300</v>
      </c>
      <c r="Z83" s="124">
        <v>18249.54</v>
      </c>
      <c r="AA83" s="124">
        <v>709648.32</v>
      </c>
      <c r="AB83" s="124">
        <v>292566.63</v>
      </c>
    </row>
    <row r="84" spans="1:30" x14ac:dyDescent="0.2">
      <c r="A84" s="266" t="s">
        <v>1573</v>
      </c>
      <c r="B84" s="123">
        <v>177103.55</v>
      </c>
      <c r="C84" s="123">
        <v>0</v>
      </c>
      <c r="D84" s="123">
        <v>60629.13</v>
      </c>
      <c r="E84" s="266">
        <v>740102.67</v>
      </c>
      <c r="F84" s="266">
        <v>285111.44</v>
      </c>
      <c r="H84" s="287">
        <v>15600</v>
      </c>
      <c r="O84" s="266">
        <v>-518538.97</v>
      </c>
      <c r="P84" s="266">
        <v>2119139.65</v>
      </c>
      <c r="S84" s="100">
        <v>680204.25</v>
      </c>
      <c r="U84" s="100">
        <v>320.62</v>
      </c>
      <c r="V84" s="100">
        <v>729580</v>
      </c>
      <c r="W84" s="100">
        <v>72300</v>
      </c>
      <c r="X84" s="124">
        <v>1109080</v>
      </c>
      <c r="AA84" s="124">
        <v>317858.65999999997</v>
      </c>
      <c r="AB84" s="124">
        <v>224756.1</v>
      </c>
    </row>
    <row r="85" spans="1:30" x14ac:dyDescent="0.2">
      <c r="A85" s="266" t="s">
        <v>1574</v>
      </c>
      <c r="B85" s="123">
        <v>898276.86</v>
      </c>
      <c r="C85" s="123">
        <v>0</v>
      </c>
      <c r="D85" s="123">
        <v>71427.13</v>
      </c>
      <c r="E85" s="266">
        <v>336928.92</v>
      </c>
      <c r="F85" s="266">
        <v>485738.72</v>
      </c>
      <c r="H85" s="287">
        <v>30398.04</v>
      </c>
      <c r="O85" s="266">
        <v>601677.84</v>
      </c>
      <c r="P85" s="266">
        <v>1096893.17</v>
      </c>
      <c r="S85" s="100">
        <v>1041491.15</v>
      </c>
      <c r="T85" s="100">
        <v>511000</v>
      </c>
      <c r="U85" s="100">
        <v>736</v>
      </c>
      <c r="V85" s="100">
        <v>1183710</v>
      </c>
      <c r="W85" s="100">
        <v>143800</v>
      </c>
      <c r="X85" s="124">
        <v>1591110</v>
      </c>
      <c r="Y85" s="124">
        <v>9991</v>
      </c>
      <c r="AA85" s="124">
        <v>660092.97</v>
      </c>
      <c r="AB85" s="124">
        <v>233114.6</v>
      </c>
    </row>
    <row r="86" spans="1:30" x14ac:dyDescent="0.2">
      <c r="A86" s="266" t="s">
        <v>1575</v>
      </c>
      <c r="B86" s="123">
        <v>671858.04</v>
      </c>
      <c r="C86" s="123">
        <v>20800</v>
      </c>
      <c r="D86" s="123">
        <v>48278.29</v>
      </c>
      <c r="E86" s="266">
        <v>490968.81</v>
      </c>
      <c r="F86" s="266">
        <v>285218.05</v>
      </c>
      <c r="H86" s="287">
        <v>24415.9</v>
      </c>
      <c r="O86" s="266">
        <v>-1603972.22</v>
      </c>
      <c r="P86" s="266">
        <v>3207738.11</v>
      </c>
      <c r="S86" s="100">
        <v>747047.97</v>
      </c>
      <c r="T86" s="100">
        <v>150575</v>
      </c>
      <c r="U86" s="100">
        <v>879.21</v>
      </c>
      <c r="V86" s="100">
        <v>1146790</v>
      </c>
      <c r="W86" s="100">
        <v>136000</v>
      </c>
      <c r="X86" s="124">
        <v>1373235</v>
      </c>
      <c r="AA86" s="124">
        <v>627370.68000000005</v>
      </c>
      <c r="AB86" s="124">
        <v>256271.1</v>
      </c>
      <c r="AD86" s="124">
        <v>2000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</sheetPr>
  <dimension ref="A1:AN86"/>
  <sheetViews>
    <sheetView topLeftCell="A59" zoomScale="130" zoomScaleNormal="130" workbookViewId="0">
      <selection activeCell="A68" sqref="A68:XFD68"/>
    </sheetView>
  </sheetViews>
  <sheetFormatPr defaultColWidth="2.75" defaultRowHeight="14.25" x14ac:dyDescent="0.2"/>
  <cols>
    <col min="1" max="1" width="5.5" bestFit="1" customWidth="1"/>
    <col min="2" max="2" width="14.75" customWidth="1"/>
    <col min="3" max="3" width="7.5" style="74" bestFit="1" customWidth="1"/>
    <col min="4" max="4" width="44.75" style="74" bestFit="1" customWidth="1"/>
    <col min="5" max="5" width="44.875" style="266" bestFit="1" customWidth="1"/>
    <col min="6" max="6" width="34.875" style="123" bestFit="1" customWidth="1"/>
    <col min="7" max="7" width="33.875" style="123" bestFit="1" customWidth="1"/>
    <col min="8" max="8" width="25.5" style="123" bestFit="1" customWidth="1"/>
    <col min="9" max="10" width="17" style="266" bestFit="1" customWidth="1"/>
    <col min="11" max="11" width="19.125" style="287" bestFit="1" customWidth="1"/>
    <col min="12" max="12" width="21" style="287" bestFit="1" customWidth="1"/>
    <col min="13" max="13" width="21.375" style="287" bestFit="1" customWidth="1"/>
    <col min="14" max="14" width="20.5" style="287" bestFit="1" customWidth="1"/>
    <col min="15" max="16" width="22.875" style="287" bestFit="1" customWidth="1"/>
    <col min="17" max="17" width="24.875" style="266" bestFit="1" customWidth="1"/>
    <col min="18" max="19" width="28.625" style="266" bestFit="1" customWidth="1"/>
    <col min="20" max="20" width="17" style="266" bestFit="1" customWidth="1"/>
    <col min="21" max="21" width="28.875" style="100" bestFit="1" customWidth="1"/>
    <col min="22" max="22" width="24.75" style="100" bestFit="1" customWidth="1"/>
    <col min="23" max="23" width="46" style="100" bestFit="1" customWidth="1"/>
    <col min="24" max="24" width="46.625" style="100" bestFit="1" customWidth="1"/>
    <col min="25" max="25" width="30.125" style="100" bestFit="1" customWidth="1"/>
    <col min="26" max="26" width="57" style="100" bestFit="1" customWidth="1"/>
    <col min="27" max="27" width="17" style="100" bestFit="1" customWidth="1"/>
    <col min="28" max="28" width="21.625" style="124" bestFit="1" customWidth="1"/>
    <col min="29" max="29" width="28" style="124" bestFit="1" customWidth="1"/>
    <col min="30" max="30" width="26.375" style="124" bestFit="1" customWidth="1"/>
    <col min="31" max="31" width="44.875" style="124" bestFit="1" customWidth="1"/>
    <col min="32" max="32" width="32.375" style="124" bestFit="1" customWidth="1"/>
    <col min="33" max="33" width="24.125" style="124" bestFit="1" customWidth="1"/>
    <col min="34" max="34" width="36.125" style="124" bestFit="1" customWidth="1"/>
    <col min="35" max="35" width="16.375" style="98" customWidth="1"/>
    <col min="36" max="36" width="13.5" style="37" bestFit="1" customWidth="1"/>
    <col min="37" max="37" width="17.375" style="15" bestFit="1" customWidth="1"/>
    <col min="38" max="38" width="17.625" style="18" bestFit="1" customWidth="1"/>
    <col min="39" max="39" width="19.125" style="27" bestFit="1" customWidth="1"/>
    <col min="40" max="40" width="14.625" style="72" bestFit="1" customWidth="1"/>
  </cols>
  <sheetData>
    <row r="1" spans="1:40" x14ac:dyDescent="0.2">
      <c r="E1" s="266" t="s">
        <v>591</v>
      </c>
      <c r="F1" s="123" t="s">
        <v>1438</v>
      </c>
      <c r="G1" s="123" t="s">
        <v>1439</v>
      </c>
      <c r="H1" s="123" t="s">
        <v>1440</v>
      </c>
      <c r="I1" s="266" t="s">
        <v>1442</v>
      </c>
      <c r="J1" s="266" t="s">
        <v>1443</v>
      </c>
      <c r="K1" s="287" t="s">
        <v>1445</v>
      </c>
      <c r="L1" s="287" t="s">
        <v>1446</v>
      </c>
      <c r="M1" s="287" t="s">
        <v>1498</v>
      </c>
      <c r="N1" s="287" t="s">
        <v>1447</v>
      </c>
      <c r="O1" s="287" t="s">
        <v>1448</v>
      </c>
      <c r="P1" s="287" t="s">
        <v>1499</v>
      </c>
      <c r="Q1" s="266" t="s">
        <v>1449</v>
      </c>
      <c r="R1" s="266" t="s">
        <v>1450</v>
      </c>
      <c r="S1" s="266" t="s">
        <v>1451</v>
      </c>
      <c r="T1" s="266" t="s">
        <v>1452</v>
      </c>
      <c r="U1" s="100" t="s">
        <v>1453</v>
      </c>
      <c r="V1" s="100" t="s">
        <v>1500</v>
      </c>
      <c r="W1" s="100" t="s">
        <v>1454</v>
      </c>
      <c r="X1" s="100" t="s">
        <v>1455</v>
      </c>
      <c r="Y1" s="100" t="s">
        <v>1456</v>
      </c>
      <c r="Z1" s="100" t="s">
        <v>1457</v>
      </c>
      <c r="AA1" s="100" t="s">
        <v>1458</v>
      </c>
      <c r="AB1" s="124" t="s">
        <v>1459</v>
      </c>
      <c r="AC1" s="124" t="s">
        <v>1460</v>
      </c>
      <c r="AD1" s="124" t="s">
        <v>1461</v>
      </c>
      <c r="AE1" s="124" t="s">
        <v>1462</v>
      </c>
      <c r="AF1" s="124" t="s">
        <v>1463</v>
      </c>
      <c r="AG1" s="124" t="s">
        <v>1464</v>
      </c>
      <c r="AH1" s="124" t="s">
        <v>1465</v>
      </c>
      <c r="AI1" s="85" t="s">
        <v>6</v>
      </c>
      <c r="AJ1" s="21" t="s">
        <v>7</v>
      </c>
      <c r="AK1" s="70" t="s">
        <v>8</v>
      </c>
      <c r="AL1" s="83" t="s">
        <v>9</v>
      </c>
      <c r="AM1" s="22" t="s">
        <v>10</v>
      </c>
      <c r="AN1" s="71" t="s">
        <v>11</v>
      </c>
    </row>
    <row r="2" spans="1:40" x14ac:dyDescent="0.2">
      <c r="B2" t="s">
        <v>57</v>
      </c>
      <c r="C2" s="74" t="s">
        <v>168</v>
      </c>
      <c r="E2" s="266" t="s">
        <v>592</v>
      </c>
      <c r="F2" s="123" t="s">
        <v>1466</v>
      </c>
      <c r="G2" s="123" t="s">
        <v>1467</v>
      </c>
      <c r="H2" s="123" t="s">
        <v>1468</v>
      </c>
      <c r="I2" s="266" t="s">
        <v>1470</v>
      </c>
      <c r="J2" s="266" t="s">
        <v>1471</v>
      </c>
      <c r="K2" s="287" t="s">
        <v>1473</v>
      </c>
      <c r="L2" s="287" t="s">
        <v>1474</v>
      </c>
      <c r="M2" s="287" t="s">
        <v>1501</v>
      </c>
      <c r="N2" s="287" t="s">
        <v>1475</v>
      </c>
      <c r="O2" s="287" t="s">
        <v>1476</v>
      </c>
      <c r="P2" s="287" t="s">
        <v>1502</v>
      </c>
      <c r="Q2" s="266" t="s">
        <v>1477</v>
      </c>
      <c r="R2" s="266" t="s">
        <v>1478</v>
      </c>
      <c r="S2" s="266" t="s">
        <v>1479</v>
      </c>
      <c r="T2" s="266" t="s">
        <v>1480</v>
      </c>
      <c r="U2" s="100" t="s">
        <v>1481</v>
      </c>
      <c r="V2" s="100" t="s">
        <v>1503</v>
      </c>
      <c r="W2" s="100" t="s">
        <v>1482</v>
      </c>
      <c r="X2" s="100" t="s">
        <v>1483</v>
      </c>
      <c r="Y2" s="100" t="s">
        <v>1484</v>
      </c>
      <c r="Z2" s="100" t="s">
        <v>1485</v>
      </c>
      <c r="AA2" s="100" t="s">
        <v>1486</v>
      </c>
      <c r="AB2" s="124" t="s">
        <v>1487</v>
      </c>
      <c r="AC2" s="124" t="s">
        <v>1488</v>
      </c>
      <c r="AD2" s="124" t="s">
        <v>1489</v>
      </c>
      <c r="AE2" s="124" t="s">
        <v>1490</v>
      </c>
      <c r="AF2" s="124" t="s">
        <v>1491</v>
      </c>
      <c r="AG2" s="124" t="s">
        <v>1492</v>
      </c>
      <c r="AH2" s="124" t="s">
        <v>1493</v>
      </c>
      <c r="AI2" s="85"/>
      <c r="AJ2" s="21"/>
      <c r="AK2" s="70"/>
      <c r="AL2" s="20"/>
      <c r="AM2" s="24"/>
      <c r="AN2" s="16"/>
    </row>
    <row r="3" spans="1:40" x14ac:dyDescent="0.2">
      <c r="E3" s="266" t="s">
        <v>593</v>
      </c>
      <c r="F3" s="123">
        <v>34064570.909999996</v>
      </c>
      <c r="G3" s="123">
        <v>1682512.16</v>
      </c>
      <c r="H3" s="123">
        <v>5778052.4699999997</v>
      </c>
      <c r="I3" s="266">
        <v>46077182.969999999</v>
      </c>
      <c r="J3" s="266">
        <v>24563639.309999999</v>
      </c>
      <c r="K3" s="287">
        <v>900</v>
      </c>
      <c r="L3" s="287">
        <v>1612512.1</v>
      </c>
      <c r="M3" s="287">
        <v>88320</v>
      </c>
      <c r="N3" s="287">
        <v>191400</v>
      </c>
      <c r="O3" s="287">
        <v>1517960.08</v>
      </c>
      <c r="P3" s="287">
        <v>320</v>
      </c>
      <c r="Q3" s="266">
        <v>359502</v>
      </c>
      <c r="R3" s="266">
        <v>-8427080.1300000008</v>
      </c>
      <c r="S3" s="266">
        <v>-51413630.780000001</v>
      </c>
      <c r="T3" s="266">
        <v>173859918.62</v>
      </c>
      <c r="U3" s="100">
        <v>7980.29</v>
      </c>
      <c r="V3" s="100">
        <v>3802.96</v>
      </c>
      <c r="W3" s="100">
        <v>85153525.709999993</v>
      </c>
      <c r="X3" s="100">
        <v>12256702</v>
      </c>
      <c r="Y3" s="100">
        <v>48792.98</v>
      </c>
      <c r="Z3" s="100">
        <v>77818238.5</v>
      </c>
      <c r="AA3" s="100">
        <v>1907243.2</v>
      </c>
      <c r="AB3" s="124">
        <v>113123970.62</v>
      </c>
      <c r="AC3" s="124">
        <v>72833</v>
      </c>
      <c r="AD3" s="124">
        <v>115897.4</v>
      </c>
      <c r="AE3" s="124">
        <v>47140631.960000001</v>
      </c>
      <c r="AF3" s="124">
        <v>10828735.15</v>
      </c>
      <c r="AG3" s="124">
        <v>106840</v>
      </c>
      <c r="AH3" s="124">
        <v>144075</v>
      </c>
      <c r="AI3" s="85">
        <f>SUM(AI4:AI86)</f>
        <v>41525135.539999999</v>
      </c>
      <c r="AJ3" s="21">
        <f t="shared" ref="AJ3:AL3" si="0">SUM(AJ4:AJ86)</f>
        <v>3411412.1799999997</v>
      </c>
      <c r="AK3" s="70">
        <f>SUM(AK4:AK86)</f>
        <v>38113723.359999992</v>
      </c>
      <c r="AL3" s="20">
        <f t="shared" si="0"/>
        <v>177196285.64000002</v>
      </c>
      <c r="AM3" s="24">
        <f t="shared" ref="AM3" si="1">SUM(AM4:AM86)</f>
        <v>171532983.13</v>
      </c>
      <c r="AN3" s="106">
        <f>SUM(AN4:AN86)</f>
        <v>5663302.5099999998</v>
      </c>
    </row>
    <row r="4" spans="1:40" x14ac:dyDescent="0.2">
      <c r="A4" t="s">
        <v>281</v>
      </c>
      <c r="B4" t="s">
        <v>0</v>
      </c>
      <c r="C4" s="74">
        <v>5737</v>
      </c>
      <c r="D4" s="74" t="s">
        <v>606</v>
      </c>
      <c r="E4" s="266" t="s">
        <v>1504</v>
      </c>
      <c r="F4" s="123">
        <v>382077.69</v>
      </c>
      <c r="G4" s="123">
        <v>72365.34</v>
      </c>
      <c r="H4" s="123">
        <v>39198.720000000001</v>
      </c>
      <c r="I4" s="266">
        <v>1742286.36</v>
      </c>
      <c r="J4" s="266">
        <v>198772.46</v>
      </c>
      <c r="L4" s="287">
        <v>15450</v>
      </c>
      <c r="S4" s="266">
        <v>2452267.08</v>
      </c>
      <c r="T4" s="266">
        <v>198336.84</v>
      </c>
      <c r="U4" s="100">
        <v>797.14</v>
      </c>
      <c r="W4" s="100">
        <v>1130234.74</v>
      </c>
      <c r="X4" s="100">
        <v>145950</v>
      </c>
      <c r="Z4" s="100">
        <v>1262000</v>
      </c>
      <c r="AB4" s="124">
        <v>1760600</v>
      </c>
      <c r="AE4" s="124">
        <v>580679.16</v>
      </c>
      <c r="AF4" s="124">
        <v>143428.07</v>
      </c>
      <c r="AI4" s="98">
        <f>SUM(F4:H4)</f>
        <v>493641.75</v>
      </c>
      <c r="AJ4" s="44">
        <f>SUM(K4:P4)</f>
        <v>15450</v>
      </c>
      <c r="AK4" s="104">
        <f>AI4-AJ4</f>
        <v>478191.75</v>
      </c>
      <c r="AL4" s="105">
        <f>SUM(U4:AA4)</f>
        <v>2538981.88</v>
      </c>
      <c r="AM4" s="29">
        <f>SUM(AB4:AH4)</f>
        <v>2484707.23</v>
      </c>
      <c r="AN4" s="106">
        <f>AL4-AM4</f>
        <v>54274.649999999907</v>
      </c>
    </row>
    <row r="5" spans="1:40" x14ac:dyDescent="0.2">
      <c r="A5" t="s">
        <v>281</v>
      </c>
      <c r="B5" t="s">
        <v>0</v>
      </c>
      <c r="C5" s="74">
        <v>4213</v>
      </c>
      <c r="D5" s="74" t="s">
        <v>607</v>
      </c>
      <c r="E5" s="266" t="s">
        <v>1505</v>
      </c>
      <c r="F5" s="123">
        <v>568386.51</v>
      </c>
      <c r="G5" s="123">
        <v>126412.47</v>
      </c>
      <c r="H5" s="123">
        <v>43498.12</v>
      </c>
      <c r="I5" s="266">
        <v>656320.74</v>
      </c>
      <c r="J5" s="266">
        <v>184227.36</v>
      </c>
      <c r="L5" s="287">
        <v>13250</v>
      </c>
      <c r="S5" s="266">
        <v>-828145.42</v>
      </c>
      <c r="T5" s="266">
        <v>2159407.13</v>
      </c>
      <c r="W5" s="100">
        <v>1357585.74</v>
      </c>
      <c r="X5" s="100">
        <v>426800</v>
      </c>
      <c r="Y5" s="100">
        <v>691.64</v>
      </c>
      <c r="Z5" s="100">
        <v>1347400</v>
      </c>
      <c r="AB5" s="124">
        <v>2031120</v>
      </c>
      <c r="AE5" s="124">
        <v>436421.59</v>
      </c>
      <c r="AF5" s="124">
        <v>130531.3</v>
      </c>
      <c r="AI5" s="98">
        <f t="shared" ref="AI5:AI68" si="2">SUM(F5:H5)</f>
        <v>738297.1</v>
      </c>
      <c r="AJ5" s="44">
        <f t="shared" ref="AJ5:AJ68" si="3">SUM(K5:P5)</f>
        <v>13250</v>
      </c>
      <c r="AK5" s="104">
        <f t="shared" ref="AK5:AK68" si="4">AI5-AJ5</f>
        <v>725047.1</v>
      </c>
      <c r="AL5" s="105">
        <f t="shared" ref="AL5:AL68" si="5">SUM(U5:AA5)</f>
        <v>3132477.38</v>
      </c>
      <c r="AM5" s="29">
        <f t="shared" ref="AM5:AM68" si="6">SUM(AB5:AH5)</f>
        <v>2598072.8899999997</v>
      </c>
      <c r="AN5" s="106">
        <f t="shared" ref="AN5:AN68" si="7">AL5-AM5</f>
        <v>534404.49000000022</v>
      </c>
    </row>
    <row r="6" spans="1:40" x14ac:dyDescent="0.2">
      <c r="A6" t="s">
        <v>281</v>
      </c>
      <c r="B6" t="s">
        <v>0</v>
      </c>
      <c r="C6" s="74">
        <v>4949</v>
      </c>
      <c r="D6" s="74" t="s">
        <v>608</v>
      </c>
      <c r="E6" s="266" t="s">
        <v>1506</v>
      </c>
      <c r="F6" s="123">
        <v>363616.78</v>
      </c>
      <c r="G6" s="123">
        <v>83294.62</v>
      </c>
      <c r="H6" s="123">
        <v>101934.3</v>
      </c>
      <c r="I6" s="266">
        <v>974084.44</v>
      </c>
      <c r="J6" s="266">
        <v>36965.5</v>
      </c>
      <c r="L6" s="287">
        <v>17750</v>
      </c>
      <c r="S6" s="266">
        <v>-1289336.46</v>
      </c>
      <c r="T6" s="266">
        <v>3104237.14</v>
      </c>
      <c r="W6" s="100">
        <v>1140987.31</v>
      </c>
      <c r="X6" s="100">
        <v>50000</v>
      </c>
      <c r="Y6" s="100">
        <v>1009.83</v>
      </c>
      <c r="Z6" s="100">
        <v>1049100</v>
      </c>
      <c r="AB6" s="124">
        <v>1555720</v>
      </c>
      <c r="AE6" s="124">
        <v>626190.09</v>
      </c>
      <c r="AF6" s="124">
        <v>185167.09</v>
      </c>
      <c r="AI6" s="98">
        <f t="shared" si="2"/>
        <v>548845.70000000007</v>
      </c>
      <c r="AJ6" s="44">
        <f t="shared" si="3"/>
        <v>17750</v>
      </c>
      <c r="AK6" s="104">
        <f t="shared" si="4"/>
        <v>531095.70000000007</v>
      </c>
      <c r="AL6" s="105">
        <f t="shared" si="5"/>
        <v>2241097.14</v>
      </c>
      <c r="AM6" s="29">
        <f t="shared" si="6"/>
        <v>2367077.1799999997</v>
      </c>
      <c r="AN6" s="106">
        <f t="shared" si="7"/>
        <v>-125980.03999999957</v>
      </c>
    </row>
    <row r="7" spans="1:40" x14ac:dyDescent="0.2">
      <c r="A7" t="s">
        <v>281</v>
      </c>
      <c r="B7" t="s">
        <v>0</v>
      </c>
      <c r="C7" s="74">
        <v>7233</v>
      </c>
      <c r="D7" s="74" t="s">
        <v>609</v>
      </c>
      <c r="E7" s="266" t="s">
        <v>1507</v>
      </c>
      <c r="F7" s="123">
        <v>1041453.47</v>
      </c>
      <c r="G7" s="123">
        <v>245763.88</v>
      </c>
      <c r="H7" s="123">
        <v>30072.86</v>
      </c>
      <c r="I7" s="266">
        <v>207689.95</v>
      </c>
      <c r="J7" s="266">
        <v>82209.63</v>
      </c>
      <c r="L7" s="287">
        <v>21350</v>
      </c>
      <c r="S7" s="266">
        <v>-167531.4</v>
      </c>
      <c r="T7" s="266">
        <v>1481598.18</v>
      </c>
      <c r="W7" s="100">
        <v>2162847.85</v>
      </c>
      <c r="X7" s="100">
        <v>878321</v>
      </c>
      <c r="Y7" s="100">
        <v>1378.68</v>
      </c>
      <c r="Z7" s="100">
        <v>1359680</v>
      </c>
      <c r="AB7" s="124">
        <v>2350870</v>
      </c>
      <c r="AD7" s="124">
        <v>2358</v>
      </c>
      <c r="AE7" s="124">
        <v>1433429.8</v>
      </c>
      <c r="AF7" s="124">
        <v>137658.72</v>
      </c>
      <c r="AI7" s="98">
        <f t="shared" si="2"/>
        <v>1317290.2100000002</v>
      </c>
      <c r="AJ7" s="44">
        <f t="shared" si="3"/>
        <v>21350</v>
      </c>
      <c r="AK7" s="104">
        <f t="shared" si="4"/>
        <v>1295940.2100000002</v>
      </c>
      <c r="AL7" s="105">
        <f t="shared" si="5"/>
        <v>4402227.53</v>
      </c>
      <c r="AM7" s="29">
        <f t="shared" si="6"/>
        <v>3924316.52</v>
      </c>
      <c r="AN7" s="106">
        <f t="shared" si="7"/>
        <v>477911.01000000024</v>
      </c>
    </row>
    <row r="8" spans="1:40" x14ac:dyDescent="0.2">
      <c r="A8" t="s">
        <v>281</v>
      </c>
      <c r="B8" t="s">
        <v>0</v>
      </c>
      <c r="C8" s="74">
        <v>5081</v>
      </c>
      <c r="D8" s="74" t="s">
        <v>610</v>
      </c>
      <c r="E8" s="266" t="s">
        <v>1508</v>
      </c>
      <c r="F8" s="123">
        <v>842927.44</v>
      </c>
      <c r="G8" s="123">
        <v>23206.78</v>
      </c>
      <c r="H8" s="123">
        <v>10163.26</v>
      </c>
      <c r="I8" s="266">
        <v>41113.72</v>
      </c>
      <c r="J8" s="266">
        <v>454038.57</v>
      </c>
      <c r="L8" s="287">
        <v>12600</v>
      </c>
      <c r="S8" s="266">
        <v>-2406630.4500000002</v>
      </c>
      <c r="T8" s="266">
        <v>3577514.61</v>
      </c>
      <c r="W8" s="100">
        <v>1949783.17</v>
      </c>
      <c r="X8" s="100">
        <v>229900</v>
      </c>
      <c r="Y8" s="100">
        <v>890.03</v>
      </c>
      <c r="Z8" s="100">
        <v>542600</v>
      </c>
      <c r="AB8" s="124">
        <v>1472520</v>
      </c>
      <c r="AE8" s="124">
        <v>868126.59</v>
      </c>
      <c r="AF8" s="124">
        <v>44034</v>
      </c>
      <c r="AI8" s="98">
        <f t="shared" si="2"/>
        <v>876297.48</v>
      </c>
      <c r="AJ8" s="44">
        <f t="shared" si="3"/>
        <v>12600</v>
      </c>
      <c r="AK8" s="104">
        <f t="shared" si="4"/>
        <v>863697.48</v>
      </c>
      <c r="AL8" s="105">
        <f t="shared" si="5"/>
        <v>2723173.1999999997</v>
      </c>
      <c r="AM8" s="29">
        <f t="shared" si="6"/>
        <v>2384680.59</v>
      </c>
      <c r="AN8" s="106">
        <f t="shared" si="7"/>
        <v>338492.60999999987</v>
      </c>
    </row>
    <row r="9" spans="1:40" x14ac:dyDescent="0.2">
      <c r="A9" t="s">
        <v>281</v>
      </c>
      <c r="B9" t="s">
        <v>0</v>
      </c>
      <c r="C9" s="74">
        <v>1868</v>
      </c>
      <c r="D9" s="74" t="s">
        <v>611</v>
      </c>
      <c r="E9" s="266" t="s">
        <v>1509</v>
      </c>
      <c r="F9" s="123">
        <v>327809.24</v>
      </c>
      <c r="G9" s="123">
        <v>1265.49</v>
      </c>
      <c r="H9" s="123">
        <v>44127.5</v>
      </c>
      <c r="I9" s="266">
        <v>432559.41</v>
      </c>
      <c r="J9" s="266">
        <v>157237.49</v>
      </c>
      <c r="L9" s="287">
        <v>14400</v>
      </c>
      <c r="S9" s="266">
        <v>1069434.42</v>
      </c>
      <c r="T9" s="266">
        <v>80851.62</v>
      </c>
      <c r="W9" s="100">
        <v>402700.62</v>
      </c>
      <c r="X9" s="100">
        <v>78940</v>
      </c>
      <c r="Y9" s="100">
        <v>567.46</v>
      </c>
      <c r="Z9" s="100">
        <v>1410238</v>
      </c>
      <c r="AB9" s="124">
        <v>1538514</v>
      </c>
      <c r="AD9" s="124">
        <v>2810</v>
      </c>
      <c r="AE9" s="124">
        <v>444509.62</v>
      </c>
      <c r="AF9" s="124">
        <v>98669.37</v>
      </c>
      <c r="AI9" s="98">
        <f t="shared" si="2"/>
        <v>373202.23</v>
      </c>
      <c r="AJ9" s="44">
        <f t="shared" si="3"/>
        <v>14400</v>
      </c>
      <c r="AK9" s="104">
        <f t="shared" si="4"/>
        <v>358802.23</v>
      </c>
      <c r="AL9" s="105">
        <f t="shared" si="5"/>
        <v>1892446.08</v>
      </c>
      <c r="AM9" s="29">
        <f t="shared" si="6"/>
        <v>2084502.9900000002</v>
      </c>
      <c r="AN9" s="106">
        <f t="shared" si="7"/>
        <v>-192056.91000000015</v>
      </c>
    </row>
    <row r="10" spans="1:40" x14ac:dyDescent="0.2">
      <c r="A10" t="s">
        <v>281</v>
      </c>
      <c r="B10" t="s">
        <v>0</v>
      </c>
      <c r="C10" s="74">
        <v>7126</v>
      </c>
      <c r="D10" s="74" t="s">
        <v>612</v>
      </c>
      <c r="E10" s="266" t="s">
        <v>1510</v>
      </c>
      <c r="F10" s="123">
        <v>550804</v>
      </c>
      <c r="G10" s="123">
        <v>45130.54</v>
      </c>
      <c r="H10" s="123">
        <v>84656.93</v>
      </c>
      <c r="I10" s="266">
        <v>977223.52</v>
      </c>
      <c r="J10" s="266">
        <v>258972.17</v>
      </c>
      <c r="L10" s="287">
        <v>11250</v>
      </c>
      <c r="S10" s="266">
        <v>-281413.25</v>
      </c>
      <c r="T10" s="266">
        <v>2359303.7200000002</v>
      </c>
      <c r="W10" s="100">
        <v>1514878.69</v>
      </c>
      <c r="Y10" s="100">
        <v>1131.5</v>
      </c>
      <c r="Z10" s="100">
        <v>1903230</v>
      </c>
      <c r="AB10" s="124">
        <v>2551530</v>
      </c>
      <c r="AD10" s="124">
        <v>6680</v>
      </c>
      <c r="AE10" s="124">
        <v>883426.53</v>
      </c>
      <c r="AF10" s="124">
        <v>77368.97</v>
      </c>
      <c r="AI10" s="98">
        <f t="shared" si="2"/>
        <v>680591.47</v>
      </c>
      <c r="AJ10" s="44">
        <f t="shared" si="3"/>
        <v>11250</v>
      </c>
      <c r="AK10" s="104">
        <f t="shared" si="4"/>
        <v>669341.47</v>
      </c>
      <c r="AL10" s="105">
        <f t="shared" si="5"/>
        <v>3419240.19</v>
      </c>
      <c r="AM10" s="29">
        <f t="shared" si="6"/>
        <v>3519005.5000000005</v>
      </c>
      <c r="AN10" s="106">
        <f t="shared" si="7"/>
        <v>-99765.310000000522</v>
      </c>
    </row>
    <row r="11" spans="1:40" x14ac:dyDescent="0.2">
      <c r="A11" t="s">
        <v>281</v>
      </c>
      <c r="B11" t="s">
        <v>0</v>
      </c>
      <c r="C11" s="74">
        <v>2671</v>
      </c>
      <c r="D11" s="74" t="s">
        <v>613</v>
      </c>
      <c r="E11" s="266" t="s">
        <v>1511</v>
      </c>
      <c r="F11" s="123">
        <v>100686.74</v>
      </c>
      <c r="G11" s="123">
        <v>13104.68</v>
      </c>
      <c r="H11" s="123">
        <v>23086.720000000001</v>
      </c>
      <c r="I11" s="266">
        <v>758314.1</v>
      </c>
      <c r="J11" s="266">
        <v>256810.42</v>
      </c>
      <c r="L11" s="287">
        <v>13620</v>
      </c>
      <c r="S11" s="266">
        <v>-912241.85</v>
      </c>
      <c r="T11" s="266">
        <v>2243800.1</v>
      </c>
      <c r="U11" s="100">
        <v>245.54</v>
      </c>
      <c r="W11" s="100">
        <v>797849.29</v>
      </c>
      <c r="X11" s="100">
        <v>102060</v>
      </c>
      <c r="Z11" s="100">
        <v>624800</v>
      </c>
      <c r="AA11" s="100">
        <v>15000</v>
      </c>
      <c r="AB11" s="124">
        <v>1029530</v>
      </c>
      <c r="AE11" s="124">
        <v>489639.02</v>
      </c>
      <c r="AF11" s="124">
        <v>148011.4</v>
      </c>
      <c r="AI11" s="98">
        <f t="shared" si="2"/>
        <v>136878.14000000001</v>
      </c>
      <c r="AJ11" s="44">
        <f t="shared" si="3"/>
        <v>13620</v>
      </c>
      <c r="AK11" s="104">
        <f t="shared" si="4"/>
        <v>123258.14000000001</v>
      </c>
      <c r="AL11" s="105">
        <f t="shared" si="5"/>
        <v>1539954.83</v>
      </c>
      <c r="AM11" s="29">
        <f t="shared" si="6"/>
        <v>1667180.42</v>
      </c>
      <c r="AN11" s="106">
        <f t="shared" si="7"/>
        <v>-127225.58999999985</v>
      </c>
    </row>
    <row r="12" spans="1:40" ht="13.5" customHeight="1" x14ac:dyDescent="0.2">
      <c r="A12" t="s">
        <v>281</v>
      </c>
      <c r="B12" t="s">
        <v>0</v>
      </c>
      <c r="C12" s="74">
        <v>4454</v>
      </c>
      <c r="D12" s="74" t="s">
        <v>614</v>
      </c>
      <c r="E12" s="266" t="s">
        <v>1512</v>
      </c>
      <c r="F12" s="123">
        <v>734951.84</v>
      </c>
      <c r="G12" s="123">
        <v>21383.56</v>
      </c>
      <c r="H12" s="123">
        <v>134632.66</v>
      </c>
      <c r="I12" s="266">
        <v>196126.62</v>
      </c>
      <c r="J12" s="266">
        <v>98237.13</v>
      </c>
      <c r="L12" s="287">
        <v>13650</v>
      </c>
      <c r="S12" s="266">
        <v>-1284325.57</v>
      </c>
      <c r="T12" s="266">
        <v>2541297.98</v>
      </c>
      <c r="W12" s="100">
        <v>1196231.93</v>
      </c>
      <c r="X12" s="100">
        <v>158175</v>
      </c>
      <c r="Y12" s="100">
        <v>1316.62</v>
      </c>
      <c r="Z12" s="100">
        <v>1131400</v>
      </c>
      <c r="AB12" s="124">
        <v>1673350</v>
      </c>
      <c r="AE12" s="124">
        <v>546573.05000000005</v>
      </c>
      <c r="AF12" s="124">
        <v>121161.1</v>
      </c>
      <c r="AI12" s="98">
        <f t="shared" si="2"/>
        <v>890968.06</v>
      </c>
      <c r="AJ12" s="44">
        <f t="shared" si="3"/>
        <v>13650</v>
      </c>
      <c r="AK12" s="104">
        <f t="shared" si="4"/>
        <v>877318.06</v>
      </c>
      <c r="AL12" s="105">
        <f t="shared" si="5"/>
        <v>2487123.5499999998</v>
      </c>
      <c r="AM12" s="29">
        <f t="shared" si="6"/>
        <v>2341084.15</v>
      </c>
      <c r="AN12" s="106">
        <f t="shared" si="7"/>
        <v>146039.39999999991</v>
      </c>
    </row>
    <row r="13" spans="1:40" x14ac:dyDescent="0.2">
      <c r="A13" t="s">
        <v>281</v>
      </c>
      <c r="B13" t="s">
        <v>0</v>
      </c>
      <c r="C13" s="74">
        <v>3077</v>
      </c>
      <c r="D13" s="74" t="s">
        <v>615</v>
      </c>
      <c r="E13" s="266" t="s">
        <v>1513</v>
      </c>
      <c r="F13" s="123">
        <v>534490.38</v>
      </c>
      <c r="G13" s="123">
        <v>54845.4</v>
      </c>
      <c r="H13" s="123">
        <v>322953.84000000003</v>
      </c>
      <c r="I13" s="266">
        <v>379004.23</v>
      </c>
      <c r="J13" s="266">
        <v>217754.86</v>
      </c>
      <c r="L13" s="287">
        <v>14000</v>
      </c>
      <c r="S13" s="266">
        <v>-902608.01</v>
      </c>
      <c r="T13" s="266">
        <v>2357450.56</v>
      </c>
      <c r="W13" s="100">
        <v>645452.19999999995</v>
      </c>
      <c r="X13" s="100">
        <v>200000</v>
      </c>
      <c r="Y13" s="100">
        <v>783.66</v>
      </c>
      <c r="Z13" s="100">
        <v>1252260</v>
      </c>
      <c r="AB13" s="124">
        <v>1406400</v>
      </c>
      <c r="AE13" s="124">
        <v>493342.4</v>
      </c>
      <c r="AF13" s="124">
        <v>140167.29999999999</v>
      </c>
      <c r="AI13" s="98">
        <f t="shared" si="2"/>
        <v>912289.62000000011</v>
      </c>
      <c r="AJ13" s="44">
        <f t="shared" si="3"/>
        <v>14000</v>
      </c>
      <c r="AK13" s="104">
        <f t="shared" si="4"/>
        <v>898289.62000000011</v>
      </c>
      <c r="AL13" s="105">
        <f t="shared" si="5"/>
        <v>2098495.86</v>
      </c>
      <c r="AM13" s="29">
        <f t="shared" si="6"/>
        <v>2039909.7</v>
      </c>
      <c r="AN13" s="16">
        <f t="shared" si="7"/>
        <v>58586.159999999916</v>
      </c>
    </row>
    <row r="14" spans="1:40" x14ac:dyDescent="0.2">
      <c r="A14" t="s">
        <v>281</v>
      </c>
      <c r="B14" t="s">
        <v>0</v>
      </c>
      <c r="C14" s="74">
        <v>2778</v>
      </c>
      <c r="D14" s="74" t="s">
        <v>616</v>
      </c>
      <c r="E14" s="266" t="s">
        <v>1514</v>
      </c>
      <c r="F14" s="123">
        <v>447208.51</v>
      </c>
      <c r="G14" s="123">
        <v>29110.34</v>
      </c>
      <c r="H14" s="123">
        <v>84446.01</v>
      </c>
      <c r="I14" s="266">
        <v>1081105.83</v>
      </c>
      <c r="J14" s="266">
        <v>73907.960000000006</v>
      </c>
      <c r="L14" s="287">
        <v>10800</v>
      </c>
      <c r="S14" s="266">
        <v>-1754979.42</v>
      </c>
      <c r="T14" s="266">
        <v>3416597.09</v>
      </c>
      <c r="W14" s="100">
        <v>986381.35</v>
      </c>
      <c r="X14" s="100">
        <v>125000</v>
      </c>
      <c r="Y14" s="100">
        <v>541.32000000000005</v>
      </c>
      <c r="Z14" s="100">
        <v>944400</v>
      </c>
      <c r="AB14" s="124">
        <v>1393800</v>
      </c>
      <c r="AE14" s="124">
        <v>383948.76</v>
      </c>
      <c r="AF14" s="124">
        <v>137868.93</v>
      </c>
      <c r="AI14" s="98">
        <f t="shared" si="2"/>
        <v>560764.86</v>
      </c>
      <c r="AJ14" s="44">
        <f t="shared" si="3"/>
        <v>10800</v>
      </c>
      <c r="AK14" s="104">
        <f t="shared" si="4"/>
        <v>549964.86</v>
      </c>
      <c r="AL14" s="105">
        <f t="shared" si="5"/>
        <v>2056322.6700000002</v>
      </c>
      <c r="AM14" s="29">
        <f t="shared" si="6"/>
        <v>1915617.69</v>
      </c>
      <c r="AN14" s="16">
        <f t="shared" si="7"/>
        <v>140704.98000000021</v>
      </c>
    </row>
    <row r="15" spans="1:40" x14ac:dyDescent="0.2">
      <c r="A15" t="s">
        <v>281</v>
      </c>
      <c r="B15" t="s">
        <v>0</v>
      </c>
      <c r="C15" s="74">
        <v>4143</v>
      </c>
      <c r="D15" s="74" t="s">
        <v>617</v>
      </c>
      <c r="E15" s="266" t="s">
        <v>1515</v>
      </c>
      <c r="F15" s="123">
        <v>644439.93999999994</v>
      </c>
      <c r="G15" s="123">
        <v>22066.19</v>
      </c>
      <c r="H15" s="123">
        <v>54845.5</v>
      </c>
      <c r="I15" s="266">
        <v>2525468</v>
      </c>
      <c r="J15" s="266">
        <v>323016.59000000003</v>
      </c>
      <c r="L15" s="287">
        <v>11820</v>
      </c>
      <c r="S15" s="266">
        <v>567702.92000000004</v>
      </c>
      <c r="T15" s="266">
        <v>3110817.16</v>
      </c>
      <c r="W15" s="100">
        <v>1015951.53</v>
      </c>
      <c r="X15" s="100">
        <v>411425</v>
      </c>
      <c r="Y15" s="100">
        <v>957.08</v>
      </c>
      <c r="Z15" s="100">
        <v>871030</v>
      </c>
      <c r="AB15" s="124">
        <v>1302630</v>
      </c>
      <c r="AE15" s="124">
        <v>785171.66</v>
      </c>
      <c r="AF15" s="124">
        <v>246926.2</v>
      </c>
      <c r="AI15" s="98">
        <f t="shared" si="2"/>
        <v>721351.62999999989</v>
      </c>
      <c r="AJ15" s="44">
        <f t="shared" si="3"/>
        <v>11820</v>
      </c>
      <c r="AK15" s="104">
        <f t="shared" si="4"/>
        <v>709531.62999999989</v>
      </c>
      <c r="AL15" s="105">
        <f t="shared" si="5"/>
        <v>2299363.6100000003</v>
      </c>
      <c r="AM15" s="29">
        <f t="shared" si="6"/>
        <v>2334727.8600000003</v>
      </c>
      <c r="AN15" s="16">
        <f t="shared" si="7"/>
        <v>-35364.25</v>
      </c>
    </row>
    <row r="16" spans="1:40" x14ac:dyDescent="0.2">
      <c r="A16" t="s">
        <v>281</v>
      </c>
      <c r="B16" t="s">
        <v>0</v>
      </c>
      <c r="C16" s="74">
        <v>5018</v>
      </c>
      <c r="D16" s="74" t="s">
        <v>618</v>
      </c>
      <c r="E16" s="266" t="s">
        <v>1516</v>
      </c>
      <c r="F16" s="123">
        <v>506911.9</v>
      </c>
      <c r="G16" s="123">
        <v>7088.35</v>
      </c>
      <c r="H16" s="123">
        <v>76158.740000000005</v>
      </c>
      <c r="I16" s="266">
        <v>707141.76</v>
      </c>
      <c r="J16" s="266">
        <v>205146.08</v>
      </c>
      <c r="L16" s="287">
        <v>21240</v>
      </c>
      <c r="S16" s="266">
        <v>-3121452.17</v>
      </c>
      <c r="T16" s="266">
        <v>4381554.71</v>
      </c>
      <c r="W16" s="100">
        <v>1560094.23</v>
      </c>
      <c r="X16" s="100">
        <v>215000</v>
      </c>
      <c r="Y16" s="100">
        <v>250.17</v>
      </c>
      <c r="Z16" s="100">
        <v>565000</v>
      </c>
      <c r="AB16" s="124">
        <v>1113180</v>
      </c>
      <c r="AE16" s="124">
        <v>650874.53</v>
      </c>
      <c r="AF16" s="124">
        <v>76512.58</v>
      </c>
      <c r="AI16" s="98">
        <f t="shared" si="2"/>
        <v>590158.99</v>
      </c>
      <c r="AJ16" s="44">
        <f t="shared" si="3"/>
        <v>21240</v>
      </c>
      <c r="AK16" s="104">
        <f t="shared" si="4"/>
        <v>568918.99</v>
      </c>
      <c r="AL16" s="105">
        <f t="shared" si="5"/>
        <v>2340344.4</v>
      </c>
      <c r="AM16" s="29">
        <f t="shared" si="6"/>
        <v>1840567.11</v>
      </c>
      <c r="AN16" s="16">
        <f t="shared" si="7"/>
        <v>499777.2899999998</v>
      </c>
    </row>
    <row r="17" spans="1:40" x14ac:dyDescent="0.2">
      <c r="A17" t="s">
        <v>281</v>
      </c>
      <c r="B17" t="s">
        <v>0</v>
      </c>
      <c r="C17" s="74">
        <v>3532</v>
      </c>
      <c r="D17" s="74" t="s">
        <v>619</v>
      </c>
      <c r="E17" s="266" t="s">
        <v>1517</v>
      </c>
      <c r="F17" s="123">
        <v>979537.08</v>
      </c>
      <c r="G17" s="123">
        <v>3069.99</v>
      </c>
      <c r="H17" s="123">
        <v>40646.5</v>
      </c>
      <c r="I17" s="266">
        <v>410701.16</v>
      </c>
      <c r="J17" s="266">
        <v>86945.04</v>
      </c>
      <c r="L17" s="287">
        <v>12600</v>
      </c>
      <c r="S17" s="266">
        <v>-1268139.8400000001</v>
      </c>
      <c r="T17" s="266">
        <v>2824820.87</v>
      </c>
      <c r="W17" s="100">
        <v>1116242.6399999999</v>
      </c>
      <c r="X17" s="100">
        <v>299200</v>
      </c>
      <c r="Y17" s="100">
        <v>1485.03</v>
      </c>
      <c r="Z17" s="100">
        <v>735710</v>
      </c>
      <c r="AA17" s="100">
        <v>17500</v>
      </c>
      <c r="AB17" s="124">
        <v>1303540</v>
      </c>
      <c r="AE17" s="124">
        <v>410301.93</v>
      </c>
      <c r="AF17" s="124">
        <v>215068</v>
      </c>
      <c r="AI17" s="98">
        <f t="shared" si="2"/>
        <v>1023253.57</v>
      </c>
      <c r="AJ17" s="44">
        <f t="shared" si="3"/>
        <v>12600</v>
      </c>
      <c r="AK17" s="104">
        <f t="shared" si="4"/>
        <v>1010653.57</v>
      </c>
      <c r="AL17" s="105">
        <f t="shared" si="5"/>
        <v>2170137.67</v>
      </c>
      <c r="AM17" s="29">
        <f t="shared" si="6"/>
        <v>1928909.93</v>
      </c>
      <c r="AN17" s="16">
        <f t="shared" si="7"/>
        <v>241227.74</v>
      </c>
    </row>
    <row r="18" spans="1:40" x14ac:dyDescent="0.2">
      <c r="A18" t="s">
        <v>281</v>
      </c>
      <c r="B18" t="s">
        <v>0</v>
      </c>
      <c r="C18" s="74">
        <v>5707</v>
      </c>
      <c r="D18" s="74" t="s">
        <v>620</v>
      </c>
      <c r="E18" s="266" t="s">
        <v>1518</v>
      </c>
      <c r="F18" s="123">
        <v>664470.93000000005</v>
      </c>
      <c r="G18" s="123">
        <v>12683.78</v>
      </c>
      <c r="H18" s="123">
        <v>87748.02</v>
      </c>
      <c r="I18" s="266">
        <v>194249.38</v>
      </c>
      <c r="J18" s="266">
        <v>170214.27</v>
      </c>
      <c r="L18" s="287">
        <v>16500</v>
      </c>
      <c r="S18" s="266">
        <v>-1154587.04</v>
      </c>
      <c r="T18" s="266">
        <v>2287611.84</v>
      </c>
      <c r="U18" s="100">
        <v>956.13</v>
      </c>
      <c r="W18" s="100">
        <v>1708649.89</v>
      </c>
      <c r="X18" s="100">
        <v>146380</v>
      </c>
      <c r="Z18" s="100">
        <v>1727114</v>
      </c>
      <c r="AB18" s="124">
        <v>2396340</v>
      </c>
      <c r="AE18" s="124">
        <v>701730.44</v>
      </c>
      <c r="AF18" s="124">
        <v>75975</v>
      </c>
      <c r="AI18" s="98">
        <f t="shared" si="2"/>
        <v>764902.7300000001</v>
      </c>
      <c r="AJ18" s="44">
        <f t="shared" si="3"/>
        <v>16500</v>
      </c>
      <c r="AK18" s="104">
        <f t="shared" si="4"/>
        <v>748402.7300000001</v>
      </c>
      <c r="AL18" s="105">
        <f t="shared" si="5"/>
        <v>3583100.0199999996</v>
      </c>
      <c r="AM18" s="29">
        <f t="shared" si="6"/>
        <v>3174045.44</v>
      </c>
      <c r="AN18" s="16">
        <f t="shared" si="7"/>
        <v>409054.57999999961</v>
      </c>
    </row>
    <row r="19" spans="1:40" x14ac:dyDescent="0.2">
      <c r="A19" t="s">
        <v>281</v>
      </c>
      <c r="B19" t="s">
        <v>0</v>
      </c>
      <c r="C19" s="74">
        <v>3845</v>
      </c>
      <c r="D19" s="74" t="s">
        <v>621</v>
      </c>
      <c r="E19" s="266" t="s">
        <v>1519</v>
      </c>
      <c r="F19" s="123">
        <v>521200.86</v>
      </c>
      <c r="G19" s="123">
        <v>36924.11</v>
      </c>
      <c r="H19" s="123">
        <v>41368.89</v>
      </c>
      <c r="I19" s="266">
        <v>53755.54</v>
      </c>
      <c r="J19" s="266">
        <v>30346.82</v>
      </c>
      <c r="L19" s="287">
        <v>9600</v>
      </c>
      <c r="S19" s="266">
        <v>-2046110.98</v>
      </c>
      <c r="T19" s="266">
        <v>2658489.6</v>
      </c>
      <c r="W19" s="100">
        <v>1314849.05</v>
      </c>
      <c r="X19" s="100">
        <v>89500</v>
      </c>
      <c r="Y19" s="100">
        <v>642.09</v>
      </c>
      <c r="Z19" s="100">
        <v>1425900</v>
      </c>
      <c r="AB19" s="124">
        <v>2061920</v>
      </c>
      <c r="AC19" s="124">
        <v>1150</v>
      </c>
      <c r="AE19" s="124">
        <v>470320.54</v>
      </c>
      <c r="AF19" s="124">
        <v>110739</v>
      </c>
      <c r="AI19" s="98">
        <f t="shared" si="2"/>
        <v>599493.86</v>
      </c>
      <c r="AJ19" s="44">
        <f t="shared" si="3"/>
        <v>9600</v>
      </c>
      <c r="AK19" s="104">
        <f t="shared" si="4"/>
        <v>589893.86</v>
      </c>
      <c r="AL19" s="105">
        <f t="shared" si="5"/>
        <v>2830891.14</v>
      </c>
      <c r="AM19" s="29">
        <f t="shared" si="6"/>
        <v>2644129.54</v>
      </c>
      <c r="AN19" s="16">
        <f t="shared" si="7"/>
        <v>186761.60000000009</v>
      </c>
    </row>
    <row r="20" spans="1:40" x14ac:dyDescent="0.2">
      <c r="A20" t="s">
        <v>281</v>
      </c>
      <c r="B20" t="s">
        <v>0</v>
      </c>
      <c r="C20" s="74">
        <v>2875</v>
      </c>
      <c r="D20" s="74" t="s">
        <v>622</v>
      </c>
      <c r="E20" s="266" t="s">
        <v>1520</v>
      </c>
      <c r="F20" s="123">
        <v>680726.23</v>
      </c>
      <c r="G20" s="123">
        <v>19875.34</v>
      </c>
      <c r="H20" s="123">
        <v>32967.5</v>
      </c>
      <c r="I20" s="266">
        <v>3480483.35</v>
      </c>
      <c r="J20" s="266">
        <v>128048.43</v>
      </c>
      <c r="L20" s="287">
        <v>12960</v>
      </c>
      <c r="S20" s="266">
        <v>3639204.21</v>
      </c>
      <c r="T20" s="266">
        <v>712043.8</v>
      </c>
      <c r="W20" s="100">
        <v>747302.17</v>
      </c>
      <c r="Y20" s="100">
        <v>1157.07</v>
      </c>
      <c r="Z20" s="100">
        <v>889500</v>
      </c>
      <c r="AB20" s="124">
        <v>1185700</v>
      </c>
      <c r="AE20" s="124">
        <v>335234.40000000002</v>
      </c>
      <c r="AF20" s="124">
        <v>115474</v>
      </c>
      <c r="AI20" s="98">
        <f t="shared" si="2"/>
        <v>733569.07</v>
      </c>
      <c r="AJ20" s="44">
        <f t="shared" si="3"/>
        <v>12960</v>
      </c>
      <c r="AK20" s="104">
        <f t="shared" si="4"/>
        <v>720609.07</v>
      </c>
      <c r="AL20" s="105">
        <f t="shared" si="5"/>
        <v>1637959.24</v>
      </c>
      <c r="AM20" s="29">
        <f t="shared" si="6"/>
        <v>1636408.4</v>
      </c>
      <c r="AN20" s="16">
        <f t="shared" si="7"/>
        <v>1550.8400000000838</v>
      </c>
    </row>
    <row r="21" spans="1:40" x14ac:dyDescent="0.2">
      <c r="A21" t="s">
        <v>281</v>
      </c>
      <c r="B21" t="s">
        <v>0</v>
      </c>
      <c r="C21" s="74">
        <v>3123</v>
      </c>
      <c r="D21" s="74" t="s">
        <v>623</v>
      </c>
      <c r="E21" s="266" t="s">
        <v>1521</v>
      </c>
      <c r="F21" s="123">
        <v>441191.67999999999</v>
      </c>
      <c r="G21" s="123">
        <v>41915.51</v>
      </c>
      <c r="H21" s="123">
        <v>76229.8</v>
      </c>
      <c r="I21" s="266">
        <v>310507.84000000003</v>
      </c>
      <c r="J21" s="266">
        <v>49102.32</v>
      </c>
      <c r="L21" s="287">
        <v>12300</v>
      </c>
      <c r="S21" s="266">
        <v>-3195499.13</v>
      </c>
      <c r="T21" s="266">
        <v>4272663.5999999996</v>
      </c>
      <c r="W21" s="100">
        <v>1166969</v>
      </c>
      <c r="Y21" s="100">
        <v>789.01</v>
      </c>
      <c r="Z21" s="100">
        <v>391850</v>
      </c>
      <c r="AB21" s="124">
        <v>864710</v>
      </c>
      <c r="AE21" s="124">
        <v>530268.06000000006</v>
      </c>
      <c r="AF21" s="124">
        <v>182689.27</v>
      </c>
      <c r="AI21" s="98">
        <f t="shared" si="2"/>
        <v>559336.99</v>
      </c>
      <c r="AJ21" s="44">
        <f t="shared" si="3"/>
        <v>12300</v>
      </c>
      <c r="AK21" s="104">
        <f t="shared" si="4"/>
        <v>547036.99</v>
      </c>
      <c r="AL21" s="105">
        <f t="shared" si="5"/>
        <v>1559608.01</v>
      </c>
      <c r="AM21" s="29">
        <f t="shared" si="6"/>
        <v>1577667.33</v>
      </c>
      <c r="AN21" s="16">
        <f t="shared" si="7"/>
        <v>-18059.320000000065</v>
      </c>
    </row>
    <row r="22" spans="1:40" x14ac:dyDescent="0.2">
      <c r="A22" t="s">
        <v>281</v>
      </c>
      <c r="B22" t="s">
        <v>0</v>
      </c>
      <c r="C22" s="74">
        <v>3601</v>
      </c>
      <c r="D22" s="74" t="s">
        <v>624</v>
      </c>
      <c r="E22" s="266" t="s">
        <v>1522</v>
      </c>
      <c r="F22" s="123">
        <v>448866.24</v>
      </c>
      <c r="G22" s="123">
        <v>93250.25</v>
      </c>
      <c r="H22" s="123">
        <v>20436.169999999998</v>
      </c>
      <c r="I22" s="266">
        <v>1365850.71</v>
      </c>
      <c r="J22" s="266">
        <v>45461</v>
      </c>
      <c r="L22" s="287">
        <v>16200</v>
      </c>
      <c r="S22" s="266">
        <v>8089.12</v>
      </c>
      <c r="T22" s="266">
        <v>2054348.01</v>
      </c>
      <c r="W22" s="100">
        <v>1098388.28</v>
      </c>
      <c r="X22" s="100">
        <v>105765</v>
      </c>
      <c r="Y22" s="100">
        <v>787.24</v>
      </c>
      <c r="Z22" s="100">
        <v>828140</v>
      </c>
      <c r="AB22" s="124">
        <v>1268940</v>
      </c>
      <c r="AE22" s="124">
        <v>607127.48</v>
      </c>
      <c r="AF22" s="124">
        <v>113926.8</v>
      </c>
      <c r="AI22" s="98">
        <f t="shared" si="2"/>
        <v>562552.66</v>
      </c>
      <c r="AJ22" s="44">
        <f t="shared" si="3"/>
        <v>16200</v>
      </c>
      <c r="AK22" s="104">
        <f t="shared" si="4"/>
        <v>546352.66</v>
      </c>
      <c r="AL22" s="105">
        <f t="shared" si="5"/>
        <v>2033080.52</v>
      </c>
      <c r="AM22" s="29">
        <f t="shared" si="6"/>
        <v>1989994.28</v>
      </c>
      <c r="AN22" s="16">
        <f t="shared" si="7"/>
        <v>43086.239999999991</v>
      </c>
    </row>
    <row r="23" spans="1:40" x14ac:dyDescent="0.2">
      <c r="A23" t="s">
        <v>281</v>
      </c>
      <c r="B23" t="s">
        <v>0</v>
      </c>
      <c r="C23" s="74">
        <v>3870</v>
      </c>
      <c r="D23" s="74" t="s">
        <v>625</v>
      </c>
      <c r="E23" s="266" t="s">
        <v>1576</v>
      </c>
      <c r="F23" s="123">
        <v>1077616.3799999999</v>
      </c>
      <c r="G23" s="123">
        <v>11843.74</v>
      </c>
      <c r="H23" s="123">
        <v>64275.83</v>
      </c>
      <c r="I23" s="266">
        <v>5</v>
      </c>
      <c r="J23" s="266">
        <v>242200.7</v>
      </c>
      <c r="L23" s="287">
        <v>16830</v>
      </c>
      <c r="S23" s="266">
        <v>-809166.32</v>
      </c>
      <c r="T23" s="266">
        <v>2203520.5099999998</v>
      </c>
      <c r="W23" s="100">
        <v>1166627.1000000001</v>
      </c>
      <c r="X23" s="100">
        <v>81460</v>
      </c>
      <c r="Y23" s="100">
        <v>1914.64</v>
      </c>
      <c r="Z23" s="100">
        <v>1032910</v>
      </c>
      <c r="AB23" s="124">
        <v>1603910</v>
      </c>
      <c r="AE23" s="124">
        <v>501771.58</v>
      </c>
      <c r="AF23" s="124">
        <v>42052.7</v>
      </c>
      <c r="AI23" s="98">
        <f t="shared" si="2"/>
        <v>1153735.95</v>
      </c>
      <c r="AJ23" s="44">
        <f t="shared" si="3"/>
        <v>16830</v>
      </c>
      <c r="AK23" s="104">
        <f t="shared" si="4"/>
        <v>1136905.95</v>
      </c>
      <c r="AL23" s="105">
        <f t="shared" si="5"/>
        <v>2282911.7400000002</v>
      </c>
      <c r="AM23" s="29">
        <f t="shared" si="6"/>
        <v>2147734.2800000003</v>
      </c>
      <c r="AN23" s="16">
        <f t="shared" si="7"/>
        <v>135177.45999999996</v>
      </c>
    </row>
    <row r="24" spans="1:40" x14ac:dyDescent="0.2">
      <c r="A24" t="s">
        <v>285</v>
      </c>
      <c r="B24" t="s">
        <v>1</v>
      </c>
      <c r="C24" s="74">
        <v>7346</v>
      </c>
      <c r="D24" s="74" t="s">
        <v>626</v>
      </c>
      <c r="E24" s="266" t="s">
        <v>1523</v>
      </c>
      <c r="F24" s="123">
        <v>666074.29</v>
      </c>
      <c r="G24" s="123">
        <v>0</v>
      </c>
      <c r="H24" s="123">
        <v>57909.45</v>
      </c>
      <c r="I24" s="266">
        <v>229564.9</v>
      </c>
      <c r="J24" s="266">
        <v>401226.04</v>
      </c>
      <c r="L24" s="287">
        <v>57670.2</v>
      </c>
      <c r="S24" s="266">
        <v>-1438626.91</v>
      </c>
      <c r="T24" s="266">
        <v>2350727.5299999998</v>
      </c>
      <c r="W24" s="100">
        <v>1848597.11</v>
      </c>
      <c r="X24" s="100">
        <v>725795</v>
      </c>
      <c r="Y24" s="100">
        <v>749.11</v>
      </c>
      <c r="Z24" s="100">
        <v>1546520</v>
      </c>
      <c r="AB24" s="124">
        <v>2245030</v>
      </c>
      <c r="AE24" s="124">
        <v>1103160.8600000001</v>
      </c>
      <c r="AF24" s="124">
        <v>153489.5</v>
      </c>
      <c r="AI24" s="98">
        <f t="shared" si="2"/>
        <v>723983.74</v>
      </c>
      <c r="AJ24" s="44">
        <f t="shared" si="3"/>
        <v>57670.2</v>
      </c>
      <c r="AK24" s="104">
        <f t="shared" si="4"/>
        <v>666313.54</v>
      </c>
      <c r="AL24" s="105">
        <f t="shared" si="5"/>
        <v>4121661.22</v>
      </c>
      <c r="AM24" s="29">
        <f t="shared" si="6"/>
        <v>3501680.3600000003</v>
      </c>
      <c r="AN24" s="16">
        <f t="shared" si="7"/>
        <v>619980.85999999987</v>
      </c>
    </row>
    <row r="25" spans="1:40" x14ac:dyDescent="0.2">
      <c r="A25" t="s">
        <v>285</v>
      </c>
      <c r="B25" t="s">
        <v>1</v>
      </c>
      <c r="C25" s="74">
        <v>4269</v>
      </c>
      <c r="D25" s="74" t="s">
        <v>627</v>
      </c>
      <c r="E25" s="74" t="s">
        <v>627</v>
      </c>
      <c r="AI25" s="98">
        <f t="shared" si="2"/>
        <v>0</v>
      </c>
      <c r="AJ25" s="44">
        <f t="shared" si="3"/>
        <v>0</v>
      </c>
      <c r="AK25" s="104">
        <f t="shared" si="4"/>
        <v>0</v>
      </c>
      <c r="AL25" s="105">
        <f t="shared" si="5"/>
        <v>0</v>
      </c>
      <c r="AM25" s="29">
        <f t="shared" si="6"/>
        <v>0</v>
      </c>
      <c r="AN25" s="16">
        <f t="shared" si="7"/>
        <v>0</v>
      </c>
    </row>
    <row r="26" spans="1:40" x14ac:dyDescent="0.2">
      <c r="A26" t="s">
        <v>285</v>
      </c>
      <c r="B26" t="s">
        <v>1</v>
      </c>
      <c r="C26" s="74">
        <v>7452</v>
      </c>
      <c r="D26" s="74" t="s">
        <v>628</v>
      </c>
      <c r="E26" s="266" t="s">
        <v>1524</v>
      </c>
      <c r="F26" s="123">
        <v>588801.11</v>
      </c>
      <c r="G26" s="123">
        <v>140500</v>
      </c>
      <c r="H26" s="123">
        <v>51043.7</v>
      </c>
      <c r="I26" s="266">
        <v>1044691.08</v>
      </c>
      <c r="J26" s="266">
        <v>1289372.21</v>
      </c>
      <c r="L26" s="287">
        <v>256900</v>
      </c>
      <c r="S26" s="266">
        <v>806599.09</v>
      </c>
      <c r="T26" s="266">
        <v>2060186.09</v>
      </c>
      <c r="V26" s="100">
        <v>3802.96</v>
      </c>
      <c r="W26" s="100">
        <v>1613291.71</v>
      </c>
      <c r="X26" s="100">
        <v>756223</v>
      </c>
      <c r="Y26" s="100">
        <v>62.24</v>
      </c>
      <c r="Z26" s="100">
        <v>2027050</v>
      </c>
      <c r="AB26" s="124">
        <v>2537572.1</v>
      </c>
      <c r="AD26" s="124">
        <v>7612</v>
      </c>
      <c r="AE26" s="124">
        <v>1203839.8899999999</v>
      </c>
      <c r="AF26" s="124">
        <v>193489</v>
      </c>
      <c r="AH26" s="124">
        <v>1140</v>
      </c>
      <c r="AI26" s="98">
        <f t="shared" si="2"/>
        <v>780344.80999999994</v>
      </c>
      <c r="AJ26" s="44">
        <f t="shared" si="3"/>
        <v>256900</v>
      </c>
      <c r="AK26" s="104">
        <f t="shared" si="4"/>
        <v>523444.80999999994</v>
      </c>
      <c r="AL26" s="105">
        <f t="shared" si="5"/>
        <v>4400429.91</v>
      </c>
      <c r="AM26" s="29">
        <f t="shared" si="6"/>
        <v>3943652.99</v>
      </c>
      <c r="AN26" s="16">
        <f t="shared" si="7"/>
        <v>456776.91999999993</v>
      </c>
    </row>
    <row r="27" spans="1:40" x14ac:dyDescent="0.2">
      <c r="A27" t="s">
        <v>285</v>
      </c>
      <c r="B27" t="s">
        <v>1</v>
      </c>
      <c r="C27" s="74">
        <v>5116</v>
      </c>
      <c r="D27" s="74" t="s">
        <v>629</v>
      </c>
      <c r="E27" s="266" t="s">
        <v>1525</v>
      </c>
      <c r="F27" s="123">
        <v>384589.29</v>
      </c>
      <c r="G27" s="123">
        <v>42120</v>
      </c>
      <c r="H27" s="123">
        <v>97531.81</v>
      </c>
      <c r="I27" s="266">
        <v>329925.98</v>
      </c>
      <c r="J27" s="266">
        <v>473066.92</v>
      </c>
      <c r="L27" s="287">
        <v>21702.5</v>
      </c>
      <c r="S27" s="266">
        <v>-1661817.23</v>
      </c>
      <c r="T27" s="266">
        <v>2920599.11</v>
      </c>
      <c r="W27" s="100">
        <v>1306663.1599999999</v>
      </c>
      <c r="X27" s="100">
        <v>354980</v>
      </c>
      <c r="Y27" s="100">
        <v>663.39</v>
      </c>
      <c r="Z27" s="100">
        <v>1367040</v>
      </c>
      <c r="AA27" s="100">
        <v>214036</v>
      </c>
      <c r="AB27" s="124">
        <v>1909210</v>
      </c>
      <c r="AE27" s="124">
        <v>701857.93</v>
      </c>
      <c r="AF27" s="124">
        <v>321790</v>
      </c>
      <c r="AI27" s="98">
        <f t="shared" si="2"/>
        <v>524241.1</v>
      </c>
      <c r="AJ27" s="44">
        <f t="shared" si="3"/>
        <v>21702.5</v>
      </c>
      <c r="AK27" s="104">
        <f t="shared" si="4"/>
        <v>502538.6</v>
      </c>
      <c r="AL27" s="105">
        <f t="shared" si="5"/>
        <v>3243382.55</v>
      </c>
      <c r="AM27" s="29">
        <f t="shared" si="6"/>
        <v>2932857.93</v>
      </c>
      <c r="AN27" s="16">
        <f t="shared" si="7"/>
        <v>310524.61999999965</v>
      </c>
    </row>
    <row r="28" spans="1:40" x14ac:dyDescent="0.2">
      <c r="A28" t="s">
        <v>285</v>
      </c>
      <c r="B28" t="s">
        <v>1</v>
      </c>
      <c r="C28" s="74">
        <v>3330</v>
      </c>
      <c r="D28" s="74" t="s">
        <v>630</v>
      </c>
      <c r="E28" s="266" t="s">
        <v>1526</v>
      </c>
      <c r="F28" s="123">
        <v>263113.77</v>
      </c>
      <c r="G28" s="123">
        <v>71400</v>
      </c>
      <c r="H28" s="123">
        <v>59987.12</v>
      </c>
      <c r="I28" s="266">
        <v>469047.28</v>
      </c>
      <c r="J28" s="266">
        <v>128768.11</v>
      </c>
      <c r="L28" s="287">
        <v>47956.1</v>
      </c>
      <c r="S28" s="266">
        <v>-308109.53999999998</v>
      </c>
      <c r="T28" s="266">
        <v>1187021.07</v>
      </c>
      <c r="W28" s="100">
        <v>1285209.22</v>
      </c>
      <c r="X28" s="100">
        <v>342020</v>
      </c>
      <c r="Y28" s="100">
        <v>353.65</v>
      </c>
      <c r="Z28" s="100">
        <v>1072810</v>
      </c>
      <c r="AB28" s="124">
        <v>1692615</v>
      </c>
      <c r="AE28" s="124">
        <v>718246.62</v>
      </c>
      <c r="AF28" s="124">
        <v>170969.60000000001</v>
      </c>
      <c r="AI28" s="98">
        <f t="shared" si="2"/>
        <v>394500.89</v>
      </c>
      <c r="AJ28" s="44">
        <f t="shared" si="3"/>
        <v>47956.1</v>
      </c>
      <c r="AK28" s="104">
        <f t="shared" si="4"/>
        <v>346544.79000000004</v>
      </c>
      <c r="AL28" s="105">
        <f t="shared" si="5"/>
        <v>2700392.87</v>
      </c>
      <c r="AM28" s="29">
        <f t="shared" si="6"/>
        <v>2581831.2200000002</v>
      </c>
      <c r="AN28" s="16">
        <f t="shared" si="7"/>
        <v>118561.64999999991</v>
      </c>
    </row>
    <row r="29" spans="1:40" x14ac:dyDescent="0.2">
      <c r="A29" t="s">
        <v>285</v>
      </c>
      <c r="B29" t="s">
        <v>1</v>
      </c>
      <c r="C29" s="74">
        <v>3774</v>
      </c>
      <c r="D29" s="74" t="s">
        <v>631</v>
      </c>
      <c r="E29" s="266" t="s">
        <v>1527</v>
      </c>
      <c r="F29" s="123">
        <v>261874.24</v>
      </c>
      <c r="G29" s="123">
        <v>0</v>
      </c>
      <c r="H29" s="123">
        <v>35539.410000000003</v>
      </c>
      <c r="I29" s="266">
        <v>739503.43</v>
      </c>
      <c r="J29" s="266">
        <v>228079.34</v>
      </c>
      <c r="L29" s="287">
        <v>26388.3</v>
      </c>
      <c r="O29" s="287">
        <v>3000</v>
      </c>
      <c r="R29" s="266">
        <v>-1427526.31</v>
      </c>
      <c r="S29" s="266">
        <v>104.7</v>
      </c>
      <c r="T29" s="266">
        <v>2650223.29</v>
      </c>
      <c r="W29" s="100">
        <v>1161715.99</v>
      </c>
      <c r="X29" s="100">
        <v>215900</v>
      </c>
      <c r="Y29" s="100">
        <v>378.17</v>
      </c>
      <c r="Z29" s="100">
        <v>877740</v>
      </c>
      <c r="AA29" s="100">
        <v>2700</v>
      </c>
      <c r="AB29" s="124">
        <v>1199214</v>
      </c>
      <c r="AC29" s="124">
        <v>5176</v>
      </c>
      <c r="AE29" s="124">
        <v>740099.22</v>
      </c>
      <c r="AF29" s="124">
        <v>179918.5</v>
      </c>
      <c r="AH29" s="124">
        <v>500</v>
      </c>
      <c r="AI29" s="98">
        <f t="shared" si="2"/>
        <v>297413.65000000002</v>
      </c>
      <c r="AJ29" s="44">
        <f t="shared" si="3"/>
        <v>29388.3</v>
      </c>
      <c r="AK29" s="104">
        <f t="shared" si="4"/>
        <v>268025.35000000003</v>
      </c>
      <c r="AL29" s="105">
        <f t="shared" si="5"/>
        <v>2258434.16</v>
      </c>
      <c r="AM29" s="29">
        <f t="shared" si="6"/>
        <v>2124907.7199999997</v>
      </c>
      <c r="AN29" s="16">
        <f t="shared" si="7"/>
        <v>133526.44000000041</v>
      </c>
    </row>
    <row r="30" spans="1:40" x14ac:dyDescent="0.2">
      <c r="A30" t="s">
        <v>285</v>
      </c>
      <c r="B30" t="s">
        <v>1</v>
      </c>
      <c r="C30" s="74">
        <v>2996</v>
      </c>
      <c r="D30" s="74" t="s">
        <v>632</v>
      </c>
      <c r="E30" s="266" t="s">
        <v>1528</v>
      </c>
      <c r="F30" s="123">
        <v>226280.65</v>
      </c>
      <c r="G30" s="123">
        <v>0</v>
      </c>
      <c r="H30" s="123">
        <v>57723.99</v>
      </c>
      <c r="I30" s="266">
        <v>1716443.03</v>
      </c>
      <c r="J30" s="266">
        <v>236598.36</v>
      </c>
      <c r="L30" s="287">
        <v>15359</v>
      </c>
      <c r="O30" s="287">
        <v>35.04</v>
      </c>
      <c r="S30" s="266">
        <v>278568.71999999997</v>
      </c>
      <c r="T30" s="266">
        <v>1714501.17</v>
      </c>
      <c r="W30" s="100">
        <v>1218139.0900000001</v>
      </c>
      <c r="X30" s="100">
        <v>145980</v>
      </c>
      <c r="Y30" s="100">
        <v>198.71</v>
      </c>
      <c r="Z30" s="100">
        <v>1004990</v>
      </c>
      <c r="AA30" s="100">
        <v>8900</v>
      </c>
      <c r="AB30" s="124">
        <v>1231600.32</v>
      </c>
      <c r="AD30" s="124">
        <v>800</v>
      </c>
      <c r="AE30" s="124">
        <v>451319.37</v>
      </c>
      <c r="AF30" s="124">
        <v>293319.01</v>
      </c>
      <c r="AI30" s="98">
        <f t="shared" si="2"/>
        <v>284004.64</v>
      </c>
      <c r="AJ30" s="44">
        <f t="shared" si="3"/>
        <v>15394.04</v>
      </c>
      <c r="AK30" s="104">
        <f t="shared" si="4"/>
        <v>268610.60000000003</v>
      </c>
      <c r="AL30" s="105">
        <f t="shared" si="5"/>
        <v>2378207.7999999998</v>
      </c>
      <c r="AM30" s="29">
        <f t="shared" si="6"/>
        <v>1977038.7</v>
      </c>
      <c r="AN30" s="16">
        <f t="shared" si="7"/>
        <v>401169.09999999986</v>
      </c>
    </row>
    <row r="31" spans="1:40" x14ac:dyDescent="0.2">
      <c r="A31" t="s">
        <v>285</v>
      </c>
      <c r="B31" t="s">
        <v>1</v>
      </c>
      <c r="C31" s="74">
        <v>6600</v>
      </c>
      <c r="D31" s="74" t="s">
        <v>633</v>
      </c>
      <c r="E31" s="266" t="s">
        <v>1529</v>
      </c>
      <c r="F31" s="123">
        <v>617542.9</v>
      </c>
      <c r="G31" s="123">
        <v>8489.5</v>
      </c>
      <c r="H31" s="123">
        <v>269604.32</v>
      </c>
      <c r="I31" s="266">
        <v>816485.1</v>
      </c>
      <c r="J31" s="266">
        <v>322600.96000000002</v>
      </c>
      <c r="L31" s="287">
        <v>210681.69</v>
      </c>
      <c r="M31" s="287">
        <v>88320</v>
      </c>
      <c r="S31" s="266">
        <v>-565111.54</v>
      </c>
      <c r="T31" s="266">
        <v>2482860.59</v>
      </c>
      <c r="W31" s="100">
        <v>1369667.54</v>
      </c>
      <c r="Y31" s="100">
        <v>1506.76</v>
      </c>
      <c r="Z31" s="100">
        <v>1441230</v>
      </c>
      <c r="AB31" s="124">
        <v>1820490</v>
      </c>
      <c r="AE31" s="124">
        <v>930256.26</v>
      </c>
      <c r="AF31" s="124">
        <v>188872</v>
      </c>
      <c r="AI31" s="98">
        <f t="shared" si="2"/>
        <v>895636.72</v>
      </c>
      <c r="AJ31" s="44">
        <f t="shared" si="3"/>
        <v>299001.69</v>
      </c>
      <c r="AK31" s="104">
        <f t="shared" si="4"/>
        <v>596635.03</v>
      </c>
      <c r="AL31" s="105">
        <f t="shared" si="5"/>
        <v>2812404.3</v>
      </c>
      <c r="AM31" s="29">
        <f t="shared" si="6"/>
        <v>2939618.26</v>
      </c>
      <c r="AN31" s="16">
        <f t="shared" si="7"/>
        <v>-127213.95999999996</v>
      </c>
    </row>
    <row r="32" spans="1:40" x14ac:dyDescent="0.2">
      <c r="A32" t="s">
        <v>285</v>
      </c>
      <c r="B32" t="s">
        <v>1</v>
      </c>
      <c r="C32" s="74">
        <v>2814</v>
      </c>
      <c r="D32" s="74" t="s">
        <v>634</v>
      </c>
      <c r="E32" s="266" t="s">
        <v>1530</v>
      </c>
      <c r="F32" s="123">
        <v>170837.89</v>
      </c>
      <c r="G32" s="123">
        <v>0</v>
      </c>
      <c r="H32" s="123">
        <v>45375.61</v>
      </c>
      <c r="I32" s="266">
        <v>333057.40000000002</v>
      </c>
      <c r="J32" s="266">
        <v>230280.46</v>
      </c>
      <c r="L32" s="287">
        <v>19000</v>
      </c>
      <c r="N32" s="287">
        <v>46400</v>
      </c>
      <c r="S32" s="266">
        <v>-1411001.29</v>
      </c>
      <c r="T32" s="266">
        <v>2102364.12</v>
      </c>
      <c r="W32" s="100">
        <v>829406.97</v>
      </c>
      <c r="X32" s="100">
        <v>152360</v>
      </c>
      <c r="Y32" s="100">
        <v>403.32</v>
      </c>
      <c r="Z32" s="100">
        <v>1116220</v>
      </c>
      <c r="AA32" s="100">
        <v>12400</v>
      </c>
      <c r="AB32" s="124">
        <v>1379220</v>
      </c>
      <c r="AE32" s="124">
        <v>425959.96</v>
      </c>
      <c r="AF32" s="124">
        <v>107359.8</v>
      </c>
      <c r="AI32" s="98">
        <f t="shared" si="2"/>
        <v>216213.5</v>
      </c>
      <c r="AJ32" s="44">
        <f t="shared" si="3"/>
        <v>65400</v>
      </c>
      <c r="AK32" s="104">
        <f t="shared" si="4"/>
        <v>150813.5</v>
      </c>
      <c r="AL32" s="105">
        <f t="shared" si="5"/>
        <v>2110790.29</v>
      </c>
      <c r="AM32" s="29">
        <f t="shared" si="6"/>
        <v>1912539.76</v>
      </c>
      <c r="AN32" s="16">
        <f t="shared" si="7"/>
        <v>198250.53000000003</v>
      </c>
    </row>
    <row r="33" spans="1:40" x14ac:dyDescent="0.2">
      <c r="A33" t="s">
        <v>285</v>
      </c>
      <c r="B33" t="s">
        <v>1</v>
      </c>
      <c r="C33" s="74">
        <v>5791</v>
      </c>
      <c r="D33" s="74" t="s">
        <v>635</v>
      </c>
      <c r="E33" s="266" t="s">
        <v>1531</v>
      </c>
      <c r="F33" s="123">
        <v>469428.19</v>
      </c>
      <c r="G33" s="123">
        <v>53760</v>
      </c>
      <c r="H33" s="123">
        <v>26113.35</v>
      </c>
      <c r="I33" s="266">
        <v>476763.25</v>
      </c>
      <c r="J33" s="266">
        <v>498687.8</v>
      </c>
      <c r="L33" s="287">
        <v>55289.5</v>
      </c>
      <c r="O33" s="287">
        <v>0</v>
      </c>
      <c r="S33" s="266">
        <v>723051.05</v>
      </c>
      <c r="T33" s="266">
        <v>923152.19</v>
      </c>
      <c r="W33" s="100">
        <v>1409326</v>
      </c>
      <c r="X33" s="100">
        <v>253870</v>
      </c>
      <c r="Y33" s="100">
        <v>820.39</v>
      </c>
      <c r="Z33" s="100">
        <v>1216800</v>
      </c>
      <c r="AB33" s="124">
        <v>1819754</v>
      </c>
      <c r="AE33" s="124">
        <v>991567.54</v>
      </c>
      <c r="AF33" s="124">
        <v>219135</v>
      </c>
      <c r="AI33" s="98">
        <f t="shared" si="2"/>
        <v>549301.54</v>
      </c>
      <c r="AJ33" s="44">
        <f t="shared" si="3"/>
        <v>55289.5</v>
      </c>
      <c r="AK33" s="104">
        <f t="shared" si="4"/>
        <v>494012.04000000004</v>
      </c>
      <c r="AL33" s="105">
        <f t="shared" si="5"/>
        <v>2880816.3899999997</v>
      </c>
      <c r="AM33" s="29">
        <f t="shared" si="6"/>
        <v>3030456.54</v>
      </c>
      <c r="AN33" s="16">
        <f t="shared" si="7"/>
        <v>-149640.15000000037</v>
      </c>
    </row>
    <row r="34" spans="1:40" x14ac:dyDescent="0.2">
      <c r="A34" t="s">
        <v>285</v>
      </c>
      <c r="B34" t="s">
        <v>1</v>
      </c>
      <c r="C34" s="74">
        <v>5865</v>
      </c>
      <c r="D34" s="74" t="s">
        <v>636</v>
      </c>
      <c r="E34" s="266" t="s">
        <v>1532</v>
      </c>
      <c r="F34" s="123">
        <v>301281.33</v>
      </c>
      <c r="G34" s="123">
        <v>0</v>
      </c>
      <c r="H34" s="123">
        <v>89132.6</v>
      </c>
      <c r="I34" s="266">
        <v>967461.3</v>
      </c>
      <c r="J34" s="266">
        <v>267081.55</v>
      </c>
      <c r="L34" s="287">
        <v>49331.3</v>
      </c>
      <c r="O34" s="287">
        <v>150976</v>
      </c>
      <c r="S34" s="266">
        <v>-846366.82</v>
      </c>
      <c r="T34" s="266">
        <v>2548141.21</v>
      </c>
      <c r="U34" s="100">
        <v>437.44</v>
      </c>
      <c r="W34" s="100">
        <v>1019795.58</v>
      </c>
      <c r="X34" s="100">
        <v>463235</v>
      </c>
      <c r="Z34" s="100">
        <v>1597800</v>
      </c>
      <c r="AB34" s="124">
        <v>1977200</v>
      </c>
      <c r="AE34" s="124">
        <v>716598.43</v>
      </c>
      <c r="AF34" s="124">
        <v>368752.5</v>
      </c>
      <c r="AI34" s="98">
        <f t="shared" si="2"/>
        <v>390413.93000000005</v>
      </c>
      <c r="AJ34" s="44">
        <f t="shared" si="3"/>
        <v>200307.3</v>
      </c>
      <c r="AK34" s="104">
        <f t="shared" si="4"/>
        <v>190106.63000000006</v>
      </c>
      <c r="AL34" s="105">
        <f t="shared" si="5"/>
        <v>3081268.02</v>
      </c>
      <c r="AM34" s="29">
        <f t="shared" si="6"/>
        <v>3062550.93</v>
      </c>
      <c r="AN34" s="16">
        <f t="shared" si="7"/>
        <v>18717.089999999851</v>
      </c>
    </row>
    <row r="35" spans="1:40" x14ac:dyDescent="0.2">
      <c r="A35" t="s">
        <v>285</v>
      </c>
      <c r="B35" t="s">
        <v>1</v>
      </c>
      <c r="C35" s="74">
        <v>4329</v>
      </c>
      <c r="D35" s="74" t="s">
        <v>637</v>
      </c>
      <c r="E35" s="266" t="s">
        <v>1579</v>
      </c>
      <c r="F35" s="123">
        <v>124439.25</v>
      </c>
      <c r="G35" s="123">
        <v>0</v>
      </c>
      <c r="H35" s="123">
        <v>50832.31</v>
      </c>
      <c r="I35" s="266">
        <v>435632.76</v>
      </c>
      <c r="J35" s="266">
        <v>366014.87</v>
      </c>
      <c r="L35" s="287">
        <v>34300</v>
      </c>
      <c r="O35" s="287">
        <v>178384.78</v>
      </c>
      <c r="Q35" s="266">
        <v>69240</v>
      </c>
      <c r="S35" s="266">
        <v>-555379.96</v>
      </c>
      <c r="T35" s="266">
        <v>1650244.41</v>
      </c>
      <c r="W35" s="100">
        <v>774895.57</v>
      </c>
      <c r="Y35" s="100">
        <v>428.6</v>
      </c>
      <c r="Z35" s="100">
        <v>1299440</v>
      </c>
      <c r="AB35" s="124">
        <v>1558340</v>
      </c>
      <c r="AD35" s="124">
        <v>10776</v>
      </c>
      <c r="AE35" s="124">
        <v>674156.91</v>
      </c>
      <c r="AF35" s="124">
        <v>56621.3</v>
      </c>
      <c r="AH35" s="124">
        <v>4900</v>
      </c>
      <c r="AI35" s="98">
        <f t="shared" si="2"/>
        <v>175271.56</v>
      </c>
      <c r="AJ35" s="44">
        <f t="shared" si="3"/>
        <v>212684.78</v>
      </c>
      <c r="AK35" s="104">
        <f t="shared" si="4"/>
        <v>-37413.22</v>
      </c>
      <c r="AL35" s="105">
        <f t="shared" si="5"/>
        <v>2074764.17</v>
      </c>
      <c r="AM35" s="29">
        <f t="shared" si="6"/>
        <v>2304794.21</v>
      </c>
      <c r="AN35" s="16">
        <f t="shared" si="7"/>
        <v>-230030.04000000004</v>
      </c>
    </row>
    <row r="36" spans="1:40" x14ac:dyDescent="0.2">
      <c r="A36" t="s">
        <v>288</v>
      </c>
      <c r="B36" t="s">
        <v>2</v>
      </c>
      <c r="C36" s="74">
        <v>1955</v>
      </c>
      <c r="D36" s="74" t="s">
        <v>638</v>
      </c>
      <c r="E36" s="266" t="s">
        <v>1533</v>
      </c>
      <c r="F36" s="123">
        <v>340608.77</v>
      </c>
      <c r="G36" s="123">
        <v>0</v>
      </c>
      <c r="H36" s="123">
        <v>89547.91</v>
      </c>
      <c r="I36" s="266">
        <v>25802.04</v>
      </c>
      <c r="J36" s="266">
        <v>346008.01</v>
      </c>
      <c r="L36" s="287">
        <v>20493.41</v>
      </c>
      <c r="S36" s="266">
        <v>-1281636.6299999999</v>
      </c>
      <c r="T36" s="266">
        <v>1948644.79</v>
      </c>
      <c r="W36" s="100">
        <v>640512.01</v>
      </c>
      <c r="X36" s="100">
        <v>52000</v>
      </c>
      <c r="Y36" s="100">
        <v>366.41</v>
      </c>
      <c r="Z36" s="100">
        <v>829980</v>
      </c>
      <c r="AB36" s="124">
        <v>967770</v>
      </c>
      <c r="AE36" s="124">
        <v>388060.56</v>
      </c>
      <c r="AF36" s="124">
        <v>116.7</v>
      </c>
      <c r="AI36" s="98">
        <f t="shared" si="2"/>
        <v>430156.68000000005</v>
      </c>
      <c r="AJ36" s="44">
        <f t="shared" si="3"/>
        <v>20493.41</v>
      </c>
      <c r="AK36" s="104">
        <f t="shared" si="4"/>
        <v>409663.27000000008</v>
      </c>
      <c r="AL36" s="105">
        <f t="shared" si="5"/>
        <v>1522858.42</v>
      </c>
      <c r="AM36" s="29">
        <f t="shared" si="6"/>
        <v>1355947.26</v>
      </c>
      <c r="AN36" s="16">
        <f t="shared" si="7"/>
        <v>166911.15999999992</v>
      </c>
    </row>
    <row r="37" spans="1:40" x14ac:dyDescent="0.2">
      <c r="A37" t="s">
        <v>288</v>
      </c>
      <c r="B37" t="s">
        <v>2</v>
      </c>
      <c r="C37" s="74">
        <v>4228</v>
      </c>
      <c r="D37" s="74" t="s">
        <v>639</v>
      </c>
      <c r="E37" s="266" t="s">
        <v>1534</v>
      </c>
      <c r="F37" s="123">
        <v>543319.68000000005</v>
      </c>
      <c r="G37" s="123">
        <v>26867.25</v>
      </c>
      <c r="H37" s="123">
        <v>12399.6</v>
      </c>
      <c r="I37" s="266">
        <v>170148.66</v>
      </c>
      <c r="J37" s="266">
        <v>872369.96</v>
      </c>
      <c r="L37" s="287">
        <v>27150</v>
      </c>
      <c r="S37" s="266">
        <v>-705268.71</v>
      </c>
      <c r="T37" s="266">
        <v>2125603</v>
      </c>
      <c r="W37" s="100">
        <v>981105.4</v>
      </c>
      <c r="X37" s="100">
        <v>99960</v>
      </c>
      <c r="Y37" s="100">
        <v>481.72</v>
      </c>
      <c r="Z37" s="100">
        <v>383710</v>
      </c>
      <c r="AB37" s="124">
        <v>637793</v>
      </c>
      <c r="AE37" s="124">
        <v>554798.16</v>
      </c>
      <c r="AF37" s="124">
        <v>67804.100000000006</v>
      </c>
      <c r="AI37" s="98">
        <f t="shared" si="2"/>
        <v>582586.53</v>
      </c>
      <c r="AJ37" s="44">
        <f t="shared" si="3"/>
        <v>27150</v>
      </c>
      <c r="AK37" s="104">
        <f t="shared" si="4"/>
        <v>555436.53</v>
      </c>
      <c r="AL37" s="105">
        <f t="shared" si="5"/>
        <v>1465257.1199999999</v>
      </c>
      <c r="AM37" s="29">
        <f t="shared" si="6"/>
        <v>1260395.2600000002</v>
      </c>
      <c r="AN37" s="16">
        <f t="shared" si="7"/>
        <v>204861.85999999964</v>
      </c>
    </row>
    <row r="38" spans="1:40" x14ac:dyDescent="0.2">
      <c r="A38" t="s">
        <v>288</v>
      </c>
      <c r="B38" t="s">
        <v>2</v>
      </c>
      <c r="C38" s="74">
        <v>1245</v>
      </c>
      <c r="D38" s="74" t="s">
        <v>640</v>
      </c>
      <c r="E38" s="266" t="s">
        <v>1535</v>
      </c>
      <c r="F38" s="123">
        <v>393823.67</v>
      </c>
      <c r="G38" s="123">
        <v>22200</v>
      </c>
      <c r="H38" s="123">
        <v>33880.67</v>
      </c>
      <c r="I38" s="266">
        <v>188456.14</v>
      </c>
      <c r="J38" s="266">
        <v>304867.53000000003</v>
      </c>
      <c r="L38" s="287">
        <v>19184.84</v>
      </c>
      <c r="S38" s="266">
        <v>-1136718.21</v>
      </c>
      <c r="T38" s="266">
        <v>1917883.16</v>
      </c>
      <c r="W38" s="100">
        <v>673628.28</v>
      </c>
      <c r="X38" s="100">
        <v>67000</v>
      </c>
      <c r="Y38" s="100">
        <v>394.23</v>
      </c>
      <c r="Z38" s="100">
        <v>774540</v>
      </c>
      <c r="AB38" s="124">
        <v>1020050</v>
      </c>
      <c r="AD38" s="124">
        <v>420</v>
      </c>
      <c r="AE38" s="124">
        <v>244812.19</v>
      </c>
      <c r="AF38" s="124">
        <v>76894.100000000006</v>
      </c>
      <c r="AI38" s="98">
        <f t="shared" si="2"/>
        <v>449904.33999999997</v>
      </c>
      <c r="AJ38" s="44">
        <f t="shared" si="3"/>
        <v>19184.84</v>
      </c>
      <c r="AK38" s="104">
        <f t="shared" si="4"/>
        <v>430719.49999999994</v>
      </c>
      <c r="AL38" s="105">
        <f t="shared" si="5"/>
        <v>1515562.51</v>
      </c>
      <c r="AM38" s="29">
        <f t="shared" si="6"/>
        <v>1342176.29</v>
      </c>
      <c r="AN38" s="16">
        <f t="shared" si="7"/>
        <v>173386.21999999997</v>
      </c>
    </row>
    <row r="39" spans="1:40" x14ac:dyDescent="0.2">
      <c r="A39" t="s">
        <v>288</v>
      </c>
      <c r="B39" t="s">
        <v>2</v>
      </c>
      <c r="C39" s="74">
        <v>5421</v>
      </c>
      <c r="D39" s="74" t="s">
        <v>641</v>
      </c>
      <c r="E39" s="266" t="s">
        <v>1536</v>
      </c>
      <c r="F39" s="123">
        <v>637905.69999999995</v>
      </c>
      <c r="G39" s="123">
        <v>55600</v>
      </c>
      <c r="H39" s="123">
        <v>78810.509999999995</v>
      </c>
      <c r="I39" s="266">
        <v>339274.17</v>
      </c>
      <c r="J39" s="266">
        <v>1242276.98</v>
      </c>
      <c r="L39" s="287">
        <v>5679.38</v>
      </c>
      <c r="S39" s="266">
        <v>-278072.87</v>
      </c>
      <c r="T39" s="266">
        <v>2205072.4900000002</v>
      </c>
      <c r="W39" s="100">
        <v>1667868.63</v>
      </c>
      <c r="X39" s="100">
        <v>138600</v>
      </c>
      <c r="Y39" s="100">
        <v>806.5</v>
      </c>
      <c r="Z39" s="100">
        <v>1177400</v>
      </c>
      <c r="AA39" s="100">
        <v>47600</v>
      </c>
      <c r="AB39" s="124">
        <v>1753458</v>
      </c>
      <c r="AE39" s="124">
        <v>582644.47</v>
      </c>
      <c r="AF39" s="124">
        <v>73934.3</v>
      </c>
      <c r="AI39" s="98">
        <f t="shared" si="2"/>
        <v>772316.21</v>
      </c>
      <c r="AJ39" s="44">
        <f t="shared" si="3"/>
        <v>5679.38</v>
      </c>
      <c r="AK39" s="104">
        <f t="shared" si="4"/>
        <v>766636.83</v>
      </c>
      <c r="AL39" s="105">
        <f t="shared" si="5"/>
        <v>3032275.13</v>
      </c>
      <c r="AM39" s="29">
        <f t="shared" si="6"/>
        <v>2410036.7699999996</v>
      </c>
      <c r="AN39" s="16">
        <f t="shared" si="7"/>
        <v>622238.36000000034</v>
      </c>
    </row>
    <row r="40" spans="1:40" x14ac:dyDescent="0.2">
      <c r="A40" t="s">
        <v>288</v>
      </c>
      <c r="B40" t="s">
        <v>2</v>
      </c>
      <c r="C40" s="74">
        <v>3481</v>
      </c>
      <c r="D40" s="74" t="s">
        <v>642</v>
      </c>
      <c r="E40" s="266" t="s">
        <v>1537</v>
      </c>
      <c r="F40" s="123">
        <v>756075.75</v>
      </c>
      <c r="G40" s="123">
        <v>53980</v>
      </c>
      <c r="H40" s="123">
        <v>163142.87</v>
      </c>
      <c r="I40" s="266">
        <v>2244050.0699999998</v>
      </c>
      <c r="J40" s="266">
        <v>955108.13</v>
      </c>
      <c r="L40" s="287">
        <v>67551.570000000007</v>
      </c>
      <c r="S40" s="266">
        <v>1838307.3</v>
      </c>
      <c r="T40" s="266">
        <v>1879861.02</v>
      </c>
      <c r="W40" s="100">
        <v>1689611.54</v>
      </c>
      <c r="X40" s="100">
        <v>185000</v>
      </c>
      <c r="Y40" s="100">
        <v>890.35</v>
      </c>
      <c r="Z40" s="100">
        <v>775720</v>
      </c>
      <c r="AA40" s="100">
        <v>360.2</v>
      </c>
      <c r="AB40" s="124">
        <v>1382684</v>
      </c>
      <c r="AE40" s="124">
        <v>673334.46</v>
      </c>
      <c r="AF40" s="124">
        <v>9916.7000000000007</v>
      </c>
      <c r="AI40" s="98">
        <f t="shared" si="2"/>
        <v>973198.62</v>
      </c>
      <c r="AJ40" s="44">
        <f t="shared" si="3"/>
        <v>67551.570000000007</v>
      </c>
      <c r="AK40" s="104">
        <f t="shared" si="4"/>
        <v>905647.05</v>
      </c>
      <c r="AL40" s="105">
        <f t="shared" si="5"/>
        <v>2651582.0900000003</v>
      </c>
      <c r="AM40" s="29">
        <f t="shared" si="6"/>
        <v>2065935.16</v>
      </c>
      <c r="AN40" s="16">
        <f t="shared" si="7"/>
        <v>585646.9300000004</v>
      </c>
    </row>
    <row r="41" spans="1:40" x14ac:dyDescent="0.2">
      <c r="A41" t="s">
        <v>288</v>
      </c>
      <c r="B41" t="s">
        <v>2</v>
      </c>
      <c r="C41" s="74">
        <v>3499</v>
      </c>
      <c r="D41" s="74" t="s">
        <v>643</v>
      </c>
      <c r="E41" s="266" t="s">
        <v>1538</v>
      </c>
      <c r="F41" s="123">
        <v>1064798.78</v>
      </c>
      <c r="G41" s="123">
        <v>0</v>
      </c>
      <c r="H41" s="123">
        <v>77949.62</v>
      </c>
      <c r="I41" s="266">
        <v>782981.66</v>
      </c>
      <c r="J41" s="266">
        <v>534043</v>
      </c>
      <c r="L41" s="287">
        <v>44180</v>
      </c>
      <c r="S41" s="266">
        <v>-1604193.26</v>
      </c>
      <c r="T41" s="266">
        <v>3832429.73</v>
      </c>
      <c r="W41" s="100">
        <v>1314258.8</v>
      </c>
      <c r="X41" s="100">
        <v>232240</v>
      </c>
      <c r="Y41" s="100">
        <v>1558.55</v>
      </c>
      <c r="Z41" s="100">
        <v>945260</v>
      </c>
      <c r="AB41" s="124">
        <v>1528780</v>
      </c>
      <c r="AC41" s="124">
        <v>4976</v>
      </c>
      <c r="AD41" s="124">
        <v>360</v>
      </c>
      <c r="AE41" s="124">
        <v>625526.66</v>
      </c>
      <c r="AF41" s="124">
        <v>76894.100000000006</v>
      </c>
      <c r="AI41" s="98">
        <f t="shared" si="2"/>
        <v>1142748.3999999999</v>
      </c>
      <c r="AJ41" s="44">
        <f t="shared" si="3"/>
        <v>44180</v>
      </c>
      <c r="AK41" s="104">
        <f t="shared" si="4"/>
        <v>1098568.3999999999</v>
      </c>
      <c r="AL41" s="105">
        <f t="shared" si="5"/>
        <v>2493317.35</v>
      </c>
      <c r="AM41" s="29">
        <f t="shared" si="6"/>
        <v>2236536.7600000002</v>
      </c>
      <c r="AN41" s="16">
        <f t="shared" si="7"/>
        <v>256780.58999999985</v>
      </c>
    </row>
    <row r="42" spans="1:40" x14ac:dyDescent="0.2">
      <c r="A42" t="s">
        <v>288</v>
      </c>
      <c r="B42" t="s">
        <v>2</v>
      </c>
      <c r="C42" s="74">
        <v>1888</v>
      </c>
      <c r="D42" s="74" t="s">
        <v>644</v>
      </c>
      <c r="E42" s="266" t="s">
        <v>1539</v>
      </c>
      <c r="F42" s="123">
        <v>426674.65</v>
      </c>
      <c r="G42" s="123">
        <v>0</v>
      </c>
      <c r="H42" s="123">
        <v>104953.78</v>
      </c>
      <c r="I42" s="266">
        <v>262283.11</v>
      </c>
      <c r="J42" s="266">
        <v>1754672.74</v>
      </c>
      <c r="L42" s="287">
        <v>16450</v>
      </c>
      <c r="S42" s="266">
        <v>525930.79</v>
      </c>
      <c r="T42" s="266">
        <v>1975418.72</v>
      </c>
      <c r="W42" s="100">
        <v>952042.52</v>
      </c>
      <c r="X42" s="100">
        <v>106600</v>
      </c>
      <c r="Y42" s="100">
        <v>495.62</v>
      </c>
      <c r="Z42" s="100">
        <v>821800</v>
      </c>
      <c r="AB42" s="124">
        <v>1262190</v>
      </c>
      <c r="AD42" s="124">
        <v>460</v>
      </c>
      <c r="AE42" s="124">
        <v>423708.07</v>
      </c>
      <c r="AF42" s="124">
        <v>74633.3</v>
      </c>
      <c r="AI42" s="98">
        <f t="shared" si="2"/>
        <v>531628.43000000005</v>
      </c>
      <c r="AJ42" s="44">
        <f t="shared" si="3"/>
        <v>16450</v>
      </c>
      <c r="AK42" s="104">
        <f t="shared" si="4"/>
        <v>515178.43000000005</v>
      </c>
      <c r="AL42" s="105">
        <f t="shared" si="5"/>
        <v>1880938.1400000001</v>
      </c>
      <c r="AM42" s="29">
        <f t="shared" si="6"/>
        <v>1760991.37</v>
      </c>
      <c r="AN42" s="16">
        <f t="shared" si="7"/>
        <v>119946.77000000002</v>
      </c>
    </row>
    <row r="43" spans="1:40" x14ac:dyDescent="0.2">
      <c r="A43" t="s">
        <v>288</v>
      </c>
      <c r="B43" t="s">
        <v>2</v>
      </c>
      <c r="C43" s="74">
        <v>1651</v>
      </c>
      <c r="D43" s="74" t="s">
        <v>645</v>
      </c>
      <c r="E43" s="266" t="s">
        <v>1540</v>
      </c>
      <c r="F43" s="123">
        <v>478763.43</v>
      </c>
      <c r="G43" s="123">
        <v>0</v>
      </c>
      <c r="H43" s="123">
        <v>98834.14</v>
      </c>
      <c r="I43" s="266">
        <v>197229.36</v>
      </c>
      <c r="J43" s="266">
        <v>198688.44</v>
      </c>
      <c r="L43" s="287">
        <v>21531.83</v>
      </c>
      <c r="S43" s="266">
        <v>-774258.12</v>
      </c>
      <c r="T43" s="266">
        <v>1580455.21</v>
      </c>
      <c r="W43" s="100">
        <v>734839.51</v>
      </c>
      <c r="X43" s="100">
        <v>210000</v>
      </c>
      <c r="Y43" s="100">
        <v>443.39</v>
      </c>
      <c r="Z43" s="100">
        <v>334900</v>
      </c>
      <c r="AB43" s="124">
        <v>600500</v>
      </c>
      <c r="AE43" s="124">
        <v>394367.05</v>
      </c>
      <c r="AF43" s="124">
        <v>73233.399999999994</v>
      </c>
      <c r="AI43" s="98">
        <f t="shared" si="2"/>
        <v>577597.56999999995</v>
      </c>
      <c r="AJ43" s="44">
        <f t="shared" si="3"/>
        <v>21531.83</v>
      </c>
      <c r="AK43" s="104">
        <f t="shared" si="4"/>
        <v>556065.74</v>
      </c>
      <c r="AL43" s="105">
        <f t="shared" si="5"/>
        <v>1280182.8999999999</v>
      </c>
      <c r="AM43" s="29">
        <f t="shared" si="6"/>
        <v>1068100.45</v>
      </c>
      <c r="AN43" s="16">
        <f t="shared" si="7"/>
        <v>212082.44999999995</v>
      </c>
    </row>
    <row r="44" spans="1:40" x14ac:dyDescent="0.2">
      <c r="A44" t="s">
        <v>288</v>
      </c>
      <c r="B44" t="s">
        <v>2</v>
      </c>
      <c r="C44" s="74">
        <v>3959</v>
      </c>
      <c r="D44" s="74" t="s">
        <v>646</v>
      </c>
      <c r="E44" s="266" t="s">
        <v>1541</v>
      </c>
      <c r="F44" s="123">
        <v>496099.32</v>
      </c>
      <c r="G44" s="123">
        <v>0</v>
      </c>
      <c r="H44" s="123">
        <v>93182.16</v>
      </c>
      <c r="I44" s="266">
        <v>569823.38</v>
      </c>
      <c r="J44" s="266">
        <v>562261.74</v>
      </c>
      <c r="L44" s="287">
        <v>41403.19</v>
      </c>
      <c r="S44" s="266">
        <v>-849681.65</v>
      </c>
      <c r="T44" s="266">
        <v>2583577.5299999998</v>
      </c>
      <c r="W44" s="100">
        <v>984527.23</v>
      </c>
      <c r="Y44" s="100">
        <v>733.35</v>
      </c>
      <c r="Z44" s="100">
        <v>838100</v>
      </c>
      <c r="AA44" s="100">
        <v>15000</v>
      </c>
      <c r="AB44" s="124">
        <v>1175094</v>
      </c>
      <c r="AD44" s="124">
        <v>5136</v>
      </c>
      <c r="AE44" s="124">
        <v>532380.75</v>
      </c>
      <c r="AF44" s="124">
        <v>102692.3</v>
      </c>
      <c r="AI44" s="98">
        <f t="shared" si="2"/>
        <v>589281.48</v>
      </c>
      <c r="AJ44" s="44">
        <f t="shared" si="3"/>
        <v>41403.19</v>
      </c>
      <c r="AK44" s="104">
        <f t="shared" si="4"/>
        <v>547878.29</v>
      </c>
      <c r="AL44" s="105">
        <f t="shared" si="5"/>
        <v>1838360.58</v>
      </c>
      <c r="AM44" s="29">
        <f t="shared" si="6"/>
        <v>1815303.05</v>
      </c>
      <c r="AN44" s="16">
        <f t="shared" si="7"/>
        <v>23057.530000000028</v>
      </c>
    </row>
    <row r="45" spans="1:40" x14ac:dyDescent="0.2">
      <c r="A45" t="s">
        <v>288</v>
      </c>
      <c r="B45" t="s">
        <v>2</v>
      </c>
      <c r="C45" s="74">
        <v>2503</v>
      </c>
      <c r="D45" s="74" t="s">
        <v>647</v>
      </c>
      <c r="E45" s="266" t="s">
        <v>1542</v>
      </c>
      <c r="F45" s="123">
        <v>579252.93999999994</v>
      </c>
      <c r="H45" s="123">
        <v>51825.03</v>
      </c>
      <c r="I45" s="266">
        <v>356415.74</v>
      </c>
      <c r="J45" s="266">
        <v>723225.81</v>
      </c>
      <c r="S45" s="266">
        <v>-66844.53</v>
      </c>
      <c r="T45" s="266">
        <v>1850667.12</v>
      </c>
      <c r="W45" s="100">
        <v>416853.47</v>
      </c>
      <c r="Y45" s="100">
        <v>1127.82</v>
      </c>
      <c r="Z45" s="100">
        <v>702650</v>
      </c>
      <c r="AB45" s="124">
        <v>808010</v>
      </c>
      <c r="AE45" s="124">
        <v>297135.46000000002</v>
      </c>
      <c r="AF45" s="124">
        <v>68738.899999999994</v>
      </c>
      <c r="AI45" s="98">
        <f t="shared" si="2"/>
        <v>631077.97</v>
      </c>
      <c r="AJ45" s="44">
        <f t="shared" si="3"/>
        <v>0</v>
      </c>
      <c r="AK45" s="104">
        <f t="shared" si="4"/>
        <v>631077.97</v>
      </c>
      <c r="AL45" s="105">
        <f t="shared" si="5"/>
        <v>1120631.29</v>
      </c>
      <c r="AM45" s="29">
        <f t="shared" si="6"/>
        <v>1173884.3599999999</v>
      </c>
      <c r="AN45" s="16">
        <f t="shared" si="7"/>
        <v>-53253.069999999832</v>
      </c>
    </row>
    <row r="46" spans="1:40" x14ac:dyDescent="0.2">
      <c r="A46" t="s">
        <v>288</v>
      </c>
      <c r="B46" t="s">
        <v>2</v>
      </c>
      <c r="C46" s="74">
        <v>3619</v>
      </c>
      <c r="D46" s="74" t="s">
        <v>648</v>
      </c>
      <c r="E46" s="266" t="s">
        <v>1543</v>
      </c>
      <c r="F46" s="123">
        <v>455155.6</v>
      </c>
      <c r="G46" s="123">
        <v>28803.98</v>
      </c>
      <c r="H46" s="123">
        <v>51950.17</v>
      </c>
      <c r="I46" s="266">
        <v>577542.44999999995</v>
      </c>
      <c r="J46" s="266">
        <v>528764.54</v>
      </c>
      <c r="R46" s="266">
        <v>-1651159.52</v>
      </c>
      <c r="T46" s="266">
        <v>3139393.79</v>
      </c>
      <c r="W46" s="100">
        <v>1593162.59</v>
      </c>
      <c r="X46" s="100">
        <v>15000</v>
      </c>
      <c r="Y46" s="100">
        <v>411.15</v>
      </c>
      <c r="Z46" s="100">
        <v>707050</v>
      </c>
      <c r="AB46" s="124">
        <v>1366486</v>
      </c>
      <c r="AE46" s="124">
        <v>548645.97</v>
      </c>
      <c r="AF46" s="124">
        <v>69063.3</v>
      </c>
      <c r="AI46" s="98">
        <f t="shared" si="2"/>
        <v>535909.75</v>
      </c>
      <c r="AJ46" s="44">
        <f t="shared" si="3"/>
        <v>0</v>
      </c>
      <c r="AK46" s="104">
        <f t="shared" si="4"/>
        <v>535909.75</v>
      </c>
      <c r="AL46" s="105">
        <f t="shared" si="5"/>
        <v>2315623.7400000002</v>
      </c>
      <c r="AM46" s="29">
        <f t="shared" si="6"/>
        <v>1984195.27</v>
      </c>
      <c r="AN46" s="16">
        <f t="shared" si="7"/>
        <v>331428.4700000002</v>
      </c>
    </row>
    <row r="47" spans="1:40" x14ac:dyDescent="0.2">
      <c r="A47" t="s">
        <v>288</v>
      </c>
      <c r="B47" t="s">
        <v>2</v>
      </c>
      <c r="C47" s="74">
        <v>2593</v>
      </c>
      <c r="D47" s="74" t="s">
        <v>649</v>
      </c>
      <c r="E47" s="266" t="s">
        <v>1544</v>
      </c>
      <c r="F47" s="123">
        <v>162390.41</v>
      </c>
      <c r="G47" s="123">
        <v>4045.9</v>
      </c>
      <c r="H47" s="123">
        <v>73119.41</v>
      </c>
      <c r="I47" s="266">
        <v>1495896.86</v>
      </c>
      <c r="J47" s="266">
        <v>1061925.28</v>
      </c>
      <c r="S47" s="266">
        <v>270496.65000000002</v>
      </c>
      <c r="T47" s="266">
        <v>2592803.14</v>
      </c>
      <c r="W47" s="100">
        <v>497748.84</v>
      </c>
      <c r="Y47" s="100">
        <v>391.83</v>
      </c>
      <c r="Z47" s="100">
        <v>202200</v>
      </c>
      <c r="AB47" s="124">
        <v>345766</v>
      </c>
      <c r="AE47" s="124">
        <v>336880.5</v>
      </c>
      <c r="AF47" s="124">
        <v>53544.1</v>
      </c>
      <c r="AI47" s="98">
        <f t="shared" si="2"/>
        <v>239555.72</v>
      </c>
      <c r="AJ47" s="44">
        <f t="shared" si="3"/>
        <v>0</v>
      </c>
      <c r="AK47" s="104">
        <f t="shared" si="4"/>
        <v>239555.72</v>
      </c>
      <c r="AL47" s="105">
        <f t="shared" si="5"/>
        <v>700340.67</v>
      </c>
      <c r="AM47" s="29">
        <f t="shared" si="6"/>
        <v>736190.6</v>
      </c>
      <c r="AN47" s="16">
        <f t="shared" si="7"/>
        <v>-35849.929999999935</v>
      </c>
    </row>
    <row r="48" spans="1:40" x14ac:dyDescent="0.2">
      <c r="A48" t="s">
        <v>288</v>
      </c>
      <c r="B48" t="s">
        <v>2</v>
      </c>
      <c r="C48" s="74">
        <v>1622</v>
      </c>
      <c r="D48" s="74" t="s">
        <v>650</v>
      </c>
      <c r="E48" s="266" t="s">
        <v>1545</v>
      </c>
      <c r="F48" s="123">
        <v>531616.03</v>
      </c>
      <c r="G48" s="123">
        <v>0</v>
      </c>
      <c r="H48" s="123">
        <v>80277.960000000006</v>
      </c>
      <c r="I48" s="266">
        <v>299719.40000000002</v>
      </c>
      <c r="J48" s="266">
        <v>381297.49</v>
      </c>
      <c r="L48" s="287">
        <v>18975.27</v>
      </c>
      <c r="S48" s="266">
        <v>-1041844.98</v>
      </c>
      <c r="T48" s="266">
        <v>2213150.63</v>
      </c>
      <c r="W48" s="100">
        <v>534374.99</v>
      </c>
      <c r="X48" s="100">
        <v>10000</v>
      </c>
      <c r="Y48" s="100">
        <v>941.45</v>
      </c>
      <c r="Z48" s="100">
        <v>912632</v>
      </c>
      <c r="AA48" s="100">
        <v>6000</v>
      </c>
      <c r="AB48" s="124">
        <v>982132</v>
      </c>
      <c r="AE48" s="124">
        <v>307219.68</v>
      </c>
      <c r="AF48" s="124">
        <v>1610.8</v>
      </c>
      <c r="AI48" s="98">
        <f t="shared" si="2"/>
        <v>611893.99</v>
      </c>
      <c r="AJ48" s="44">
        <f t="shared" si="3"/>
        <v>18975.27</v>
      </c>
      <c r="AK48" s="104">
        <f t="shared" si="4"/>
        <v>592918.72</v>
      </c>
      <c r="AL48" s="105">
        <f t="shared" si="5"/>
        <v>1463948.44</v>
      </c>
      <c r="AM48" s="29">
        <f t="shared" si="6"/>
        <v>1290962.48</v>
      </c>
      <c r="AN48" s="16">
        <f t="shared" si="7"/>
        <v>172985.95999999996</v>
      </c>
    </row>
    <row r="49" spans="1:40" x14ac:dyDescent="0.2">
      <c r="A49" t="s">
        <v>288</v>
      </c>
      <c r="B49" t="s">
        <v>2</v>
      </c>
      <c r="C49" s="74">
        <v>2164</v>
      </c>
      <c r="D49" s="74" t="s">
        <v>651</v>
      </c>
      <c r="E49" s="266" t="s">
        <v>1546</v>
      </c>
      <c r="F49" s="123">
        <v>262736.77</v>
      </c>
      <c r="G49" s="123">
        <v>5136</v>
      </c>
      <c r="H49" s="123">
        <v>25225.7</v>
      </c>
      <c r="I49" s="266">
        <v>846265.5</v>
      </c>
      <c r="J49" s="266">
        <v>589015.15</v>
      </c>
      <c r="N49" s="287">
        <v>85000</v>
      </c>
      <c r="S49" s="266">
        <v>-451348.16</v>
      </c>
      <c r="T49" s="266">
        <v>2118686.35</v>
      </c>
      <c r="W49" s="100">
        <v>608253.69999999995</v>
      </c>
      <c r="Y49" s="100">
        <v>197.19</v>
      </c>
      <c r="Z49" s="100">
        <v>789500</v>
      </c>
      <c r="AB49" s="124">
        <v>963145</v>
      </c>
      <c r="AE49" s="124">
        <v>340493.86</v>
      </c>
      <c r="AF49" s="124">
        <v>76169.100000000006</v>
      </c>
      <c r="AI49" s="98">
        <f t="shared" si="2"/>
        <v>293098.47000000003</v>
      </c>
      <c r="AJ49" s="44">
        <f t="shared" si="3"/>
        <v>85000</v>
      </c>
      <c r="AK49" s="104">
        <f t="shared" si="4"/>
        <v>208098.47000000003</v>
      </c>
      <c r="AL49" s="105">
        <f t="shared" si="5"/>
        <v>1397950.89</v>
      </c>
      <c r="AM49" s="29">
        <f t="shared" si="6"/>
        <v>1379807.96</v>
      </c>
      <c r="AN49" s="16">
        <f t="shared" si="7"/>
        <v>18142.929999999935</v>
      </c>
    </row>
    <row r="50" spans="1:40" x14ac:dyDescent="0.2">
      <c r="A50" t="s">
        <v>291</v>
      </c>
      <c r="B50" t="s">
        <v>3</v>
      </c>
      <c r="C50" s="74">
        <v>5944</v>
      </c>
      <c r="D50" s="74" t="s">
        <v>652</v>
      </c>
      <c r="E50" s="266" t="s">
        <v>1547</v>
      </c>
      <c r="F50" s="123">
        <v>404663.22</v>
      </c>
      <c r="G50" s="123">
        <v>0</v>
      </c>
      <c r="H50" s="123">
        <v>516806.73</v>
      </c>
      <c r="I50" s="266">
        <v>998983.14</v>
      </c>
      <c r="J50" s="266">
        <v>17683.63</v>
      </c>
      <c r="Q50" s="266">
        <v>5737</v>
      </c>
      <c r="S50" s="266">
        <v>-1208706.43</v>
      </c>
      <c r="T50" s="266">
        <v>3206691.97</v>
      </c>
      <c r="W50" s="100">
        <v>1312558.3600000001</v>
      </c>
      <c r="X50" s="100">
        <v>245000</v>
      </c>
      <c r="Y50" s="100">
        <v>1230.8800000000001</v>
      </c>
      <c r="Z50" s="100">
        <v>1791800</v>
      </c>
      <c r="AB50" s="124">
        <v>2306362</v>
      </c>
      <c r="AE50" s="124">
        <v>732261.36</v>
      </c>
      <c r="AF50" s="124">
        <v>65802.7</v>
      </c>
      <c r="AI50" s="98">
        <f t="shared" si="2"/>
        <v>921469.95</v>
      </c>
      <c r="AJ50" s="44">
        <f t="shared" si="3"/>
        <v>0</v>
      </c>
      <c r="AK50" s="104">
        <f t="shared" si="4"/>
        <v>921469.95</v>
      </c>
      <c r="AL50" s="105">
        <f t="shared" si="5"/>
        <v>3350589.24</v>
      </c>
      <c r="AM50" s="29">
        <f t="shared" si="6"/>
        <v>3104426.06</v>
      </c>
      <c r="AN50" s="16">
        <f t="shared" si="7"/>
        <v>246163.18000000017</v>
      </c>
    </row>
    <row r="51" spans="1:40" x14ac:dyDescent="0.2">
      <c r="A51" t="s">
        <v>291</v>
      </c>
      <c r="B51" t="s">
        <v>3</v>
      </c>
      <c r="C51" s="74">
        <v>5439</v>
      </c>
      <c r="D51" s="74" t="s">
        <v>653</v>
      </c>
      <c r="E51" s="266" t="s">
        <v>1548</v>
      </c>
      <c r="F51" s="123">
        <v>97909.27</v>
      </c>
      <c r="G51" s="123">
        <v>18100</v>
      </c>
      <c r="H51" s="123">
        <v>175719.31</v>
      </c>
      <c r="I51" s="266">
        <v>38731.699999999997</v>
      </c>
      <c r="J51" s="266">
        <v>736629.76000000001</v>
      </c>
      <c r="O51" s="287">
        <v>0</v>
      </c>
      <c r="S51" s="266">
        <v>-1028475.75</v>
      </c>
      <c r="T51" s="266">
        <v>2598703.46</v>
      </c>
      <c r="W51" s="100">
        <v>1502290.78</v>
      </c>
      <c r="X51" s="100">
        <v>81200</v>
      </c>
      <c r="Y51" s="100">
        <v>780.95</v>
      </c>
      <c r="Z51" s="100">
        <v>1326800</v>
      </c>
      <c r="AA51" s="100">
        <v>50000</v>
      </c>
      <c r="AB51" s="124">
        <v>2257763.7999999998</v>
      </c>
      <c r="AE51" s="124">
        <v>656313.1</v>
      </c>
      <c r="AF51" s="124">
        <v>266105.5</v>
      </c>
      <c r="AI51" s="98">
        <f t="shared" si="2"/>
        <v>291728.58</v>
      </c>
      <c r="AJ51" s="44">
        <f t="shared" si="3"/>
        <v>0</v>
      </c>
      <c r="AK51" s="104">
        <f t="shared" si="4"/>
        <v>291728.58</v>
      </c>
      <c r="AL51" s="105">
        <f t="shared" si="5"/>
        <v>2961071.73</v>
      </c>
      <c r="AM51" s="29">
        <f t="shared" si="6"/>
        <v>3180182.4</v>
      </c>
      <c r="AN51" s="16">
        <f t="shared" si="7"/>
        <v>-219110.66999999993</v>
      </c>
    </row>
    <row r="52" spans="1:40" x14ac:dyDescent="0.2">
      <c r="A52" t="s">
        <v>291</v>
      </c>
      <c r="B52" t="s">
        <v>3</v>
      </c>
      <c r="C52" s="74">
        <v>3683</v>
      </c>
      <c r="D52" s="74" t="s">
        <v>654</v>
      </c>
      <c r="E52" s="266" t="s">
        <v>1549</v>
      </c>
      <c r="F52" s="123">
        <v>338370.2</v>
      </c>
      <c r="G52" s="123">
        <v>0</v>
      </c>
      <c r="H52" s="123">
        <v>94510.57</v>
      </c>
      <c r="I52" s="266">
        <v>282730.98</v>
      </c>
      <c r="J52" s="266">
        <v>33051.480000000003</v>
      </c>
      <c r="O52" s="287">
        <v>0</v>
      </c>
      <c r="S52" s="266">
        <v>-1629005.92</v>
      </c>
      <c r="T52" s="266">
        <v>2341456.5299999998</v>
      </c>
      <c r="W52" s="100">
        <v>1133229.98</v>
      </c>
      <c r="X52" s="100">
        <v>222285</v>
      </c>
      <c r="Y52" s="100">
        <v>455.78</v>
      </c>
      <c r="Z52" s="100">
        <v>595670</v>
      </c>
      <c r="AA52" s="100">
        <v>110000</v>
      </c>
      <c r="AB52" s="124">
        <v>1120884</v>
      </c>
      <c r="AE52" s="124">
        <v>613747.34</v>
      </c>
      <c r="AF52" s="124">
        <v>84741.8</v>
      </c>
      <c r="AH52" s="124">
        <v>135535</v>
      </c>
      <c r="AI52" s="98">
        <f t="shared" si="2"/>
        <v>432880.77</v>
      </c>
      <c r="AJ52" s="44">
        <f t="shared" si="3"/>
        <v>0</v>
      </c>
      <c r="AK52" s="104">
        <f t="shared" si="4"/>
        <v>432880.77</v>
      </c>
      <c r="AL52" s="105">
        <f t="shared" si="5"/>
        <v>2061640.76</v>
      </c>
      <c r="AM52" s="29">
        <f t="shared" si="6"/>
        <v>1954908.14</v>
      </c>
      <c r="AN52" s="16">
        <f t="shared" si="7"/>
        <v>106732.62000000011</v>
      </c>
    </row>
    <row r="53" spans="1:40" x14ac:dyDescent="0.2">
      <c r="A53" t="s">
        <v>291</v>
      </c>
      <c r="B53" t="s">
        <v>3</v>
      </c>
      <c r="C53" s="74">
        <v>10514</v>
      </c>
      <c r="D53" s="74" t="s">
        <v>655</v>
      </c>
      <c r="E53" s="266" t="s">
        <v>1550</v>
      </c>
      <c r="F53" s="123">
        <v>727973.17</v>
      </c>
      <c r="G53" s="123">
        <v>0</v>
      </c>
      <c r="H53" s="123">
        <v>183520.66</v>
      </c>
      <c r="I53" s="266">
        <v>2221423.0699999998</v>
      </c>
      <c r="J53" s="266">
        <v>157010.26</v>
      </c>
      <c r="O53" s="287">
        <v>0</v>
      </c>
      <c r="Q53" s="266">
        <v>200000</v>
      </c>
      <c r="S53" s="266">
        <v>2365579.7400000002</v>
      </c>
      <c r="T53" s="266">
        <v>1574485.41</v>
      </c>
      <c r="U53" s="100">
        <v>2720.96</v>
      </c>
      <c r="W53" s="100">
        <v>2440483.2000000002</v>
      </c>
      <c r="X53" s="100">
        <v>430000</v>
      </c>
      <c r="Z53" s="100">
        <v>1575300</v>
      </c>
      <c r="AA53" s="100">
        <v>100000</v>
      </c>
      <c r="AB53" s="124">
        <v>2948027</v>
      </c>
      <c r="AE53" s="124">
        <v>1644956.25</v>
      </c>
      <c r="AF53" s="124">
        <v>289632.3</v>
      </c>
      <c r="AI53" s="98">
        <f t="shared" si="2"/>
        <v>911493.83000000007</v>
      </c>
      <c r="AJ53" s="44">
        <f t="shared" si="3"/>
        <v>0</v>
      </c>
      <c r="AK53" s="104">
        <f t="shared" si="4"/>
        <v>911493.83000000007</v>
      </c>
      <c r="AL53" s="105">
        <f t="shared" si="5"/>
        <v>4548504.16</v>
      </c>
      <c r="AM53" s="29">
        <f t="shared" si="6"/>
        <v>4882615.55</v>
      </c>
      <c r="AN53" s="16">
        <f t="shared" si="7"/>
        <v>-334111.38999999966</v>
      </c>
    </row>
    <row r="54" spans="1:40" x14ac:dyDescent="0.2">
      <c r="A54" t="s">
        <v>291</v>
      </c>
      <c r="B54" t="s">
        <v>3</v>
      </c>
      <c r="C54" s="74">
        <v>1578</v>
      </c>
      <c r="D54" s="74" t="s">
        <v>656</v>
      </c>
      <c r="E54" s="266" t="s">
        <v>1551</v>
      </c>
      <c r="F54" s="123">
        <v>199796.98</v>
      </c>
      <c r="G54" s="123">
        <v>0</v>
      </c>
      <c r="H54" s="123">
        <v>90608.320000000007</v>
      </c>
      <c r="I54" s="266">
        <v>15686.52</v>
      </c>
      <c r="J54" s="266">
        <v>21250.03</v>
      </c>
      <c r="L54" s="287">
        <v>4800</v>
      </c>
      <c r="S54" s="266">
        <v>-1248238.99</v>
      </c>
      <c r="T54" s="266">
        <v>1566508.7</v>
      </c>
      <c r="W54" s="100">
        <v>768972.5</v>
      </c>
      <c r="X54" s="100">
        <v>94000</v>
      </c>
      <c r="Y54" s="100">
        <v>529.96</v>
      </c>
      <c r="Z54" s="100">
        <v>836940</v>
      </c>
      <c r="AB54" s="124">
        <v>1186240</v>
      </c>
      <c r="AE54" s="124">
        <v>277102.15000000002</v>
      </c>
      <c r="AF54" s="124">
        <v>88842.17</v>
      </c>
      <c r="AI54" s="98">
        <f t="shared" si="2"/>
        <v>290405.30000000005</v>
      </c>
      <c r="AJ54" s="44">
        <f t="shared" si="3"/>
        <v>4800</v>
      </c>
      <c r="AK54" s="104">
        <f t="shared" si="4"/>
        <v>285605.30000000005</v>
      </c>
      <c r="AL54" s="105">
        <f t="shared" si="5"/>
        <v>1700442.46</v>
      </c>
      <c r="AM54" s="29">
        <f t="shared" si="6"/>
        <v>1552184.3199999998</v>
      </c>
      <c r="AN54" s="16">
        <f t="shared" si="7"/>
        <v>148258.14000000013</v>
      </c>
    </row>
    <row r="55" spans="1:40" x14ac:dyDescent="0.2">
      <c r="A55" t="s">
        <v>291</v>
      </c>
      <c r="B55" t="s">
        <v>3</v>
      </c>
      <c r="C55" s="74">
        <v>3503</v>
      </c>
      <c r="D55" s="74" t="s">
        <v>657</v>
      </c>
      <c r="E55" s="266" t="s">
        <v>1552</v>
      </c>
      <c r="F55" s="123">
        <v>154129.16</v>
      </c>
      <c r="G55" s="123">
        <v>0</v>
      </c>
      <c r="H55" s="123">
        <v>21271.56</v>
      </c>
      <c r="I55" s="266">
        <v>12612.08</v>
      </c>
      <c r="J55" s="266">
        <v>55550.87</v>
      </c>
      <c r="S55" s="266">
        <v>-2043740.6</v>
      </c>
      <c r="T55" s="266">
        <v>2534998.48</v>
      </c>
      <c r="U55" s="100">
        <v>758.83</v>
      </c>
      <c r="W55" s="100">
        <v>931193.21</v>
      </c>
      <c r="X55" s="100">
        <v>43480</v>
      </c>
      <c r="Z55" s="100">
        <v>491840</v>
      </c>
      <c r="AB55" s="124">
        <v>908860</v>
      </c>
      <c r="AE55" s="124">
        <v>587161.57999999996</v>
      </c>
      <c r="AF55" s="124">
        <v>34870.300000000003</v>
      </c>
      <c r="AI55" s="98">
        <f t="shared" si="2"/>
        <v>175400.72</v>
      </c>
      <c r="AJ55" s="44">
        <f t="shared" si="3"/>
        <v>0</v>
      </c>
      <c r="AK55" s="104">
        <f t="shared" si="4"/>
        <v>175400.72</v>
      </c>
      <c r="AL55" s="105">
        <f t="shared" si="5"/>
        <v>1467272.04</v>
      </c>
      <c r="AM55" s="29">
        <f t="shared" si="6"/>
        <v>1530891.8800000001</v>
      </c>
      <c r="AN55" s="16">
        <f t="shared" si="7"/>
        <v>-63619.840000000084</v>
      </c>
    </row>
    <row r="56" spans="1:40" x14ac:dyDescent="0.2">
      <c r="A56" t="s">
        <v>291</v>
      </c>
      <c r="B56" t="s">
        <v>3</v>
      </c>
      <c r="C56" s="74">
        <v>5709</v>
      </c>
      <c r="D56" s="74" t="s">
        <v>658</v>
      </c>
      <c r="E56" s="266" t="s">
        <v>1553</v>
      </c>
      <c r="F56" s="123">
        <v>197208.95</v>
      </c>
      <c r="G56" s="123">
        <v>0</v>
      </c>
      <c r="H56" s="123">
        <v>62451.93</v>
      </c>
      <c r="I56" s="266">
        <v>24848.880000000001</v>
      </c>
      <c r="J56" s="266">
        <v>79051.94</v>
      </c>
      <c r="S56" s="266">
        <v>-1878037.02</v>
      </c>
      <c r="T56" s="266">
        <v>2415193.5099999998</v>
      </c>
      <c r="U56" s="100">
        <v>790.54</v>
      </c>
      <c r="W56" s="100">
        <v>1010878.54</v>
      </c>
      <c r="X56" s="100">
        <v>92604</v>
      </c>
      <c r="Z56" s="100">
        <v>1807200</v>
      </c>
      <c r="AA56" s="100">
        <v>100000</v>
      </c>
      <c r="AB56" s="124">
        <v>2105795</v>
      </c>
      <c r="AE56" s="124">
        <v>782015.93</v>
      </c>
      <c r="AF56" s="124">
        <v>136186.94</v>
      </c>
      <c r="AI56" s="98">
        <f t="shared" si="2"/>
        <v>259660.88</v>
      </c>
      <c r="AJ56" s="44">
        <f t="shared" si="3"/>
        <v>0</v>
      </c>
      <c r="AK56" s="104">
        <f t="shared" si="4"/>
        <v>259660.88</v>
      </c>
      <c r="AL56" s="105">
        <f t="shared" si="5"/>
        <v>3011473.08</v>
      </c>
      <c r="AM56" s="29">
        <f t="shared" si="6"/>
        <v>3023997.87</v>
      </c>
      <c r="AN56" s="16">
        <f t="shared" si="7"/>
        <v>-12524.790000000037</v>
      </c>
    </row>
    <row r="57" spans="1:40" x14ac:dyDescent="0.2">
      <c r="A57" t="s">
        <v>291</v>
      </c>
      <c r="B57" t="s">
        <v>3</v>
      </c>
      <c r="C57" s="74">
        <v>2754</v>
      </c>
      <c r="D57" s="74" t="s">
        <v>659</v>
      </c>
      <c r="E57" s="266" t="s">
        <v>1554</v>
      </c>
      <c r="F57" s="123">
        <v>57401.93</v>
      </c>
      <c r="G57" s="123">
        <v>0</v>
      </c>
      <c r="H57" s="123">
        <v>39306.19</v>
      </c>
      <c r="I57" s="266">
        <v>325196.71999999997</v>
      </c>
      <c r="J57" s="266">
        <v>118043.5</v>
      </c>
      <c r="S57" s="266">
        <v>-621640.99</v>
      </c>
      <c r="T57" s="266">
        <v>1430245.31</v>
      </c>
      <c r="W57" s="100">
        <v>669886.56000000006</v>
      </c>
      <c r="X57" s="100">
        <v>51640</v>
      </c>
      <c r="Y57" s="100">
        <v>470.01</v>
      </c>
      <c r="Z57" s="100">
        <v>471500</v>
      </c>
      <c r="AB57" s="124">
        <v>727500</v>
      </c>
      <c r="AE57" s="124">
        <v>461433.43</v>
      </c>
      <c r="AF57" s="124">
        <v>114302.12</v>
      </c>
      <c r="AG57" s="124">
        <v>106840</v>
      </c>
      <c r="AI57" s="98">
        <f t="shared" si="2"/>
        <v>96708.12</v>
      </c>
      <c r="AJ57" s="44">
        <f t="shared" si="3"/>
        <v>0</v>
      </c>
      <c r="AK57" s="104">
        <f t="shared" si="4"/>
        <v>96708.12</v>
      </c>
      <c r="AL57" s="105">
        <f t="shared" si="5"/>
        <v>1193496.57</v>
      </c>
      <c r="AM57" s="29">
        <f t="shared" si="6"/>
        <v>1410075.5499999998</v>
      </c>
      <c r="AN57" s="16">
        <f t="shared" si="7"/>
        <v>-216578.97999999975</v>
      </c>
    </row>
    <row r="58" spans="1:40" x14ac:dyDescent="0.2">
      <c r="A58" t="s">
        <v>291</v>
      </c>
      <c r="B58" t="s">
        <v>3</v>
      </c>
      <c r="C58" s="74">
        <v>5299</v>
      </c>
      <c r="D58" s="74" t="s">
        <v>660</v>
      </c>
      <c r="E58" s="266" t="s">
        <v>1555</v>
      </c>
      <c r="F58" s="123">
        <v>104151.98</v>
      </c>
      <c r="G58" s="123">
        <v>77400</v>
      </c>
      <c r="H58" s="123">
        <v>52063.97</v>
      </c>
      <c r="I58" s="266">
        <v>81987.31</v>
      </c>
      <c r="J58" s="266">
        <v>975833.14</v>
      </c>
      <c r="S58" s="266">
        <v>-1384285.96</v>
      </c>
      <c r="T58" s="266">
        <v>2897338.69</v>
      </c>
      <c r="U58" s="100">
        <v>360.99</v>
      </c>
      <c r="W58" s="100">
        <v>1376716.04</v>
      </c>
      <c r="X58" s="100">
        <v>358740</v>
      </c>
      <c r="Z58" s="100">
        <v>1224400</v>
      </c>
      <c r="AA58" s="100">
        <v>50000</v>
      </c>
      <c r="AB58" s="124">
        <v>1754300</v>
      </c>
      <c r="AE58" s="124">
        <v>922088.46</v>
      </c>
      <c r="AF58" s="124">
        <v>245526.9</v>
      </c>
      <c r="AI58" s="98">
        <f t="shared" si="2"/>
        <v>233615.94999999998</v>
      </c>
      <c r="AJ58" s="44">
        <f t="shared" si="3"/>
        <v>0</v>
      </c>
      <c r="AK58" s="104">
        <f t="shared" si="4"/>
        <v>233615.94999999998</v>
      </c>
      <c r="AL58" s="105">
        <f t="shared" si="5"/>
        <v>3010217.0300000003</v>
      </c>
      <c r="AM58" s="29">
        <f t="shared" si="6"/>
        <v>2921915.36</v>
      </c>
      <c r="AN58" s="16">
        <f t="shared" si="7"/>
        <v>88301.670000000391</v>
      </c>
    </row>
    <row r="59" spans="1:40" x14ac:dyDescent="0.2">
      <c r="A59" t="s">
        <v>291</v>
      </c>
      <c r="B59" t="s">
        <v>3</v>
      </c>
      <c r="C59" s="74">
        <v>3522</v>
      </c>
      <c r="D59" s="74" t="s">
        <v>661</v>
      </c>
      <c r="E59" s="266" t="s">
        <v>1556</v>
      </c>
      <c r="F59" s="123">
        <v>105060.49</v>
      </c>
      <c r="G59" s="123">
        <v>0</v>
      </c>
      <c r="H59" s="123">
        <v>70476.03</v>
      </c>
      <c r="I59" s="266">
        <v>1</v>
      </c>
      <c r="J59" s="266">
        <v>45465.63</v>
      </c>
      <c r="L59" s="287">
        <v>17440.18</v>
      </c>
      <c r="O59" s="287">
        <v>0</v>
      </c>
      <c r="S59" s="266">
        <v>-2902808.08</v>
      </c>
      <c r="T59" s="266">
        <v>3457082.1</v>
      </c>
      <c r="W59" s="100">
        <v>1051755.54</v>
      </c>
      <c r="X59" s="100">
        <v>109000</v>
      </c>
      <c r="Y59" s="100">
        <v>483.14</v>
      </c>
      <c r="Z59" s="100">
        <v>786060</v>
      </c>
      <c r="AB59" s="124">
        <v>1412829</v>
      </c>
      <c r="AE59" s="124">
        <v>592880.25</v>
      </c>
      <c r="AF59" s="124">
        <v>17103.48</v>
      </c>
      <c r="AI59" s="98">
        <f t="shared" si="2"/>
        <v>175536.52000000002</v>
      </c>
      <c r="AJ59" s="44">
        <f t="shared" si="3"/>
        <v>17440.18</v>
      </c>
      <c r="AK59" s="104">
        <f t="shared" si="4"/>
        <v>158096.34000000003</v>
      </c>
      <c r="AL59" s="105">
        <f t="shared" si="5"/>
        <v>1947298.68</v>
      </c>
      <c r="AM59" s="29">
        <f t="shared" si="6"/>
        <v>2022812.73</v>
      </c>
      <c r="AN59" s="16">
        <f t="shared" si="7"/>
        <v>-75514.050000000047</v>
      </c>
    </row>
    <row r="60" spans="1:40" x14ac:dyDescent="0.2">
      <c r="A60" t="s">
        <v>291</v>
      </c>
      <c r="B60" t="s">
        <v>3</v>
      </c>
      <c r="C60" s="74">
        <v>3001</v>
      </c>
      <c r="D60" s="74" t="s">
        <v>662</v>
      </c>
      <c r="E60" s="266" t="s">
        <v>1557</v>
      </c>
      <c r="F60" s="123">
        <v>155275.69</v>
      </c>
      <c r="G60" s="123">
        <v>0</v>
      </c>
      <c r="H60" s="123">
        <v>12910</v>
      </c>
      <c r="I60" s="266">
        <v>2</v>
      </c>
      <c r="J60" s="266">
        <v>22825.66</v>
      </c>
      <c r="S60" s="266">
        <v>-80470.66</v>
      </c>
      <c r="T60" s="266">
        <v>339109.18</v>
      </c>
      <c r="W60" s="100">
        <v>768824.7</v>
      </c>
      <c r="Y60" s="100">
        <v>1350.57</v>
      </c>
      <c r="Z60" s="100">
        <v>801000</v>
      </c>
      <c r="AA60" s="100">
        <v>50000</v>
      </c>
      <c r="AB60" s="124">
        <v>1023300</v>
      </c>
      <c r="AE60" s="124">
        <v>619244</v>
      </c>
      <c r="AF60" s="124">
        <v>20838.439999999999</v>
      </c>
      <c r="AI60" s="98">
        <f t="shared" si="2"/>
        <v>168185.69</v>
      </c>
      <c r="AJ60" s="44">
        <f t="shared" si="3"/>
        <v>0</v>
      </c>
      <c r="AK60" s="104">
        <f t="shared" si="4"/>
        <v>168185.69</v>
      </c>
      <c r="AL60" s="105">
        <f t="shared" si="5"/>
        <v>1621175.27</v>
      </c>
      <c r="AM60" s="29">
        <f t="shared" si="6"/>
        <v>1663382.44</v>
      </c>
      <c r="AN60" s="16">
        <f t="shared" si="7"/>
        <v>-42207.169999999925</v>
      </c>
    </row>
    <row r="61" spans="1:40" x14ac:dyDescent="0.2">
      <c r="A61" t="s">
        <v>291</v>
      </c>
      <c r="B61" t="s">
        <v>3</v>
      </c>
      <c r="C61" s="74">
        <v>1241</v>
      </c>
      <c r="D61" s="74" t="s">
        <v>663</v>
      </c>
      <c r="E61" s="266" t="s">
        <v>1558</v>
      </c>
      <c r="F61" s="123">
        <v>136421.85999999999</v>
      </c>
      <c r="G61" s="123">
        <v>0</v>
      </c>
      <c r="H61" s="123">
        <v>94913</v>
      </c>
      <c r="I61" s="266">
        <v>117335.41</v>
      </c>
      <c r="J61" s="266">
        <v>23558.52</v>
      </c>
      <c r="O61" s="287">
        <v>0</v>
      </c>
      <c r="S61" s="266">
        <v>-1262442.29</v>
      </c>
      <c r="T61" s="266">
        <v>1695206.85</v>
      </c>
      <c r="W61" s="100">
        <v>551319.16</v>
      </c>
      <c r="X61" s="100">
        <v>34000</v>
      </c>
      <c r="Z61" s="100">
        <v>778150</v>
      </c>
      <c r="AA61" s="100">
        <v>50000</v>
      </c>
      <c r="AB61" s="124">
        <v>1031979.28</v>
      </c>
      <c r="AE61" s="124">
        <v>346085.65</v>
      </c>
      <c r="AF61" s="124">
        <v>48492</v>
      </c>
      <c r="AI61" s="98">
        <f t="shared" si="2"/>
        <v>231334.86</v>
      </c>
      <c r="AJ61" s="44">
        <f t="shared" si="3"/>
        <v>0</v>
      </c>
      <c r="AK61" s="104">
        <f t="shared" si="4"/>
        <v>231334.86</v>
      </c>
      <c r="AL61" s="105">
        <f t="shared" si="5"/>
        <v>1413469.1600000001</v>
      </c>
      <c r="AM61" s="29">
        <f t="shared" si="6"/>
        <v>1426556.9300000002</v>
      </c>
      <c r="AN61" s="16">
        <f t="shared" si="7"/>
        <v>-13087.770000000019</v>
      </c>
    </row>
    <row r="62" spans="1:40" x14ac:dyDescent="0.2">
      <c r="A62" t="s">
        <v>291</v>
      </c>
      <c r="B62" t="s">
        <v>3</v>
      </c>
      <c r="C62" s="74">
        <v>3625</v>
      </c>
      <c r="D62" s="74" t="s">
        <v>664</v>
      </c>
      <c r="E62" s="266" t="s">
        <v>1559</v>
      </c>
      <c r="F62" s="123">
        <v>338954.06</v>
      </c>
      <c r="G62" s="123">
        <v>0</v>
      </c>
      <c r="H62" s="123">
        <v>67501.42</v>
      </c>
      <c r="I62" s="266">
        <v>109408.86</v>
      </c>
      <c r="J62" s="266">
        <v>83038.149999999994</v>
      </c>
      <c r="O62" s="287">
        <v>0</v>
      </c>
      <c r="S62" s="266">
        <v>-2031305.7</v>
      </c>
      <c r="T62" s="266">
        <v>2729343.72</v>
      </c>
      <c r="U62" s="100">
        <v>12.62</v>
      </c>
      <c r="W62" s="100">
        <v>1305399.1100000001</v>
      </c>
      <c r="Y62" s="100">
        <v>874.74</v>
      </c>
      <c r="Z62" s="100">
        <v>904820</v>
      </c>
      <c r="AA62" s="100">
        <v>50000</v>
      </c>
      <c r="AB62" s="124">
        <v>1428121.6000000001</v>
      </c>
      <c r="AE62" s="124">
        <v>716126.68</v>
      </c>
      <c r="AF62" s="124">
        <v>141877.72</v>
      </c>
      <c r="AI62" s="98">
        <f t="shared" si="2"/>
        <v>406455.48</v>
      </c>
      <c r="AJ62" s="44">
        <f t="shared" si="3"/>
        <v>0</v>
      </c>
      <c r="AK62" s="104">
        <f t="shared" si="4"/>
        <v>406455.48</v>
      </c>
      <c r="AL62" s="105">
        <f t="shared" si="5"/>
        <v>2261106.4700000002</v>
      </c>
      <c r="AM62" s="29">
        <f t="shared" si="6"/>
        <v>2286126.0000000005</v>
      </c>
      <c r="AN62" s="16">
        <f t="shared" si="7"/>
        <v>-25019.530000000261</v>
      </c>
    </row>
    <row r="63" spans="1:40" x14ac:dyDescent="0.2">
      <c r="A63" t="s">
        <v>291</v>
      </c>
      <c r="B63" t="s">
        <v>3</v>
      </c>
      <c r="C63" s="74">
        <v>6304</v>
      </c>
      <c r="D63" s="74" t="s">
        <v>665</v>
      </c>
      <c r="E63" s="266" t="s">
        <v>1560</v>
      </c>
      <c r="F63" s="123">
        <v>314672.53000000003</v>
      </c>
      <c r="G63" s="123">
        <v>14400</v>
      </c>
      <c r="H63" s="123">
        <v>74342.91</v>
      </c>
      <c r="I63" s="266">
        <v>156522</v>
      </c>
      <c r="J63" s="266">
        <v>252756.27</v>
      </c>
      <c r="O63" s="287">
        <v>0</v>
      </c>
      <c r="S63" s="266">
        <v>-2207246.38</v>
      </c>
      <c r="T63" s="266">
        <v>3207310.61</v>
      </c>
      <c r="W63" s="100">
        <v>1562181.21</v>
      </c>
      <c r="X63" s="100">
        <v>305990</v>
      </c>
      <c r="Y63" s="100">
        <v>703.55</v>
      </c>
      <c r="Z63" s="100">
        <v>1188780</v>
      </c>
      <c r="AB63" s="124">
        <v>1969958.4</v>
      </c>
      <c r="AE63" s="124">
        <v>861500.21</v>
      </c>
      <c r="AF63" s="124">
        <v>213680.67</v>
      </c>
      <c r="AI63" s="98">
        <f t="shared" si="2"/>
        <v>403415.44000000006</v>
      </c>
      <c r="AJ63" s="44">
        <f t="shared" si="3"/>
        <v>0</v>
      </c>
      <c r="AK63" s="104">
        <f t="shared" si="4"/>
        <v>403415.44000000006</v>
      </c>
      <c r="AL63" s="105">
        <f t="shared" si="5"/>
        <v>3057654.76</v>
      </c>
      <c r="AM63" s="29">
        <f t="shared" si="6"/>
        <v>3045139.28</v>
      </c>
      <c r="AN63" s="16">
        <f t="shared" si="7"/>
        <v>12515.479999999981</v>
      </c>
    </row>
    <row r="64" spans="1:40" x14ac:dyDescent="0.2">
      <c r="A64" t="s">
        <v>291</v>
      </c>
      <c r="B64" t="s">
        <v>3</v>
      </c>
      <c r="C64" s="74">
        <v>4738</v>
      </c>
      <c r="D64" s="74" t="s">
        <v>666</v>
      </c>
      <c r="E64" s="266" t="s">
        <v>1561</v>
      </c>
      <c r="F64" s="123">
        <v>301206.81</v>
      </c>
      <c r="G64" s="123">
        <v>0</v>
      </c>
      <c r="H64" s="123">
        <v>100732.84</v>
      </c>
      <c r="I64" s="266">
        <v>135028.78</v>
      </c>
      <c r="J64" s="266">
        <v>75260.850000000006</v>
      </c>
      <c r="L64" s="287">
        <v>69600</v>
      </c>
      <c r="S64" s="266">
        <v>-2060180.96</v>
      </c>
      <c r="T64" s="266">
        <v>2601971.02</v>
      </c>
      <c r="W64" s="100">
        <v>1349043.14</v>
      </c>
      <c r="X64" s="100">
        <v>145704</v>
      </c>
      <c r="Y64" s="100">
        <v>653.41</v>
      </c>
      <c r="Z64" s="100">
        <v>1042130</v>
      </c>
      <c r="AA64" s="100">
        <v>80000</v>
      </c>
      <c r="AB64" s="124">
        <v>1596130</v>
      </c>
      <c r="AE64" s="124">
        <v>827972.03</v>
      </c>
      <c r="AF64" s="124">
        <v>81215.3</v>
      </c>
      <c r="AI64" s="98">
        <f t="shared" si="2"/>
        <v>401939.65</v>
      </c>
      <c r="AJ64" s="44">
        <f t="shared" si="3"/>
        <v>69600</v>
      </c>
      <c r="AK64" s="104">
        <f t="shared" si="4"/>
        <v>332339.65000000002</v>
      </c>
      <c r="AL64" s="105">
        <f t="shared" si="5"/>
        <v>2617530.5499999998</v>
      </c>
      <c r="AM64" s="29">
        <f t="shared" si="6"/>
        <v>2505317.33</v>
      </c>
      <c r="AN64" s="16">
        <f t="shared" si="7"/>
        <v>112213.21999999974</v>
      </c>
    </row>
    <row r="65" spans="1:40" x14ac:dyDescent="0.2">
      <c r="A65" t="s">
        <v>291</v>
      </c>
      <c r="B65" t="s">
        <v>3</v>
      </c>
      <c r="C65" s="74">
        <v>3535</v>
      </c>
      <c r="D65" s="74" t="s">
        <v>667</v>
      </c>
      <c r="E65" s="266" t="s">
        <v>1562</v>
      </c>
      <c r="F65" s="123">
        <v>84190.17</v>
      </c>
      <c r="G65" s="123">
        <v>4800</v>
      </c>
      <c r="H65" s="123">
        <v>103495.41</v>
      </c>
      <c r="I65" s="266">
        <v>750816.48</v>
      </c>
      <c r="J65" s="266">
        <v>38142.53</v>
      </c>
      <c r="O65" s="287">
        <v>0</v>
      </c>
      <c r="S65" s="266">
        <v>-1874237.09</v>
      </c>
      <c r="T65" s="266">
        <v>3048211.32</v>
      </c>
      <c r="W65" s="100">
        <v>1048547.6</v>
      </c>
      <c r="X65" s="100">
        <v>60000</v>
      </c>
      <c r="Y65" s="100">
        <v>529.39</v>
      </c>
      <c r="Z65" s="100">
        <v>950900</v>
      </c>
      <c r="AB65" s="124">
        <v>1538747.6</v>
      </c>
      <c r="AE65" s="124">
        <v>447710.28</v>
      </c>
      <c r="AF65" s="124">
        <v>133350.75</v>
      </c>
      <c r="AI65" s="98">
        <f t="shared" si="2"/>
        <v>192485.58000000002</v>
      </c>
      <c r="AJ65" s="44">
        <f t="shared" si="3"/>
        <v>0</v>
      </c>
      <c r="AK65" s="104">
        <f t="shared" si="4"/>
        <v>192485.58000000002</v>
      </c>
      <c r="AL65" s="105">
        <f t="shared" si="5"/>
        <v>2059976.99</v>
      </c>
      <c r="AM65" s="29">
        <f t="shared" si="6"/>
        <v>2119808.63</v>
      </c>
      <c r="AN65" s="16">
        <f t="shared" si="7"/>
        <v>-59831.639999999898</v>
      </c>
    </row>
    <row r="66" spans="1:40" x14ac:dyDescent="0.2">
      <c r="A66" t="s">
        <v>291</v>
      </c>
      <c r="B66" t="s">
        <v>3</v>
      </c>
      <c r="C66" s="74">
        <v>3889</v>
      </c>
      <c r="D66" s="74" t="s">
        <v>668</v>
      </c>
      <c r="E66" s="266" t="s">
        <v>1577</v>
      </c>
      <c r="F66" s="123">
        <v>79329.09</v>
      </c>
      <c r="G66" s="123">
        <v>0</v>
      </c>
      <c r="H66" s="123">
        <v>36021.01</v>
      </c>
      <c r="I66" s="266">
        <v>632707.91</v>
      </c>
      <c r="J66" s="266">
        <v>129990.08</v>
      </c>
      <c r="S66" s="266">
        <v>11824.18</v>
      </c>
      <c r="T66" s="266">
        <v>1312112.72</v>
      </c>
      <c r="W66" s="100">
        <v>653054.87</v>
      </c>
      <c r="X66" s="100">
        <v>70000</v>
      </c>
      <c r="Y66" s="100">
        <v>839.77</v>
      </c>
      <c r="Z66" s="100">
        <v>1457018</v>
      </c>
      <c r="AB66" s="124">
        <v>1803418</v>
      </c>
      <c r="AE66" s="124">
        <v>402834.69</v>
      </c>
      <c r="AF66" s="124">
        <v>157364.76</v>
      </c>
      <c r="AI66" s="98">
        <f t="shared" si="2"/>
        <v>115350.1</v>
      </c>
      <c r="AJ66" s="44">
        <f t="shared" si="3"/>
        <v>0</v>
      </c>
      <c r="AK66" s="104">
        <f t="shared" si="4"/>
        <v>115350.1</v>
      </c>
      <c r="AL66" s="105">
        <f t="shared" si="5"/>
        <v>2180912.64</v>
      </c>
      <c r="AM66" s="29">
        <f t="shared" si="6"/>
        <v>2363617.4500000002</v>
      </c>
      <c r="AN66" s="16">
        <f t="shared" si="7"/>
        <v>-182704.81000000006</v>
      </c>
    </row>
    <row r="67" spans="1:40" x14ac:dyDescent="0.2">
      <c r="A67" t="s">
        <v>294</v>
      </c>
      <c r="B67" t="s">
        <v>4</v>
      </c>
      <c r="C67" s="74">
        <v>3322</v>
      </c>
      <c r="D67" s="74" t="s">
        <v>669</v>
      </c>
      <c r="E67" s="266" t="s">
        <v>1563</v>
      </c>
      <c r="F67" s="123">
        <v>814854.75</v>
      </c>
      <c r="G67" s="123">
        <v>10560</v>
      </c>
      <c r="H67" s="123">
        <v>71829.179999999993</v>
      </c>
      <c r="I67" s="266">
        <v>898745.5</v>
      </c>
      <c r="J67" s="266">
        <v>258452</v>
      </c>
      <c r="S67" s="266">
        <v>1044339.9</v>
      </c>
      <c r="T67" s="266">
        <v>997975.02</v>
      </c>
      <c r="W67" s="100">
        <v>836512.83</v>
      </c>
      <c r="X67" s="100">
        <v>59880</v>
      </c>
      <c r="Y67" s="100">
        <v>1501.18</v>
      </c>
      <c r="Z67" s="100">
        <v>1145650</v>
      </c>
      <c r="AB67" s="124">
        <v>1400210</v>
      </c>
      <c r="AC67" s="124">
        <v>42240</v>
      </c>
      <c r="AD67" s="124">
        <v>15176</v>
      </c>
      <c r="AE67" s="124">
        <v>438519.21</v>
      </c>
      <c r="AF67" s="124">
        <v>113578.29</v>
      </c>
      <c r="AI67" s="98">
        <f t="shared" si="2"/>
        <v>897243.92999999993</v>
      </c>
      <c r="AJ67" s="44">
        <f t="shared" si="3"/>
        <v>0</v>
      </c>
      <c r="AK67" s="104">
        <f t="shared" si="4"/>
        <v>897243.92999999993</v>
      </c>
      <c r="AL67" s="105">
        <f t="shared" si="5"/>
        <v>2043544.01</v>
      </c>
      <c r="AM67" s="29">
        <f t="shared" si="6"/>
        <v>2009723.5</v>
      </c>
      <c r="AN67" s="16">
        <f t="shared" si="7"/>
        <v>33820.510000000009</v>
      </c>
    </row>
    <row r="68" spans="1:40" x14ac:dyDescent="0.2">
      <c r="A68" t="s">
        <v>294</v>
      </c>
      <c r="B68" t="s">
        <v>4</v>
      </c>
      <c r="C68" s="74">
        <v>3383</v>
      </c>
      <c r="D68" s="74" t="s">
        <v>670</v>
      </c>
      <c r="E68" s="74" t="s">
        <v>670</v>
      </c>
      <c r="AI68" s="98">
        <f t="shared" si="2"/>
        <v>0</v>
      </c>
      <c r="AJ68" s="44">
        <f t="shared" si="3"/>
        <v>0</v>
      </c>
      <c r="AK68" s="104">
        <f t="shared" si="4"/>
        <v>0</v>
      </c>
      <c r="AL68" s="105">
        <f t="shared" si="5"/>
        <v>0</v>
      </c>
      <c r="AM68" s="29">
        <f t="shared" si="6"/>
        <v>0</v>
      </c>
      <c r="AN68" s="16">
        <f t="shared" si="7"/>
        <v>0</v>
      </c>
    </row>
    <row r="69" spans="1:40" x14ac:dyDescent="0.2">
      <c r="A69" t="s">
        <v>294</v>
      </c>
      <c r="B69" t="s">
        <v>4</v>
      </c>
      <c r="C69" s="74">
        <v>9605</v>
      </c>
      <c r="D69" s="74" t="s">
        <v>671</v>
      </c>
      <c r="E69" s="266" t="s">
        <v>1564</v>
      </c>
      <c r="F69" s="123">
        <v>561494.06000000006</v>
      </c>
      <c r="G69" s="123">
        <v>0</v>
      </c>
      <c r="H69" s="123">
        <v>28210.63</v>
      </c>
      <c r="I69" s="266">
        <v>275919.58</v>
      </c>
      <c r="J69" s="266">
        <v>465278.5</v>
      </c>
      <c r="N69" s="287">
        <v>60000</v>
      </c>
      <c r="S69" s="266">
        <v>1306537.43</v>
      </c>
      <c r="T69" s="266">
        <v>73641.19</v>
      </c>
      <c r="W69" s="100">
        <v>1966621.7</v>
      </c>
      <c r="X69" s="100">
        <v>236780</v>
      </c>
      <c r="Y69" s="100">
        <v>1573.09</v>
      </c>
      <c r="Z69" s="100">
        <v>2410980</v>
      </c>
      <c r="AA69" s="100">
        <v>129197</v>
      </c>
      <c r="AB69" s="124">
        <v>3185100</v>
      </c>
      <c r="AC69" s="124">
        <v>4000</v>
      </c>
      <c r="AD69" s="124">
        <v>30066</v>
      </c>
      <c r="AE69" s="124">
        <v>1466286.64</v>
      </c>
      <c r="AF69" s="124">
        <v>115334</v>
      </c>
      <c r="AI69" s="98">
        <f t="shared" ref="AI69:AI86" si="8">SUM(F69:H69)</f>
        <v>589704.69000000006</v>
      </c>
      <c r="AJ69" s="44">
        <f t="shared" ref="AJ69:AJ86" si="9">SUM(K69:P69)</f>
        <v>60000</v>
      </c>
      <c r="AK69" s="104">
        <f t="shared" ref="AK69:AK86" si="10">AI69-AJ69</f>
        <v>529704.69000000006</v>
      </c>
      <c r="AL69" s="105">
        <f t="shared" ref="AL69:AL86" si="11">SUM(U69:AA69)</f>
        <v>4745151.79</v>
      </c>
      <c r="AM69" s="29">
        <f t="shared" ref="AM69:AM86" si="12">SUM(AB69:AH69)</f>
        <v>4800786.6399999997</v>
      </c>
      <c r="AN69" s="16">
        <f t="shared" ref="AN69:AN86" si="13">AL69-AM69</f>
        <v>-55634.849999999627</v>
      </c>
    </row>
    <row r="70" spans="1:40" x14ac:dyDescent="0.2">
      <c r="A70" t="s">
        <v>294</v>
      </c>
      <c r="B70" t="s">
        <v>4</v>
      </c>
      <c r="C70" s="74">
        <v>2921</v>
      </c>
      <c r="D70" s="74" t="s">
        <v>672</v>
      </c>
      <c r="E70" s="74" t="s">
        <v>672</v>
      </c>
      <c r="AI70" s="98">
        <f t="shared" si="8"/>
        <v>0</v>
      </c>
      <c r="AJ70" s="44">
        <f t="shared" si="9"/>
        <v>0</v>
      </c>
      <c r="AK70" s="104">
        <f t="shared" si="10"/>
        <v>0</v>
      </c>
      <c r="AL70" s="105">
        <f t="shared" si="11"/>
        <v>0</v>
      </c>
      <c r="AM70" s="29">
        <f t="shared" si="12"/>
        <v>0</v>
      </c>
      <c r="AN70" s="16">
        <f t="shared" si="13"/>
        <v>0</v>
      </c>
    </row>
    <row r="71" spans="1:40" x14ac:dyDescent="0.2">
      <c r="A71" t="s">
        <v>294</v>
      </c>
      <c r="B71" t="s">
        <v>4</v>
      </c>
      <c r="C71" s="74">
        <v>3783</v>
      </c>
      <c r="D71" s="74" t="s">
        <v>673</v>
      </c>
      <c r="E71" s="266" t="s">
        <v>1565</v>
      </c>
      <c r="F71" s="123">
        <v>569036.31999999995</v>
      </c>
      <c r="G71" s="123">
        <v>0</v>
      </c>
      <c r="H71" s="123">
        <v>46904.58</v>
      </c>
      <c r="I71" s="266">
        <v>714916.83</v>
      </c>
      <c r="J71" s="266">
        <v>-105624.18</v>
      </c>
      <c r="O71" s="287">
        <v>1185564.26</v>
      </c>
      <c r="R71" s="266">
        <v>-612095.72</v>
      </c>
      <c r="S71" s="266">
        <v>-1425755.6</v>
      </c>
      <c r="T71" s="266">
        <v>3812852.35</v>
      </c>
      <c r="W71" s="100">
        <v>199713.94</v>
      </c>
      <c r="Z71" s="100">
        <v>348468</v>
      </c>
      <c r="AA71" s="100">
        <v>150</v>
      </c>
      <c r="AB71" s="124">
        <v>914480</v>
      </c>
      <c r="AE71" s="124">
        <v>512102.32</v>
      </c>
      <c r="AF71" s="124">
        <v>714485.36</v>
      </c>
      <c r="AI71" s="98">
        <f t="shared" si="8"/>
        <v>615940.89999999991</v>
      </c>
      <c r="AJ71" s="44">
        <f t="shared" si="9"/>
        <v>1185564.26</v>
      </c>
      <c r="AK71" s="104">
        <f t="shared" si="10"/>
        <v>-569623.3600000001</v>
      </c>
      <c r="AL71" s="105">
        <f t="shared" si="11"/>
        <v>548331.93999999994</v>
      </c>
      <c r="AM71" s="29">
        <f t="shared" si="12"/>
        <v>2141067.6800000002</v>
      </c>
      <c r="AN71" s="16">
        <f t="shared" si="13"/>
        <v>-1592735.7400000002</v>
      </c>
    </row>
    <row r="72" spans="1:40" x14ac:dyDescent="0.2">
      <c r="A72" t="s">
        <v>294</v>
      </c>
      <c r="B72" t="s">
        <v>4</v>
      </c>
      <c r="C72" s="74">
        <v>3268</v>
      </c>
      <c r="D72" s="74" t="s">
        <v>674</v>
      </c>
      <c r="E72" s="266" t="s">
        <v>1566</v>
      </c>
      <c r="F72" s="123">
        <v>313105.25</v>
      </c>
      <c r="G72" s="123">
        <v>3736.26</v>
      </c>
      <c r="H72" s="123">
        <v>27778.41</v>
      </c>
      <c r="I72" s="266">
        <v>582574.44999999995</v>
      </c>
      <c r="J72" s="266">
        <v>172933.27</v>
      </c>
      <c r="S72" s="266">
        <v>-833367.35</v>
      </c>
      <c r="T72" s="266">
        <v>1909993.72</v>
      </c>
      <c r="W72" s="100">
        <v>1400211.74</v>
      </c>
      <c r="X72" s="100">
        <v>56300</v>
      </c>
      <c r="Y72" s="100">
        <v>444.51</v>
      </c>
      <c r="Z72" s="100">
        <v>1060180</v>
      </c>
      <c r="AB72" s="124">
        <v>1525662</v>
      </c>
      <c r="AD72" s="124">
        <v>4240</v>
      </c>
      <c r="AE72" s="124">
        <v>574818.92000000004</v>
      </c>
      <c r="AF72" s="124">
        <v>174938.06</v>
      </c>
      <c r="AI72" s="98">
        <f t="shared" si="8"/>
        <v>344619.92</v>
      </c>
      <c r="AJ72" s="44">
        <f t="shared" si="9"/>
        <v>0</v>
      </c>
      <c r="AK72" s="104">
        <f t="shared" si="10"/>
        <v>344619.92</v>
      </c>
      <c r="AL72" s="105">
        <f t="shared" si="11"/>
        <v>2517136.25</v>
      </c>
      <c r="AM72" s="29">
        <f t="shared" si="12"/>
        <v>2279658.98</v>
      </c>
      <c r="AN72" s="16">
        <f t="shared" si="13"/>
        <v>237477.27000000002</v>
      </c>
    </row>
    <row r="73" spans="1:40" x14ac:dyDescent="0.2">
      <c r="A73" t="s">
        <v>294</v>
      </c>
      <c r="B73" t="s">
        <v>4</v>
      </c>
      <c r="C73" s="74">
        <v>3398</v>
      </c>
      <c r="D73" s="74" t="s">
        <v>675</v>
      </c>
      <c r="E73" s="74" t="s">
        <v>675</v>
      </c>
      <c r="AI73" s="98">
        <f t="shared" si="8"/>
        <v>0</v>
      </c>
      <c r="AJ73" s="44">
        <f t="shared" si="9"/>
        <v>0</v>
      </c>
      <c r="AK73" s="104">
        <f t="shared" si="10"/>
        <v>0</v>
      </c>
      <c r="AL73" s="105">
        <f t="shared" si="11"/>
        <v>0</v>
      </c>
      <c r="AM73" s="29">
        <f t="shared" si="12"/>
        <v>0</v>
      </c>
      <c r="AN73" s="16">
        <f t="shared" si="13"/>
        <v>0</v>
      </c>
    </row>
    <row r="74" spans="1:40" x14ac:dyDescent="0.2">
      <c r="A74" t="s">
        <v>294</v>
      </c>
      <c r="B74" t="s">
        <v>4</v>
      </c>
      <c r="C74" s="74">
        <v>4777</v>
      </c>
      <c r="D74" s="74" t="s">
        <v>676</v>
      </c>
      <c r="E74" s="74" t="s">
        <v>676</v>
      </c>
      <c r="AI74" s="98">
        <f t="shared" si="8"/>
        <v>0</v>
      </c>
      <c r="AJ74" s="44">
        <f t="shared" si="9"/>
        <v>0</v>
      </c>
      <c r="AK74" s="104">
        <f t="shared" si="10"/>
        <v>0</v>
      </c>
      <c r="AL74" s="105">
        <f t="shared" si="11"/>
        <v>0</v>
      </c>
      <c r="AM74" s="29">
        <f t="shared" si="12"/>
        <v>0</v>
      </c>
      <c r="AN74" s="16">
        <f t="shared" si="13"/>
        <v>0</v>
      </c>
    </row>
    <row r="75" spans="1:40" x14ac:dyDescent="0.2">
      <c r="A75" t="s">
        <v>294</v>
      </c>
      <c r="B75" t="s">
        <v>4</v>
      </c>
      <c r="C75" s="74">
        <v>2834</v>
      </c>
      <c r="D75" s="74" t="s">
        <v>677</v>
      </c>
      <c r="E75" s="74" t="s">
        <v>677</v>
      </c>
      <c r="AI75" s="98">
        <f t="shared" si="8"/>
        <v>0</v>
      </c>
      <c r="AJ75" s="44">
        <f t="shared" si="9"/>
        <v>0</v>
      </c>
      <c r="AK75" s="104">
        <f t="shared" si="10"/>
        <v>0</v>
      </c>
      <c r="AL75" s="105">
        <f t="shared" si="11"/>
        <v>0</v>
      </c>
      <c r="AM75" s="29">
        <f t="shared" si="12"/>
        <v>0</v>
      </c>
      <c r="AN75" s="16">
        <f t="shared" si="13"/>
        <v>0</v>
      </c>
    </row>
    <row r="76" spans="1:40" x14ac:dyDescent="0.2">
      <c r="A76" t="s">
        <v>294</v>
      </c>
      <c r="B76" t="s">
        <v>4</v>
      </c>
      <c r="C76" s="74">
        <v>2338</v>
      </c>
      <c r="D76" s="74" t="s">
        <v>678</v>
      </c>
      <c r="E76" s="266" t="s">
        <v>1567</v>
      </c>
      <c r="F76" s="123">
        <v>218804.7</v>
      </c>
      <c r="G76" s="123">
        <v>0</v>
      </c>
      <c r="H76" s="123">
        <v>51412.57</v>
      </c>
      <c r="I76" s="266">
        <v>265556.37</v>
      </c>
      <c r="J76" s="266">
        <v>48004.44</v>
      </c>
      <c r="P76" s="287">
        <v>320</v>
      </c>
      <c r="S76" s="266">
        <v>-2554695.29</v>
      </c>
      <c r="T76" s="266">
        <v>3225580.14</v>
      </c>
      <c r="W76" s="100">
        <v>948846.06</v>
      </c>
      <c r="X76" s="100">
        <v>55560</v>
      </c>
      <c r="Y76" s="100">
        <v>277.58999999999997</v>
      </c>
      <c r="Z76" s="100">
        <v>748920</v>
      </c>
      <c r="AB76" s="124">
        <v>1154080</v>
      </c>
      <c r="AE76" s="124">
        <v>358176.12</v>
      </c>
      <c r="AF76" s="124">
        <v>219372.3</v>
      </c>
      <c r="AI76" s="98">
        <f t="shared" si="8"/>
        <v>270217.27</v>
      </c>
      <c r="AJ76" s="44">
        <f t="shared" si="9"/>
        <v>320</v>
      </c>
      <c r="AK76" s="104">
        <f t="shared" si="10"/>
        <v>269897.27</v>
      </c>
      <c r="AL76" s="105">
        <f t="shared" si="11"/>
        <v>1753603.65</v>
      </c>
      <c r="AM76" s="29">
        <f t="shared" si="12"/>
        <v>1731628.4200000002</v>
      </c>
      <c r="AN76" s="16">
        <f t="shared" si="13"/>
        <v>21975.229999999749</v>
      </c>
    </row>
    <row r="77" spans="1:40" x14ac:dyDescent="0.2">
      <c r="A77" t="s">
        <v>294</v>
      </c>
      <c r="B77" t="s">
        <v>4</v>
      </c>
      <c r="C77" s="74">
        <v>4468</v>
      </c>
      <c r="D77" s="74" t="s">
        <v>679</v>
      </c>
      <c r="E77" s="266" t="s">
        <v>1568</v>
      </c>
      <c r="F77" s="123">
        <v>593993.21</v>
      </c>
      <c r="G77" s="123">
        <v>30000</v>
      </c>
      <c r="H77" s="123">
        <v>37643.599999999999</v>
      </c>
      <c r="I77" s="266">
        <v>508313.39</v>
      </c>
      <c r="J77" s="266">
        <v>263573.93</v>
      </c>
      <c r="Q77" s="266">
        <v>84525</v>
      </c>
      <c r="S77" s="266">
        <v>-860635.03</v>
      </c>
      <c r="T77" s="266">
        <v>2484321.89</v>
      </c>
      <c r="W77" s="100">
        <v>1721932.54</v>
      </c>
      <c r="Y77" s="100">
        <v>1104.53</v>
      </c>
      <c r="Z77" s="100">
        <v>594990</v>
      </c>
      <c r="AB77" s="124">
        <v>1284408</v>
      </c>
      <c r="AD77" s="124">
        <v>0</v>
      </c>
      <c r="AE77" s="124">
        <v>1050332</v>
      </c>
      <c r="AF77" s="124">
        <v>153424.79999999999</v>
      </c>
      <c r="AI77" s="98">
        <f t="shared" si="8"/>
        <v>661636.80999999994</v>
      </c>
      <c r="AJ77" s="44">
        <f t="shared" si="9"/>
        <v>0</v>
      </c>
      <c r="AK77" s="104">
        <f t="shared" si="10"/>
        <v>661636.80999999994</v>
      </c>
      <c r="AL77" s="105">
        <f t="shared" si="11"/>
        <v>2318027.0700000003</v>
      </c>
      <c r="AM77" s="29">
        <f t="shared" si="12"/>
        <v>2488164.7999999998</v>
      </c>
      <c r="AN77" s="16">
        <f t="shared" si="13"/>
        <v>-170137.72999999952</v>
      </c>
    </row>
    <row r="78" spans="1:40" x14ac:dyDescent="0.2">
      <c r="A78" t="s">
        <v>294</v>
      </c>
      <c r="B78" t="s">
        <v>4</v>
      </c>
      <c r="C78" s="74">
        <v>1481</v>
      </c>
      <c r="D78" s="74" t="s">
        <v>680</v>
      </c>
      <c r="E78" s="74" t="s">
        <v>680</v>
      </c>
      <c r="AI78" s="98">
        <f t="shared" si="8"/>
        <v>0</v>
      </c>
      <c r="AJ78" s="44">
        <f t="shared" si="9"/>
        <v>0</v>
      </c>
      <c r="AK78" s="104">
        <f t="shared" si="10"/>
        <v>0</v>
      </c>
      <c r="AL78" s="105">
        <f t="shared" si="11"/>
        <v>0</v>
      </c>
      <c r="AM78" s="29">
        <f t="shared" si="12"/>
        <v>0</v>
      </c>
      <c r="AN78" s="16">
        <f t="shared" si="13"/>
        <v>0</v>
      </c>
    </row>
    <row r="79" spans="1:40" x14ac:dyDescent="0.2">
      <c r="A79" t="s">
        <v>294</v>
      </c>
      <c r="B79" t="s">
        <v>4</v>
      </c>
      <c r="C79" s="74">
        <v>2622</v>
      </c>
      <c r="D79" s="74" t="s">
        <v>681</v>
      </c>
      <c r="E79" s="266" t="s">
        <v>1578</v>
      </c>
      <c r="F79" s="123">
        <v>422572.49</v>
      </c>
      <c r="G79" s="123">
        <v>25212.91</v>
      </c>
      <c r="H79" s="123">
        <v>38051.42</v>
      </c>
      <c r="I79" s="266">
        <v>849818.67</v>
      </c>
      <c r="J79" s="266">
        <v>16443.16</v>
      </c>
      <c r="K79" s="287">
        <v>900</v>
      </c>
      <c r="R79" s="266">
        <v>-4736298.58</v>
      </c>
      <c r="S79" s="266">
        <v>3760058.32</v>
      </c>
      <c r="T79" s="266">
        <v>2368149.29</v>
      </c>
      <c r="U79" s="100">
        <v>900.1</v>
      </c>
      <c r="W79" s="100">
        <v>802809.34</v>
      </c>
      <c r="Z79" s="100">
        <v>873837.5</v>
      </c>
      <c r="AB79" s="124">
        <v>1079879.5</v>
      </c>
      <c r="AE79" s="124">
        <v>502310.40000000002</v>
      </c>
      <c r="AF79" s="124">
        <v>70613.42</v>
      </c>
      <c r="AI79" s="98">
        <f t="shared" si="8"/>
        <v>485836.81999999995</v>
      </c>
      <c r="AJ79" s="44">
        <f t="shared" si="9"/>
        <v>900</v>
      </c>
      <c r="AK79" s="104">
        <f t="shared" si="10"/>
        <v>484936.81999999995</v>
      </c>
      <c r="AL79" s="105">
        <f t="shared" si="11"/>
        <v>1677546.94</v>
      </c>
      <c r="AM79" s="29">
        <f t="shared" si="12"/>
        <v>1652803.3199999998</v>
      </c>
      <c r="AN79" s="16">
        <f t="shared" si="13"/>
        <v>24743.620000000112</v>
      </c>
    </row>
    <row r="80" spans="1:40" x14ac:dyDescent="0.2">
      <c r="A80" t="s">
        <v>297</v>
      </c>
      <c r="B80" t="s">
        <v>5</v>
      </c>
      <c r="C80" s="74">
        <v>4703</v>
      </c>
      <c r="D80" s="74" t="s">
        <v>682</v>
      </c>
      <c r="E80" s="266" t="s">
        <v>1569</v>
      </c>
      <c r="F80" s="123">
        <v>377327.35</v>
      </c>
      <c r="G80" s="123">
        <v>0</v>
      </c>
      <c r="H80" s="123">
        <v>21253.759999999998</v>
      </c>
      <c r="I80" s="266">
        <v>536481.79</v>
      </c>
      <c r="J80" s="266">
        <v>372023.27</v>
      </c>
      <c r="L80" s="287">
        <v>21360</v>
      </c>
      <c r="S80" s="266">
        <v>-1148789.2</v>
      </c>
      <c r="T80" s="266">
        <v>2500428.33</v>
      </c>
      <c r="W80" s="100">
        <v>1118897.27</v>
      </c>
      <c r="Y80" s="100">
        <v>278.45</v>
      </c>
      <c r="Z80" s="100">
        <v>904010</v>
      </c>
      <c r="AA80" s="100">
        <v>148900</v>
      </c>
      <c r="AB80" s="124">
        <v>1382710</v>
      </c>
      <c r="AD80" s="124">
        <v>6813.86</v>
      </c>
      <c r="AE80" s="124">
        <v>559720.81999999995</v>
      </c>
      <c r="AF80" s="124">
        <v>163971</v>
      </c>
      <c r="AI80" s="98">
        <f t="shared" si="8"/>
        <v>398581.11</v>
      </c>
      <c r="AJ80" s="44">
        <f t="shared" si="9"/>
        <v>21360</v>
      </c>
      <c r="AK80" s="104">
        <f t="shared" si="10"/>
        <v>377221.11</v>
      </c>
      <c r="AL80" s="105">
        <f t="shared" si="11"/>
        <v>2172085.7199999997</v>
      </c>
      <c r="AM80" s="29">
        <f t="shared" si="12"/>
        <v>2113215.6800000002</v>
      </c>
      <c r="AN80" s="16">
        <f t="shared" si="13"/>
        <v>58870.039999999572</v>
      </c>
    </row>
    <row r="81" spans="1:40" x14ac:dyDescent="0.2">
      <c r="A81" t="s">
        <v>297</v>
      </c>
      <c r="B81" t="s">
        <v>5</v>
      </c>
      <c r="C81" s="74">
        <v>1824</v>
      </c>
      <c r="D81" s="74" t="s">
        <v>683</v>
      </c>
      <c r="E81" s="266" t="s">
        <v>1570</v>
      </c>
      <c r="F81" s="123">
        <v>252148.13</v>
      </c>
      <c r="G81" s="123">
        <v>0</v>
      </c>
      <c r="H81" s="123">
        <v>53682.22</v>
      </c>
      <c r="I81" s="266">
        <v>5</v>
      </c>
      <c r="J81" s="266">
        <v>289790.23</v>
      </c>
      <c r="L81" s="287">
        <v>18620.919999999998</v>
      </c>
      <c r="S81" s="266">
        <v>-1545681.43</v>
      </c>
      <c r="T81" s="266">
        <v>2140561.41</v>
      </c>
      <c r="W81" s="100">
        <v>743990.63</v>
      </c>
      <c r="X81" s="100">
        <v>84975</v>
      </c>
      <c r="Y81" s="100">
        <v>280.20999999999998</v>
      </c>
      <c r="Z81" s="100">
        <v>337230</v>
      </c>
      <c r="AA81" s="100">
        <v>39400</v>
      </c>
      <c r="AB81" s="124">
        <v>809632</v>
      </c>
      <c r="AD81" s="124">
        <v>3940</v>
      </c>
      <c r="AE81" s="124">
        <v>272962.46000000002</v>
      </c>
      <c r="AF81" s="124">
        <v>66853.7</v>
      </c>
      <c r="AI81" s="98">
        <f t="shared" si="8"/>
        <v>305830.34999999998</v>
      </c>
      <c r="AJ81" s="44">
        <f t="shared" si="9"/>
        <v>18620.919999999998</v>
      </c>
      <c r="AK81" s="104">
        <f t="shared" si="10"/>
        <v>287209.43</v>
      </c>
      <c r="AL81" s="105">
        <f t="shared" si="11"/>
        <v>1205875.8399999999</v>
      </c>
      <c r="AM81" s="29">
        <f t="shared" si="12"/>
        <v>1153388.1599999999</v>
      </c>
      <c r="AN81" s="16">
        <f t="shared" si="13"/>
        <v>52487.679999999935</v>
      </c>
    </row>
    <row r="82" spans="1:40" x14ac:dyDescent="0.2">
      <c r="A82" t="s">
        <v>297</v>
      </c>
      <c r="B82" t="s">
        <v>5</v>
      </c>
      <c r="C82" s="74">
        <v>4449</v>
      </c>
      <c r="D82" s="74" t="s">
        <v>684</v>
      </c>
      <c r="E82" s="266" t="s">
        <v>1571</v>
      </c>
      <c r="F82" s="123">
        <v>513198.41</v>
      </c>
      <c r="G82" s="123">
        <v>0</v>
      </c>
      <c r="H82" s="123">
        <v>37056.18</v>
      </c>
      <c r="I82" s="266">
        <v>938383.23</v>
      </c>
      <c r="J82" s="266">
        <v>691451.95</v>
      </c>
      <c r="L82" s="287">
        <v>19050</v>
      </c>
      <c r="S82" s="266">
        <v>-133342.57999999999</v>
      </c>
      <c r="T82" s="266">
        <v>2191938.59</v>
      </c>
      <c r="W82" s="100">
        <v>1300935.6100000001</v>
      </c>
      <c r="X82" s="100">
        <v>220650</v>
      </c>
      <c r="Y82" s="100">
        <v>562.89</v>
      </c>
      <c r="Z82" s="100">
        <v>927190</v>
      </c>
      <c r="AA82" s="100">
        <v>110000</v>
      </c>
      <c r="AB82" s="124">
        <v>1497650.02</v>
      </c>
      <c r="AE82" s="124">
        <v>512840.99</v>
      </c>
      <c r="AF82" s="124">
        <v>267130.73</v>
      </c>
      <c r="AI82" s="98">
        <f t="shared" si="8"/>
        <v>550254.59</v>
      </c>
      <c r="AJ82" s="44">
        <f t="shared" si="9"/>
        <v>19050</v>
      </c>
      <c r="AK82" s="104">
        <f t="shared" si="10"/>
        <v>531204.59</v>
      </c>
      <c r="AL82" s="105">
        <f t="shared" si="11"/>
        <v>2559338.5</v>
      </c>
      <c r="AM82" s="29">
        <f t="shared" si="12"/>
        <v>2277621.7400000002</v>
      </c>
      <c r="AN82" s="16">
        <f t="shared" si="13"/>
        <v>281716.75999999978</v>
      </c>
    </row>
    <row r="83" spans="1:40" x14ac:dyDescent="0.2">
      <c r="A83" t="s">
        <v>297</v>
      </c>
      <c r="B83" t="s">
        <v>5</v>
      </c>
      <c r="C83" s="74">
        <v>4777</v>
      </c>
      <c r="D83" s="74" t="s">
        <v>685</v>
      </c>
      <c r="E83" s="266" t="s">
        <v>1572</v>
      </c>
      <c r="F83" s="123">
        <v>821223.98</v>
      </c>
      <c r="G83" s="123">
        <v>0</v>
      </c>
      <c r="H83" s="123">
        <v>97902.44</v>
      </c>
      <c r="I83" s="266">
        <v>625989.21</v>
      </c>
      <c r="J83" s="266">
        <v>374186.01</v>
      </c>
      <c r="L83" s="287">
        <v>25878.98</v>
      </c>
      <c r="S83" s="266">
        <v>-2199356.0299999998</v>
      </c>
      <c r="T83" s="266">
        <v>4194803.6500000004</v>
      </c>
      <c r="W83" s="100">
        <v>902473.95</v>
      </c>
      <c r="X83" s="100">
        <v>266700</v>
      </c>
      <c r="Y83" s="100">
        <v>835.58</v>
      </c>
      <c r="Z83" s="100">
        <v>1319051</v>
      </c>
      <c r="AA83" s="100">
        <v>148000</v>
      </c>
      <c r="AB83" s="124">
        <v>1667591</v>
      </c>
      <c r="AC83" s="124">
        <v>5300</v>
      </c>
      <c r="AD83" s="124">
        <v>18249.54</v>
      </c>
      <c r="AE83" s="124">
        <v>709648.32</v>
      </c>
      <c r="AF83" s="124">
        <v>292566.63</v>
      </c>
      <c r="AI83" s="98">
        <f t="shared" si="8"/>
        <v>919126.41999999993</v>
      </c>
      <c r="AJ83" s="44">
        <f t="shared" si="9"/>
        <v>25878.98</v>
      </c>
      <c r="AK83" s="104">
        <f t="shared" si="10"/>
        <v>893247.44</v>
      </c>
      <c r="AL83" s="105">
        <f t="shared" si="11"/>
        <v>2637060.5300000003</v>
      </c>
      <c r="AM83" s="29">
        <f t="shared" si="12"/>
        <v>2693355.4899999998</v>
      </c>
      <c r="AN83" s="16">
        <f t="shared" si="13"/>
        <v>-56294.959999999497</v>
      </c>
    </row>
    <row r="84" spans="1:40" x14ac:dyDescent="0.2">
      <c r="A84" t="s">
        <v>297</v>
      </c>
      <c r="B84" t="s">
        <v>5</v>
      </c>
      <c r="C84" s="74">
        <v>2103</v>
      </c>
      <c r="D84" s="74" t="s">
        <v>686</v>
      </c>
      <c r="E84" s="266" t="s">
        <v>1573</v>
      </c>
      <c r="F84" s="123">
        <v>177103.55</v>
      </c>
      <c r="G84" s="123">
        <v>0</v>
      </c>
      <c r="H84" s="123">
        <v>60629.13</v>
      </c>
      <c r="I84" s="266">
        <v>740102.67</v>
      </c>
      <c r="J84" s="266">
        <v>285111.44</v>
      </c>
      <c r="L84" s="287">
        <v>15600</v>
      </c>
      <c r="S84" s="266">
        <v>-518538.97</v>
      </c>
      <c r="T84" s="266">
        <v>2119139.65</v>
      </c>
      <c r="W84" s="100">
        <v>680204.25</v>
      </c>
      <c r="Y84" s="100">
        <v>320.62</v>
      </c>
      <c r="Z84" s="100">
        <v>729580</v>
      </c>
      <c r="AA84" s="100">
        <v>72300</v>
      </c>
      <c r="AB84" s="124">
        <v>1109080</v>
      </c>
      <c r="AE84" s="124">
        <v>317858.65999999997</v>
      </c>
      <c r="AF84" s="124">
        <v>224756.1</v>
      </c>
      <c r="AI84" s="98">
        <f t="shared" si="8"/>
        <v>237732.68</v>
      </c>
      <c r="AJ84" s="44">
        <f t="shared" si="9"/>
        <v>15600</v>
      </c>
      <c r="AK84" s="104">
        <f t="shared" si="10"/>
        <v>222132.68</v>
      </c>
      <c r="AL84" s="105">
        <f t="shared" si="11"/>
        <v>1482404.87</v>
      </c>
      <c r="AM84" s="29">
        <f t="shared" si="12"/>
        <v>1651694.76</v>
      </c>
      <c r="AN84" s="16">
        <f t="shared" si="13"/>
        <v>-169289.8899999999</v>
      </c>
    </row>
    <row r="85" spans="1:40" x14ac:dyDescent="0.2">
      <c r="A85" t="s">
        <v>297</v>
      </c>
      <c r="B85" t="s">
        <v>5</v>
      </c>
      <c r="C85" s="74">
        <v>5166</v>
      </c>
      <c r="D85" s="74" t="s">
        <v>687</v>
      </c>
      <c r="E85" s="266" t="s">
        <v>1574</v>
      </c>
      <c r="F85" s="123">
        <v>898276.86</v>
      </c>
      <c r="G85" s="123">
        <v>0</v>
      </c>
      <c r="H85" s="123">
        <v>71427.13</v>
      </c>
      <c r="I85" s="266">
        <v>336928.92</v>
      </c>
      <c r="J85" s="266">
        <v>485738.72</v>
      </c>
      <c r="L85" s="287">
        <v>30398.04</v>
      </c>
      <c r="S85" s="266">
        <v>601677.84</v>
      </c>
      <c r="T85" s="266">
        <v>1096893.17</v>
      </c>
      <c r="W85" s="100">
        <v>1041491.15</v>
      </c>
      <c r="X85" s="100">
        <v>511000</v>
      </c>
      <c r="Y85" s="100">
        <v>736</v>
      </c>
      <c r="Z85" s="100">
        <v>1183710</v>
      </c>
      <c r="AA85" s="100">
        <v>143800</v>
      </c>
      <c r="AB85" s="124">
        <v>1591110</v>
      </c>
      <c r="AC85" s="124">
        <v>9991</v>
      </c>
      <c r="AE85" s="124">
        <v>660092.97</v>
      </c>
      <c r="AF85" s="124">
        <v>233114.6</v>
      </c>
      <c r="AI85" s="98">
        <f t="shared" si="8"/>
        <v>969703.99</v>
      </c>
      <c r="AJ85" s="44">
        <f t="shared" si="9"/>
        <v>30398.04</v>
      </c>
      <c r="AK85" s="104">
        <f t="shared" si="10"/>
        <v>939305.95</v>
      </c>
      <c r="AL85" s="105">
        <f t="shared" si="11"/>
        <v>2880737.15</v>
      </c>
      <c r="AM85" s="29">
        <f t="shared" si="12"/>
        <v>2494308.5699999998</v>
      </c>
      <c r="AN85" s="16">
        <f t="shared" si="13"/>
        <v>386428.58000000007</v>
      </c>
    </row>
    <row r="86" spans="1:40" x14ac:dyDescent="0.2">
      <c r="A86" t="s">
        <v>297</v>
      </c>
      <c r="B86" t="s">
        <v>5</v>
      </c>
      <c r="C86" s="74">
        <v>3557</v>
      </c>
      <c r="D86" s="74" t="s">
        <v>688</v>
      </c>
      <c r="E86" s="266" t="s">
        <v>1575</v>
      </c>
      <c r="F86" s="123">
        <v>671858.04</v>
      </c>
      <c r="G86" s="123">
        <v>20800</v>
      </c>
      <c r="H86" s="123">
        <v>48278.29</v>
      </c>
      <c r="I86" s="266">
        <v>490968.81</v>
      </c>
      <c r="J86" s="266">
        <v>285218.05</v>
      </c>
      <c r="L86" s="287">
        <v>24415.9</v>
      </c>
      <c r="S86" s="266">
        <v>-1603972.22</v>
      </c>
      <c r="T86" s="266">
        <v>3207738.11</v>
      </c>
      <c r="W86" s="100">
        <v>747047.97</v>
      </c>
      <c r="X86" s="100">
        <v>150575</v>
      </c>
      <c r="Y86" s="100">
        <v>879.21</v>
      </c>
      <c r="Z86" s="100">
        <v>1146790</v>
      </c>
      <c r="AA86" s="100">
        <v>136000</v>
      </c>
      <c r="AB86" s="124">
        <v>1373235</v>
      </c>
      <c r="AE86" s="124">
        <v>627370.68000000005</v>
      </c>
      <c r="AF86" s="124">
        <v>256271.1</v>
      </c>
      <c r="AH86" s="124">
        <v>2000</v>
      </c>
      <c r="AI86" s="98">
        <f t="shared" si="8"/>
        <v>740936.33000000007</v>
      </c>
      <c r="AJ86" s="44">
        <f t="shared" si="9"/>
        <v>24415.9</v>
      </c>
      <c r="AK86" s="104">
        <f t="shared" si="10"/>
        <v>716520.43</v>
      </c>
      <c r="AL86" s="105">
        <f t="shared" si="11"/>
        <v>2181292.1799999997</v>
      </c>
      <c r="AM86" s="29">
        <f t="shared" si="12"/>
        <v>2258876.7800000003</v>
      </c>
      <c r="AN86" s="16">
        <f t="shared" si="13"/>
        <v>-77584.600000000559</v>
      </c>
    </row>
  </sheetData>
  <autoFilter ref="A1:AN86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1"/>
  <sheetViews>
    <sheetView zoomScale="50" zoomScaleNormal="50" workbookViewId="0">
      <selection activeCell="AG1" sqref="A1:AG1048576"/>
    </sheetView>
  </sheetViews>
  <sheetFormatPr defaultRowHeight="14.25" x14ac:dyDescent="0.2"/>
  <cols>
    <col min="1" max="1" width="60.25" style="266" bestFit="1" customWidth="1"/>
    <col min="2" max="2" width="31.875" style="272" bestFit="1" customWidth="1"/>
    <col min="3" max="3" width="31" style="272" bestFit="1" customWidth="1"/>
    <col min="4" max="4" width="22.75" style="272" bestFit="1" customWidth="1"/>
    <col min="5" max="5" width="22.5" style="272" bestFit="1" customWidth="1"/>
    <col min="6" max="6" width="15" style="266" bestFit="1" customWidth="1"/>
    <col min="7" max="7" width="17" style="266" bestFit="1" customWidth="1"/>
    <col min="8" max="8" width="20.375" style="266" bestFit="1" customWidth="1"/>
    <col min="9" max="9" width="16.625" style="266" bestFit="1" customWidth="1"/>
    <col min="10" max="10" width="18.875" style="266" bestFit="1" customWidth="1"/>
    <col min="11" max="11" width="18.125" style="287" bestFit="1" customWidth="1"/>
    <col min="12" max="13" width="20.125" style="287" bestFit="1" customWidth="1"/>
    <col min="14" max="14" width="22.375" style="287" bestFit="1" customWidth="1"/>
    <col min="15" max="15" width="26.5" style="266" bestFit="1" customWidth="1"/>
    <col min="16" max="16" width="26.625" style="266" bestFit="1" customWidth="1"/>
    <col min="17" max="17" width="15" style="266" bestFit="1" customWidth="1"/>
    <col min="18" max="18" width="41.125" style="266" bestFit="1" customWidth="1"/>
    <col min="19" max="19" width="42.875" style="100" bestFit="1" customWidth="1"/>
    <col min="20" max="20" width="43.625" style="100" bestFit="1" customWidth="1"/>
    <col min="21" max="21" width="27.75" style="100" bestFit="1" customWidth="1"/>
    <col min="22" max="22" width="53.125" style="100" bestFit="1" customWidth="1"/>
    <col min="23" max="23" width="29.75" style="100" bestFit="1" customWidth="1"/>
    <col min="24" max="24" width="14.625" style="100" bestFit="1" customWidth="1"/>
    <col min="25" max="25" width="19.125" style="124" bestFit="1" customWidth="1"/>
    <col min="26" max="26" width="25.5" style="124" bestFit="1" customWidth="1"/>
    <col min="27" max="27" width="23.875" style="124" bestFit="1" customWidth="1"/>
    <col min="28" max="28" width="41" style="124" bestFit="1" customWidth="1"/>
    <col min="29" max="29" width="29.625" style="124" bestFit="1" customWidth="1"/>
    <col min="30" max="30" width="21.5" style="124" bestFit="1" customWidth="1"/>
    <col min="31" max="31" width="25.5" style="124" bestFit="1" customWidth="1"/>
    <col min="32" max="32" width="30.375" style="124" bestFit="1" customWidth="1"/>
    <col min="33" max="33" width="38" style="124" bestFit="1" customWidth="1"/>
    <col min="34" max="34" width="31.875" style="266" bestFit="1" customWidth="1"/>
    <col min="35" max="16384" width="9" style="266"/>
  </cols>
  <sheetData>
    <row r="1" spans="1:34" x14ac:dyDescent="0.2">
      <c r="A1" s="266" t="s">
        <v>591</v>
      </c>
      <c r="B1" s="272" t="s">
        <v>1438</v>
      </c>
      <c r="C1" s="272" t="s">
        <v>1439</v>
      </c>
      <c r="D1" s="272" t="s">
        <v>1440</v>
      </c>
      <c r="E1" s="272" t="s">
        <v>1441</v>
      </c>
      <c r="F1" s="266" t="s">
        <v>1580</v>
      </c>
      <c r="G1" s="266" t="s">
        <v>1442</v>
      </c>
      <c r="H1" s="266" t="s">
        <v>1443</v>
      </c>
      <c r="I1" s="266" t="s">
        <v>1444</v>
      </c>
      <c r="J1" s="266" t="s">
        <v>1581</v>
      </c>
      <c r="K1" s="287" t="s">
        <v>1445</v>
      </c>
      <c r="L1" s="287" t="s">
        <v>1446</v>
      </c>
      <c r="M1" s="287" t="s">
        <v>1447</v>
      </c>
      <c r="N1" s="287" t="s">
        <v>1448</v>
      </c>
      <c r="O1" s="266" t="s">
        <v>1449</v>
      </c>
      <c r="P1" s="266" t="s">
        <v>1450</v>
      </c>
      <c r="Q1" s="266" t="s">
        <v>1451</v>
      </c>
      <c r="R1" s="266" t="s">
        <v>1452</v>
      </c>
      <c r="S1" s="100" t="s">
        <v>1454</v>
      </c>
      <c r="T1" s="100" t="s">
        <v>1455</v>
      </c>
      <c r="U1" s="100" t="s">
        <v>1456</v>
      </c>
      <c r="V1" s="100" t="s">
        <v>1582</v>
      </c>
      <c r="W1" s="100" t="s">
        <v>1457</v>
      </c>
      <c r="X1" s="100" t="s">
        <v>1458</v>
      </c>
      <c r="Y1" s="124" t="s">
        <v>1459</v>
      </c>
      <c r="Z1" s="124" t="s">
        <v>1583</v>
      </c>
      <c r="AA1" s="124" t="s">
        <v>1460</v>
      </c>
      <c r="AB1" s="124" t="s">
        <v>1461</v>
      </c>
      <c r="AC1" s="124" t="s">
        <v>1462</v>
      </c>
      <c r="AD1" s="124" t="s">
        <v>1463</v>
      </c>
      <c r="AE1" s="124" t="s">
        <v>1584</v>
      </c>
      <c r="AF1" s="124" t="s">
        <v>1585</v>
      </c>
      <c r="AG1" s="124" t="s">
        <v>1465</v>
      </c>
      <c r="AH1" s="278"/>
    </row>
    <row r="2" spans="1:34" x14ac:dyDescent="0.2">
      <c r="A2" s="266" t="s">
        <v>592</v>
      </c>
      <c r="B2" s="272" t="s">
        <v>1466</v>
      </c>
      <c r="C2" s="272" t="s">
        <v>1467</v>
      </c>
      <c r="D2" s="272" t="s">
        <v>1468</v>
      </c>
      <c r="E2" s="272" t="s">
        <v>1469</v>
      </c>
      <c r="F2" s="266" t="s">
        <v>1586</v>
      </c>
      <c r="G2" s="266" t="s">
        <v>1470</v>
      </c>
      <c r="H2" s="266" t="s">
        <v>1471</v>
      </c>
      <c r="I2" s="266" t="s">
        <v>1472</v>
      </c>
      <c r="J2" s="266" t="s">
        <v>1587</v>
      </c>
      <c r="K2" s="287" t="s">
        <v>1473</v>
      </c>
      <c r="L2" s="287" t="s">
        <v>1474</v>
      </c>
      <c r="M2" s="287" t="s">
        <v>1475</v>
      </c>
      <c r="N2" s="287" t="s">
        <v>1476</v>
      </c>
      <c r="O2" s="266" t="s">
        <v>1477</v>
      </c>
      <c r="P2" s="266" t="s">
        <v>1478</v>
      </c>
      <c r="Q2" s="266" t="s">
        <v>1479</v>
      </c>
      <c r="R2" s="266" t="s">
        <v>1480</v>
      </c>
      <c r="S2" s="100" t="s">
        <v>1482</v>
      </c>
      <c r="T2" s="100" t="s">
        <v>1483</v>
      </c>
      <c r="U2" s="100" t="s">
        <v>1484</v>
      </c>
      <c r="V2" s="100" t="s">
        <v>1588</v>
      </c>
      <c r="W2" s="100" t="s">
        <v>1485</v>
      </c>
      <c r="X2" s="100" t="s">
        <v>1486</v>
      </c>
      <c r="Y2" s="124" t="s">
        <v>1487</v>
      </c>
      <c r="Z2" s="124" t="s">
        <v>1589</v>
      </c>
      <c r="AA2" s="124" t="s">
        <v>1488</v>
      </c>
      <c r="AB2" s="124" t="s">
        <v>1489</v>
      </c>
      <c r="AC2" s="124" t="s">
        <v>1490</v>
      </c>
      <c r="AD2" s="124" t="s">
        <v>1491</v>
      </c>
      <c r="AE2" s="124" t="s">
        <v>1590</v>
      </c>
      <c r="AF2" s="124" t="s">
        <v>1591</v>
      </c>
      <c r="AG2" s="124" t="s">
        <v>1493</v>
      </c>
      <c r="AH2" s="278"/>
    </row>
    <row r="3" spans="1:34" x14ac:dyDescent="0.2">
      <c r="A3" s="266" t="s">
        <v>593</v>
      </c>
      <c r="B3" s="272">
        <v>114371560.61</v>
      </c>
      <c r="C3" s="272">
        <v>20102200.25</v>
      </c>
      <c r="D3" s="272">
        <v>32386278.93</v>
      </c>
      <c r="E3" s="272">
        <v>95614</v>
      </c>
      <c r="F3" s="266">
        <v>0</v>
      </c>
      <c r="G3" s="266">
        <v>200468064.22999999</v>
      </c>
      <c r="H3" s="266">
        <v>95341639.569999993</v>
      </c>
      <c r="I3" s="266">
        <v>3500</v>
      </c>
      <c r="J3" s="266">
        <v>0</v>
      </c>
      <c r="K3" s="287">
        <v>3212711.8</v>
      </c>
      <c r="L3" s="287">
        <v>15475745.140000001</v>
      </c>
      <c r="M3" s="287">
        <v>4710525.84</v>
      </c>
      <c r="N3" s="287">
        <v>1397395.04</v>
      </c>
      <c r="O3" s="266">
        <v>6103335.7199999997</v>
      </c>
      <c r="P3" s="266">
        <v>-5721367.46</v>
      </c>
      <c r="Q3" s="266">
        <v>-5575844.5800000001</v>
      </c>
      <c r="R3" s="266">
        <v>518581746.32999998</v>
      </c>
      <c r="S3" s="100">
        <v>286874159.31</v>
      </c>
      <c r="T3" s="100">
        <v>19909076.289999999</v>
      </c>
      <c r="U3" s="100">
        <v>236819.54</v>
      </c>
      <c r="V3" s="100">
        <v>2242473.15</v>
      </c>
      <c r="W3" s="100">
        <v>280913964.75999999</v>
      </c>
      <c r="X3" s="100">
        <v>56210849.75</v>
      </c>
      <c r="Y3" s="124">
        <v>404299692.82999998</v>
      </c>
      <c r="Z3" s="124">
        <v>46292.5</v>
      </c>
      <c r="AA3" s="124">
        <v>663396.4</v>
      </c>
      <c r="AB3" s="124">
        <v>183362</v>
      </c>
      <c r="AC3" s="124">
        <v>181318527.44</v>
      </c>
      <c r="AD3" s="124">
        <v>48059015.399999999</v>
      </c>
      <c r="AE3" s="124">
        <v>1264745.21</v>
      </c>
      <c r="AF3" s="124">
        <v>213826.58</v>
      </c>
      <c r="AG3" s="124">
        <v>2150804.7999999998</v>
      </c>
      <c r="AH3" s="278"/>
    </row>
    <row r="4" spans="1:34" x14ac:dyDescent="0.2">
      <c r="A4" s="266" t="s">
        <v>12</v>
      </c>
      <c r="B4" s="272">
        <v>44838.11</v>
      </c>
      <c r="D4" s="272">
        <v>0</v>
      </c>
      <c r="G4" s="266">
        <v>490999.62</v>
      </c>
      <c r="H4" s="266">
        <v>421423.66</v>
      </c>
      <c r="N4" s="287">
        <v>32990</v>
      </c>
      <c r="R4" s="266">
        <v>2280907.04</v>
      </c>
      <c r="U4" s="100">
        <v>11028.29</v>
      </c>
      <c r="W4" s="100">
        <v>1705391</v>
      </c>
      <c r="X4" s="100">
        <v>375250.92</v>
      </c>
      <c r="Y4" s="124">
        <v>1713201</v>
      </c>
      <c r="AA4" s="124">
        <v>16828.400000000001</v>
      </c>
      <c r="AC4" s="124">
        <v>392212.49</v>
      </c>
      <c r="AD4" s="124">
        <v>161115.39000000001</v>
      </c>
      <c r="AH4" s="278"/>
    </row>
    <row r="5" spans="1:34" x14ac:dyDescent="0.2">
      <c r="A5" s="266" t="s">
        <v>1592</v>
      </c>
      <c r="B5" s="272">
        <v>19593.900000000001</v>
      </c>
      <c r="D5" s="272">
        <v>0</v>
      </c>
      <c r="E5" s="272">
        <v>0</v>
      </c>
      <c r="G5" s="266">
        <v>3973425.9</v>
      </c>
      <c r="H5" s="266">
        <v>5551.83</v>
      </c>
      <c r="K5" s="287">
        <v>12950</v>
      </c>
      <c r="L5" s="287">
        <v>7117.64</v>
      </c>
      <c r="N5" s="287">
        <v>0</v>
      </c>
      <c r="Q5" s="266">
        <v>-1175873.6200000001</v>
      </c>
      <c r="R5" s="266">
        <v>4905540</v>
      </c>
      <c r="U5" s="100">
        <v>8.4600000000000009</v>
      </c>
      <c r="W5" s="100">
        <v>949500</v>
      </c>
      <c r="X5" s="100">
        <v>1093519.96</v>
      </c>
      <c r="Y5" s="124">
        <v>1050000</v>
      </c>
      <c r="Z5" s="124">
        <v>14950</v>
      </c>
      <c r="AC5" s="124">
        <v>556157.41</v>
      </c>
      <c r="AD5" s="124">
        <v>173083.4</v>
      </c>
      <c r="AH5" s="278"/>
    </row>
    <row r="6" spans="1:34" x14ac:dyDescent="0.2">
      <c r="A6" s="266" t="s">
        <v>1425</v>
      </c>
      <c r="B6" s="272">
        <v>560308.91</v>
      </c>
      <c r="C6" s="272">
        <v>49520.71</v>
      </c>
      <c r="E6" s="272">
        <v>44120</v>
      </c>
      <c r="G6" s="266">
        <v>1</v>
      </c>
      <c r="H6" s="266">
        <v>2</v>
      </c>
      <c r="L6" s="287">
        <v>85567.33</v>
      </c>
      <c r="N6" s="287">
        <v>10004.43</v>
      </c>
      <c r="Q6" s="266">
        <v>-120486.21</v>
      </c>
      <c r="R6" s="266">
        <v>180573.14</v>
      </c>
      <c r="U6" s="100">
        <v>98.18</v>
      </c>
      <c r="W6" s="100">
        <v>7726533.0199999996</v>
      </c>
      <c r="X6" s="100">
        <v>722007.61</v>
      </c>
      <c r="Y6" s="124">
        <v>7793782.0199999996</v>
      </c>
      <c r="AC6" s="124">
        <v>156562.85999999999</v>
      </c>
      <c r="AH6" s="278"/>
    </row>
    <row r="7" spans="1:34" x14ac:dyDescent="0.2">
      <c r="A7" s="266" t="s">
        <v>14</v>
      </c>
      <c r="B7" s="272">
        <v>269623.43</v>
      </c>
      <c r="C7" s="272">
        <v>15000</v>
      </c>
      <c r="G7" s="266">
        <v>670132.18000000005</v>
      </c>
      <c r="H7" s="266">
        <v>514407.21</v>
      </c>
      <c r="N7" s="287">
        <v>66663</v>
      </c>
      <c r="Q7" s="266">
        <v>-1647942.57</v>
      </c>
      <c r="R7" s="266">
        <v>3116375.39</v>
      </c>
      <c r="S7" s="100">
        <v>2925.61</v>
      </c>
      <c r="U7" s="100">
        <v>160.4</v>
      </c>
      <c r="W7" s="100">
        <v>1050393.48</v>
      </c>
      <c r="X7" s="100">
        <v>822351.96</v>
      </c>
      <c r="Y7" s="124">
        <v>1451595.01</v>
      </c>
      <c r="AC7" s="124">
        <v>187290.43</v>
      </c>
      <c r="AD7" s="124">
        <v>265499.01</v>
      </c>
      <c r="AH7" s="278"/>
    </row>
    <row r="8" spans="1:34" x14ac:dyDescent="0.2">
      <c r="A8" s="266" t="s">
        <v>15</v>
      </c>
      <c r="B8" s="272">
        <v>188710.63</v>
      </c>
      <c r="D8" s="272">
        <v>120255</v>
      </c>
      <c r="G8" s="266">
        <v>237481.9</v>
      </c>
      <c r="H8" s="266">
        <v>354151.93</v>
      </c>
      <c r="N8" s="287">
        <v>-1360887.65</v>
      </c>
      <c r="P8" s="266">
        <v>2351172.4700000002</v>
      </c>
      <c r="Q8" s="266">
        <v>-3794489.13</v>
      </c>
      <c r="R8" s="266">
        <v>2450442</v>
      </c>
      <c r="U8" s="100">
        <v>397.2</v>
      </c>
      <c r="W8" s="100">
        <v>1182440</v>
      </c>
      <c r="X8" s="100">
        <v>2099699.7599999998</v>
      </c>
      <c r="Y8" s="124">
        <v>1453699.5</v>
      </c>
      <c r="AC8" s="124">
        <v>359402.26</v>
      </c>
      <c r="AD8" s="124">
        <v>215073.43</v>
      </c>
      <c r="AH8" s="278"/>
    </row>
    <row r="9" spans="1:34" x14ac:dyDescent="0.2">
      <c r="A9" s="266" t="s">
        <v>1593</v>
      </c>
      <c r="B9" s="272">
        <v>80442.289999999994</v>
      </c>
      <c r="G9" s="266">
        <v>3075549.3</v>
      </c>
      <c r="H9" s="266">
        <v>516359.7</v>
      </c>
      <c r="N9" s="287">
        <v>80320</v>
      </c>
      <c r="Q9" s="266">
        <v>2601086.11</v>
      </c>
      <c r="R9" s="266">
        <v>1686786.55</v>
      </c>
      <c r="T9" s="100">
        <v>122.29</v>
      </c>
      <c r="V9" s="100">
        <v>1599606.7</v>
      </c>
      <c r="X9" s="100">
        <v>-511735.82</v>
      </c>
      <c r="Y9" s="124">
        <v>935779.7</v>
      </c>
      <c r="Z9" s="124">
        <v>31342.5</v>
      </c>
      <c r="AC9" s="124">
        <v>196613.53</v>
      </c>
      <c r="AD9" s="124">
        <v>241509.49</v>
      </c>
      <c r="AH9" s="278"/>
    </row>
    <row r="10" spans="1:34" x14ac:dyDescent="0.2">
      <c r="A10" s="266" t="s">
        <v>1594</v>
      </c>
      <c r="B10" s="272">
        <v>844798.67</v>
      </c>
      <c r="C10" s="272">
        <v>209879.95</v>
      </c>
      <c r="D10" s="272">
        <v>349526.17</v>
      </c>
      <c r="G10" s="266">
        <v>105342</v>
      </c>
      <c r="H10" s="266">
        <v>865691.42</v>
      </c>
      <c r="K10" s="287">
        <v>17137</v>
      </c>
      <c r="L10" s="287">
        <v>160235.78</v>
      </c>
      <c r="M10" s="287">
        <v>57156.9</v>
      </c>
      <c r="Q10" s="266">
        <v>224318.56</v>
      </c>
      <c r="R10" s="266">
        <v>1691218.36</v>
      </c>
      <c r="S10" s="100">
        <v>1069236.8600000001</v>
      </c>
      <c r="U10" s="100">
        <v>1724.58</v>
      </c>
      <c r="W10" s="100">
        <v>2185235</v>
      </c>
      <c r="X10" s="100">
        <v>993778</v>
      </c>
      <c r="Y10" s="124">
        <v>2516963</v>
      </c>
      <c r="AC10" s="124">
        <v>1046353.42</v>
      </c>
      <c r="AD10" s="124">
        <v>202805.88</v>
      </c>
      <c r="AH10" s="278"/>
    </row>
    <row r="11" spans="1:34" x14ac:dyDescent="0.2">
      <c r="A11" s="266" t="s">
        <v>1595</v>
      </c>
      <c r="B11" s="272">
        <v>202203.11</v>
      </c>
      <c r="C11" s="272">
        <v>206980.35</v>
      </c>
      <c r="D11" s="272">
        <v>917653.58</v>
      </c>
      <c r="G11" s="266">
        <v>294078.63</v>
      </c>
      <c r="H11" s="266">
        <v>1002725.04</v>
      </c>
      <c r="L11" s="287">
        <v>95822.52</v>
      </c>
      <c r="M11" s="287">
        <v>35500</v>
      </c>
      <c r="Q11" s="266">
        <v>29915.84</v>
      </c>
      <c r="R11" s="266">
        <v>1534772.11</v>
      </c>
      <c r="S11" s="100">
        <v>2075637.17</v>
      </c>
      <c r="U11" s="100">
        <v>5638.61</v>
      </c>
      <c r="W11" s="100">
        <v>1438855</v>
      </c>
      <c r="X11" s="100">
        <v>294050</v>
      </c>
      <c r="Y11" s="124">
        <v>2553490</v>
      </c>
      <c r="AC11" s="124">
        <v>992872.12</v>
      </c>
      <c r="AD11" s="124">
        <v>125855.5</v>
      </c>
      <c r="AG11" s="124">
        <v>37.450000000000003</v>
      </c>
      <c r="AH11" s="278"/>
    </row>
    <row r="12" spans="1:34" x14ac:dyDescent="0.2">
      <c r="A12" s="266" t="s">
        <v>1596</v>
      </c>
      <c r="B12" s="272">
        <v>2549071.21</v>
      </c>
      <c r="C12" s="272">
        <v>29000</v>
      </c>
      <c r="D12" s="272">
        <v>530076.62</v>
      </c>
      <c r="G12" s="266">
        <v>881422.2</v>
      </c>
      <c r="H12" s="266">
        <v>755881.79</v>
      </c>
      <c r="K12" s="287">
        <v>6270</v>
      </c>
      <c r="L12" s="287">
        <v>108184.85</v>
      </c>
      <c r="M12" s="287">
        <v>22037</v>
      </c>
      <c r="N12" s="287">
        <v>166071.35</v>
      </c>
      <c r="Q12" s="266">
        <v>930474.91</v>
      </c>
      <c r="R12" s="266">
        <v>1567224.53</v>
      </c>
      <c r="S12" s="100">
        <v>1730829.48</v>
      </c>
      <c r="U12" s="100">
        <v>6713.34</v>
      </c>
      <c r="W12" s="100">
        <v>1777840</v>
      </c>
      <c r="X12" s="100">
        <v>344050</v>
      </c>
      <c r="Y12" s="124">
        <v>2530390</v>
      </c>
      <c r="AC12" s="124">
        <v>1764321.35</v>
      </c>
      <c r="AD12" s="124">
        <v>336124.7</v>
      </c>
      <c r="AG12" s="124">
        <v>89417.7</v>
      </c>
      <c r="AH12" s="278"/>
    </row>
    <row r="13" spans="1:34" x14ac:dyDescent="0.2">
      <c r="A13" s="266" t="s">
        <v>1597</v>
      </c>
      <c r="B13" s="272">
        <v>1219102.29</v>
      </c>
      <c r="C13" s="272">
        <v>44283.35</v>
      </c>
      <c r="D13" s="272">
        <v>199419.48</v>
      </c>
      <c r="G13" s="266">
        <v>73701.67</v>
      </c>
      <c r="H13" s="266">
        <v>1026602.74</v>
      </c>
      <c r="K13" s="287">
        <v>12500</v>
      </c>
      <c r="L13" s="287">
        <v>49080.27</v>
      </c>
      <c r="M13" s="287">
        <v>35000</v>
      </c>
      <c r="Q13" s="266">
        <v>199783.61</v>
      </c>
      <c r="R13" s="266">
        <v>1097038.29</v>
      </c>
      <c r="S13" s="100">
        <v>827648.04</v>
      </c>
      <c r="U13" s="100">
        <v>2719.67</v>
      </c>
      <c r="W13" s="100">
        <v>1663525</v>
      </c>
      <c r="X13" s="100">
        <v>761028</v>
      </c>
      <c r="Y13" s="124">
        <v>2341653</v>
      </c>
      <c r="AC13" s="124">
        <v>820593.23</v>
      </c>
      <c r="AD13" s="124">
        <v>242694.01</v>
      </c>
      <c r="AH13" s="278"/>
    </row>
    <row r="14" spans="1:34" x14ac:dyDescent="0.2">
      <c r="A14" s="266" t="s">
        <v>1598</v>
      </c>
      <c r="B14" s="272">
        <v>372657.57</v>
      </c>
      <c r="C14" s="272">
        <v>3507.5</v>
      </c>
      <c r="D14" s="272">
        <v>235103.25</v>
      </c>
      <c r="G14" s="266">
        <v>2162760.66</v>
      </c>
      <c r="H14" s="266">
        <v>186776.01</v>
      </c>
      <c r="K14" s="287">
        <v>2830</v>
      </c>
      <c r="L14" s="287">
        <v>42489.31</v>
      </c>
      <c r="M14" s="287">
        <v>74446.3</v>
      </c>
      <c r="Q14" s="266">
        <v>196355.78</v>
      </c>
      <c r="R14" s="266">
        <v>1718005.94</v>
      </c>
      <c r="S14" s="100">
        <v>856569.68</v>
      </c>
      <c r="U14" s="100">
        <v>892.69</v>
      </c>
      <c r="W14" s="100">
        <v>1248045</v>
      </c>
      <c r="X14" s="100">
        <v>252300</v>
      </c>
      <c r="Y14" s="124">
        <v>1947445</v>
      </c>
      <c r="AC14" s="124">
        <v>769833.37</v>
      </c>
      <c r="AD14" s="124">
        <v>154255.62</v>
      </c>
      <c r="AG14" s="124">
        <v>11346</v>
      </c>
      <c r="AH14" s="278"/>
    </row>
    <row r="15" spans="1:34" x14ac:dyDescent="0.2">
      <c r="A15" s="266" t="s">
        <v>1599</v>
      </c>
      <c r="B15" s="272">
        <v>1785470.16</v>
      </c>
      <c r="C15" s="272">
        <v>158010.6</v>
      </c>
      <c r="D15" s="272">
        <v>692429.24</v>
      </c>
      <c r="G15" s="266">
        <v>1572970.63</v>
      </c>
      <c r="H15" s="266">
        <v>93748.03</v>
      </c>
      <c r="L15" s="287">
        <v>130404.68</v>
      </c>
      <c r="M15" s="287">
        <v>73709.2</v>
      </c>
      <c r="N15" s="287">
        <v>157790</v>
      </c>
      <c r="Q15" s="266">
        <v>27663.63</v>
      </c>
      <c r="R15" s="266">
        <v>3950541.16</v>
      </c>
      <c r="S15" s="100">
        <v>2401893.96</v>
      </c>
      <c r="U15" s="100">
        <v>3078.91</v>
      </c>
      <c r="W15" s="100">
        <v>1205670</v>
      </c>
      <c r="X15" s="100">
        <v>315650</v>
      </c>
      <c r="Y15" s="124">
        <v>2255673</v>
      </c>
      <c r="AC15" s="124">
        <v>1988320.5</v>
      </c>
      <c r="AD15" s="124">
        <v>952290.77</v>
      </c>
      <c r="AG15" s="124">
        <v>2500</v>
      </c>
      <c r="AH15" s="278"/>
    </row>
    <row r="16" spans="1:34" x14ac:dyDescent="0.2">
      <c r="A16" s="266" t="s">
        <v>1600</v>
      </c>
      <c r="B16" s="272">
        <v>1841151.76</v>
      </c>
      <c r="C16" s="272">
        <v>162644.59</v>
      </c>
      <c r="D16" s="272">
        <v>333393.65000000002</v>
      </c>
      <c r="G16" s="266">
        <v>1010869.55</v>
      </c>
      <c r="H16" s="266">
        <v>980682.74</v>
      </c>
      <c r="L16" s="287">
        <v>175041.82</v>
      </c>
      <c r="M16" s="287">
        <v>48528</v>
      </c>
      <c r="N16" s="287">
        <v>18.47</v>
      </c>
      <c r="O16" s="266">
        <v>20000</v>
      </c>
      <c r="Q16" s="266">
        <v>170029.26</v>
      </c>
      <c r="R16" s="266">
        <v>2643840</v>
      </c>
      <c r="S16" s="100">
        <v>2160527.5299999998</v>
      </c>
      <c r="U16" s="100">
        <v>3320.62</v>
      </c>
      <c r="W16" s="100">
        <v>1309650</v>
      </c>
      <c r="X16" s="100">
        <v>924600</v>
      </c>
      <c r="Y16" s="124">
        <v>2275045</v>
      </c>
      <c r="AA16" s="124">
        <v>69082</v>
      </c>
      <c r="AC16" s="124">
        <v>1067352.29</v>
      </c>
      <c r="AD16" s="124">
        <v>278255.48</v>
      </c>
      <c r="AG16" s="124">
        <v>160189.5</v>
      </c>
      <c r="AH16" s="278"/>
    </row>
    <row r="17" spans="1:34" x14ac:dyDescent="0.2">
      <c r="A17" s="266" t="s">
        <v>1601</v>
      </c>
      <c r="B17" s="272">
        <v>543841.18000000005</v>
      </c>
      <c r="C17" s="272">
        <v>53308.1</v>
      </c>
      <c r="D17" s="272">
        <v>76133.19</v>
      </c>
      <c r="G17" s="266">
        <v>807099.2</v>
      </c>
      <c r="H17" s="266">
        <v>33177.620000000003</v>
      </c>
      <c r="L17" s="287">
        <v>38553.56</v>
      </c>
      <c r="N17" s="287">
        <v>0</v>
      </c>
      <c r="Q17" s="266">
        <v>127912.22</v>
      </c>
      <c r="R17" s="266">
        <v>2287723.02</v>
      </c>
      <c r="S17" s="100">
        <v>823165.76</v>
      </c>
      <c r="U17" s="100">
        <v>1693.52</v>
      </c>
      <c r="W17" s="100">
        <v>2212776</v>
      </c>
      <c r="X17" s="100">
        <v>163107</v>
      </c>
      <c r="Y17" s="124">
        <v>2714793</v>
      </c>
      <c r="AC17" s="124">
        <v>876226.45</v>
      </c>
      <c r="AD17" s="124">
        <v>127538.61</v>
      </c>
      <c r="AH17" s="278"/>
    </row>
    <row r="18" spans="1:34" x14ac:dyDescent="0.2">
      <c r="A18" s="266" t="s">
        <v>1602</v>
      </c>
      <c r="B18" s="272">
        <v>1266145.33</v>
      </c>
      <c r="C18" s="272">
        <v>31000</v>
      </c>
      <c r="D18" s="272">
        <v>314072.78999999998</v>
      </c>
      <c r="G18" s="266">
        <v>701917.41</v>
      </c>
      <c r="H18" s="266">
        <v>707762.32</v>
      </c>
      <c r="K18" s="287">
        <v>0</v>
      </c>
      <c r="L18" s="287">
        <v>154704.23000000001</v>
      </c>
      <c r="M18" s="287">
        <v>30000</v>
      </c>
      <c r="N18" s="287">
        <v>560</v>
      </c>
      <c r="O18" s="266">
        <v>20000</v>
      </c>
      <c r="Q18" s="266">
        <v>486122.88</v>
      </c>
      <c r="R18" s="266">
        <v>312292.87</v>
      </c>
      <c r="S18" s="100">
        <v>1307690.8500000001</v>
      </c>
      <c r="U18" s="100">
        <v>3014.1</v>
      </c>
      <c r="W18" s="100">
        <v>2807550.6</v>
      </c>
      <c r="X18" s="100">
        <v>262325</v>
      </c>
      <c r="Y18" s="124">
        <v>3235400.6</v>
      </c>
      <c r="AC18" s="124">
        <v>1141894.6299999999</v>
      </c>
      <c r="AD18" s="124">
        <v>404568.41</v>
      </c>
      <c r="AG18" s="124">
        <v>1560</v>
      </c>
      <c r="AH18" s="278"/>
    </row>
    <row r="19" spans="1:34" x14ac:dyDescent="0.2">
      <c r="A19" s="266" t="s">
        <v>1603</v>
      </c>
      <c r="B19" s="272">
        <v>2242749.1800000002</v>
      </c>
      <c r="C19" s="272">
        <v>218986.38</v>
      </c>
      <c r="D19" s="272">
        <v>334690.67</v>
      </c>
      <c r="G19" s="266">
        <v>331335.78999999998</v>
      </c>
      <c r="H19" s="266">
        <v>529723.76</v>
      </c>
      <c r="L19" s="287">
        <v>106557.75</v>
      </c>
      <c r="M19" s="287">
        <v>15000</v>
      </c>
      <c r="N19" s="287">
        <v>298930.06</v>
      </c>
      <c r="Q19" s="266">
        <v>-211056.27</v>
      </c>
      <c r="R19" s="266">
        <v>928313.81</v>
      </c>
      <c r="S19" s="100">
        <v>1899492.61</v>
      </c>
      <c r="U19" s="100">
        <v>3922.05</v>
      </c>
      <c r="W19" s="100">
        <v>2665835</v>
      </c>
      <c r="X19" s="100">
        <v>302900</v>
      </c>
      <c r="Y19" s="124">
        <v>3720295</v>
      </c>
      <c r="AC19" s="124">
        <v>1019007.43</v>
      </c>
      <c r="AD19" s="124">
        <v>260406.12</v>
      </c>
      <c r="AG19" s="124">
        <v>4742.28</v>
      </c>
      <c r="AH19" s="278"/>
    </row>
    <row r="20" spans="1:34" x14ac:dyDescent="0.2">
      <c r="A20" s="266" t="s">
        <v>1604</v>
      </c>
      <c r="B20" s="272">
        <v>1655813.65</v>
      </c>
      <c r="C20" s="272">
        <v>146175</v>
      </c>
      <c r="D20" s="272">
        <v>513523.86</v>
      </c>
      <c r="G20" s="266">
        <v>342023.14</v>
      </c>
      <c r="H20" s="266">
        <v>1212993.52</v>
      </c>
      <c r="K20" s="287">
        <v>8000</v>
      </c>
      <c r="L20" s="287">
        <v>76574.34</v>
      </c>
      <c r="M20" s="287">
        <v>35000</v>
      </c>
      <c r="O20" s="266">
        <v>217250</v>
      </c>
      <c r="Q20" s="266">
        <v>191495.55</v>
      </c>
      <c r="R20" s="266">
        <v>955989.15</v>
      </c>
      <c r="S20" s="100">
        <v>1645392.21</v>
      </c>
      <c r="U20" s="100">
        <v>143.62</v>
      </c>
      <c r="W20" s="100">
        <v>2606882.4</v>
      </c>
      <c r="X20" s="100">
        <v>841700</v>
      </c>
      <c r="Y20" s="124">
        <v>3228308.4</v>
      </c>
      <c r="AA20" s="124">
        <v>4480</v>
      </c>
      <c r="AC20" s="124">
        <v>1194049.3799999999</v>
      </c>
      <c r="AD20" s="124">
        <v>421144.7</v>
      </c>
      <c r="AH20" s="278"/>
    </row>
    <row r="21" spans="1:34" x14ac:dyDescent="0.2">
      <c r="A21" s="266" t="s">
        <v>1605</v>
      </c>
      <c r="B21" s="272">
        <v>310506.98</v>
      </c>
      <c r="C21" s="272">
        <v>71900</v>
      </c>
      <c r="D21" s="272">
        <v>317158.98</v>
      </c>
      <c r="G21" s="266">
        <v>906671.35</v>
      </c>
      <c r="H21" s="266">
        <v>461262.53</v>
      </c>
      <c r="K21" s="287">
        <v>9000</v>
      </c>
      <c r="L21" s="287">
        <v>91672.86</v>
      </c>
      <c r="M21" s="287">
        <v>38514</v>
      </c>
      <c r="Q21" s="266">
        <v>-70714</v>
      </c>
      <c r="R21" s="266">
        <v>1540469.93</v>
      </c>
      <c r="S21" s="100">
        <v>1899960.46</v>
      </c>
      <c r="T21" s="100">
        <v>173875</v>
      </c>
      <c r="U21" s="100">
        <v>950.86</v>
      </c>
      <c r="W21" s="100">
        <v>825545</v>
      </c>
      <c r="X21" s="100">
        <v>228190</v>
      </c>
      <c r="Y21" s="124">
        <v>1643445</v>
      </c>
      <c r="AC21" s="124">
        <v>1352962.18</v>
      </c>
      <c r="AD21" s="124">
        <v>305963.67</v>
      </c>
      <c r="AH21" s="278"/>
    </row>
    <row r="22" spans="1:34" x14ac:dyDescent="0.2">
      <c r="A22" s="266" t="s">
        <v>1606</v>
      </c>
      <c r="B22" s="272">
        <v>2438175.11</v>
      </c>
      <c r="C22" s="272">
        <v>185971</v>
      </c>
      <c r="D22" s="272">
        <v>296743.77</v>
      </c>
      <c r="G22" s="266">
        <v>436056.83</v>
      </c>
      <c r="H22" s="266">
        <v>116258.44</v>
      </c>
      <c r="L22" s="287">
        <v>111450</v>
      </c>
      <c r="M22" s="287">
        <v>42760</v>
      </c>
      <c r="N22" s="287">
        <v>0</v>
      </c>
      <c r="O22" s="266">
        <v>13322</v>
      </c>
      <c r="Q22" s="266">
        <v>394073</v>
      </c>
      <c r="R22" s="266">
        <v>2399548.4500000002</v>
      </c>
      <c r="S22" s="100">
        <v>1807298.38</v>
      </c>
      <c r="T22" s="100">
        <v>118235</v>
      </c>
      <c r="U22" s="100">
        <v>5046.79</v>
      </c>
      <c r="W22" s="100">
        <v>3039311</v>
      </c>
      <c r="X22" s="100">
        <v>448290</v>
      </c>
      <c r="Y22" s="124">
        <v>4352288.5</v>
      </c>
      <c r="AC22" s="124">
        <v>1242877.71</v>
      </c>
      <c r="AD22" s="124">
        <v>54205.02</v>
      </c>
      <c r="AH22" s="278"/>
    </row>
    <row r="23" spans="1:34" x14ac:dyDescent="0.2">
      <c r="A23" s="266" t="s">
        <v>1607</v>
      </c>
      <c r="B23" s="272">
        <v>191985.49</v>
      </c>
      <c r="C23" s="272">
        <v>65494.05</v>
      </c>
      <c r="D23" s="272">
        <v>474687.77</v>
      </c>
      <c r="G23" s="266">
        <v>1715240.69</v>
      </c>
      <c r="H23" s="266">
        <v>613341.73</v>
      </c>
      <c r="K23" s="287">
        <v>21462</v>
      </c>
      <c r="L23" s="287">
        <v>41180</v>
      </c>
      <c r="M23" s="287">
        <v>52466</v>
      </c>
      <c r="N23" s="287">
        <v>725.51</v>
      </c>
      <c r="Q23" s="266">
        <v>2990.86</v>
      </c>
      <c r="R23" s="266">
        <v>3847094.62</v>
      </c>
      <c r="S23" s="100">
        <v>1625084.97</v>
      </c>
      <c r="T23" s="100">
        <v>156039</v>
      </c>
      <c r="U23" s="100">
        <v>681.58</v>
      </c>
      <c r="W23" s="100">
        <v>2550904</v>
      </c>
      <c r="X23" s="100">
        <v>270586</v>
      </c>
      <c r="Y23" s="124">
        <v>3484194</v>
      </c>
      <c r="AC23" s="124">
        <v>1122866.8600000001</v>
      </c>
      <c r="AD23" s="124">
        <v>98022.13</v>
      </c>
      <c r="AH23" s="278"/>
    </row>
    <row r="24" spans="1:34" x14ac:dyDescent="0.2">
      <c r="A24" s="266" t="s">
        <v>1608</v>
      </c>
      <c r="B24" s="272">
        <v>2141174.27</v>
      </c>
      <c r="C24" s="272">
        <v>90199.5</v>
      </c>
      <c r="D24" s="272">
        <v>789269.41</v>
      </c>
      <c r="G24" s="266">
        <v>4</v>
      </c>
      <c r="H24" s="266">
        <v>1206032.17</v>
      </c>
      <c r="K24" s="287">
        <v>4500</v>
      </c>
      <c r="L24" s="287">
        <v>151640.19</v>
      </c>
      <c r="M24" s="287">
        <v>45590</v>
      </c>
      <c r="Q24" s="266">
        <v>750500.24</v>
      </c>
      <c r="R24" s="266">
        <v>2781867.7</v>
      </c>
      <c r="S24" s="100">
        <v>2555936.04</v>
      </c>
      <c r="T24" s="100">
        <v>63675</v>
      </c>
      <c r="U24" s="100">
        <v>4493.51</v>
      </c>
      <c r="W24" s="100">
        <v>3376975</v>
      </c>
      <c r="X24" s="100">
        <v>534128</v>
      </c>
      <c r="Y24" s="124">
        <v>4747397</v>
      </c>
      <c r="AC24" s="124">
        <v>1516665.83</v>
      </c>
      <c r="AD24" s="124">
        <v>272591.19</v>
      </c>
      <c r="AG24" s="124">
        <v>967.28</v>
      </c>
      <c r="AH24" s="278"/>
    </row>
    <row r="25" spans="1:34" x14ac:dyDescent="0.2">
      <c r="A25" s="266" t="s">
        <v>1609</v>
      </c>
      <c r="B25" s="272">
        <v>1258503.6599999999</v>
      </c>
      <c r="C25" s="272">
        <v>18180.96</v>
      </c>
      <c r="D25" s="272">
        <v>430202.53</v>
      </c>
      <c r="G25" s="266">
        <v>618456.07999999996</v>
      </c>
      <c r="H25" s="266">
        <v>349431.61</v>
      </c>
      <c r="K25" s="287">
        <v>45051</v>
      </c>
      <c r="L25" s="287">
        <v>107542.56</v>
      </c>
      <c r="M25" s="287">
        <v>15000</v>
      </c>
      <c r="O25" s="266">
        <v>33762</v>
      </c>
      <c r="Q25" s="266">
        <v>138644.53</v>
      </c>
      <c r="R25" s="266">
        <v>1887309.56</v>
      </c>
      <c r="S25" s="100">
        <v>1406331.03</v>
      </c>
      <c r="U25" s="100">
        <v>1949.48</v>
      </c>
      <c r="W25" s="100">
        <v>2783072</v>
      </c>
      <c r="X25" s="100">
        <v>305194</v>
      </c>
      <c r="Y25" s="124">
        <v>3338759</v>
      </c>
      <c r="AC25" s="124">
        <v>907918.24</v>
      </c>
      <c r="AD25" s="124">
        <v>219349.81</v>
      </c>
      <c r="AH25" s="278"/>
    </row>
    <row r="26" spans="1:34" x14ac:dyDescent="0.2">
      <c r="A26" s="266" t="s">
        <v>1610</v>
      </c>
      <c r="B26" s="272">
        <v>1036010.65</v>
      </c>
      <c r="C26" s="272">
        <v>105831.25</v>
      </c>
      <c r="D26" s="272">
        <v>391672.06</v>
      </c>
      <c r="G26" s="266">
        <v>1263969.3400000001</v>
      </c>
      <c r="H26" s="266">
        <v>296865.98</v>
      </c>
      <c r="K26" s="287">
        <v>0</v>
      </c>
      <c r="L26" s="287">
        <v>57399</v>
      </c>
      <c r="M26" s="287">
        <v>34.92</v>
      </c>
      <c r="Q26" s="266">
        <v>129623.51</v>
      </c>
      <c r="R26" s="266">
        <v>2302867.0299999998</v>
      </c>
      <c r="S26" s="100">
        <v>926096.22</v>
      </c>
      <c r="T26" s="100">
        <v>150450</v>
      </c>
      <c r="U26" s="100">
        <v>2327.37</v>
      </c>
      <c r="W26" s="100">
        <v>1370390</v>
      </c>
      <c r="X26" s="100">
        <v>196300</v>
      </c>
      <c r="Y26" s="124">
        <v>1759907</v>
      </c>
      <c r="AC26" s="124">
        <v>765103.6</v>
      </c>
      <c r="AD26" s="124">
        <v>185942.45</v>
      </c>
      <c r="AH26" s="278"/>
    </row>
    <row r="27" spans="1:34" x14ac:dyDescent="0.2">
      <c r="A27" s="266" t="s">
        <v>1611</v>
      </c>
      <c r="B27" s="272">
        <v>307182.76</v>
      </c>
      <c r="C27" s="272">
        <v>381320.05</v>
      </c>
      <c r="D27" s="272">
        <v>454875.37</v>
      </c>
      <c r="G27" s="266">
        <v>3583846.48</v>
      </c>
      <c r="H27" s="266">
        <v>890945.76</v>
      </c>
      <c r="K27" s="287">
        <v>2800</v>
      </c>
      <c r="L27" s="287">
        <v>46868.59</v>
      </c>
      <c r="M27" s="287">
        <v>40465</v>
      </c>
      <c r="Q27" s="266">
        <v>-7625</v>
      </c>
      <c r="R27" s="266">
        <v>1722667.58</v>
      </c>
      <c r="S27" s="100">
        <v>1534697.31</v>
      </c>
      <c r="U27" s="100">
        <v>1470.93</v>
      </c>
      <c r="W27" s="100">
        <v>1250340</v>
      </c>
      <c r="X27" s="100">
        <v>295200</v>
      </c>
      <c r="Y27" s="124">
        <v>2234290</v>
      </c>
      <c r="AC27" s="124">
        <v>998439.19</v>
      </c>
      <c r="AD27" s="124">
        <v>24393.72</v>
      </c>
      <c r="AH27" s="278"/>
    </row>
    <row r="28" spans="1:34" x14ac:dyDescent="0.2">
      <c r="A28" s="266" t="s">
        <v>1612</v>
      </c>
      <c r="B28" s="272">
        <v>1135367.08</v>
      </c>
      <c r="C28" s="272">
        <v>86968.73</v>
      </c>
      <c r="D28" s="272">
        <v>209929.76</v>
      </c>
      <c r="G28" s="266">
        <v>128616.77</v>
      </c>
      <c r="H28" s="266">
        <v>722275.11</v>
      </c>
      <c r="L28" s="287">
        <v>150677.45000000001</v>
      </c>
      <c r="M28" s="287">
        <v>19587</v>
      </c>
      <c r="R28" s="266">
        <v>2074532.05</v>
      </c>
      <c r="S28" s="100">
        <v>729002.07</v>
      </c>
      <c r="T28" s="100">
        <v>114630</v>
      </c>
      <c r="U28" s="100">
        <v>2392.0300000000002</v>
      </c>
      <c r="W28" s="100">
        <v>2194605</v>
      </c>
      <c r="X28" s="100">
        <v>566032</v>
      </c>
      <c r="Y28" s="124">
        <v>2709355</v>
      </c>
      <c r="AC28" s="124">
        <v>750055.26</v>
      </c>
      <c r="AD28" s="124">
        <v>107359.12</v>
      </c>
      <c r="AH28" s="278"/>
    </row>
    <row r="29" spans="1:34" x14ac:dyDescent="0.2">
      <c r="A29" s="266" t="s">
        <v>1613</v>
      </c>
      <c r="B29" s="272">
        <v>285513.17</v>
      </c>
      <c r="C29" s="272">
        <v>145460.25</v>
      </c>
      <c r="D29" s="272">
        <v>176759.84</v>
      </c>
      <c r="G29" s="266">
        <v>710226.05</v>
      </c>
      <c r="H29" s="266">
        <v>898024.99</v>
      </c>
      <c r="K29" s="287">
        <v>9150</v>
      </c>
      <c r="L29" s="287">
        <v>70795.570000000007</v>
      </c>
      <c r="M29" s="287">
        <v>50000</v>
      </c>
      <c r="Q29" s="266">
        <v>155954.07</v>
      </c>
      <c r="R29" s="266">
        <v>900591.29</v>
      </c>
      <c r="S29" s="100">
        <v>872648.47</v>
      </c>
      <c r="U29" s="100">
        <v>1351.81</v>
      </c>
      <c r="W29" s="100">
        <v>1704060</v>
      </c>
      <c r="X29" s="100">
        <v>226700</v>
      </c>
      <c r="Y29" s="124">
        <v>2094860</v>
      </c>
      <c r="AB29" s="124">
        <v>2400</v>
      </c>
      <c r="AC29" s="124">
        <v>1006368.53</v>
      </c>
      <c r="AD29" s="124">
        <v>357041.89</v>
      </c>
      <c r="AG29" s="124">
        <v>1000</v>
      </c>
      <c r="AH29" s="278"/>
    </row>
    <row r="30" spans="1:34" x14ac:dyDescent="0.2">
      <c r="A30" s="266" t="s">
        <v>1614</v>
      </c>
      <c r="B30" s="272">
        <v>1251914.22</v>
      </c>
      <c r="C30" s="272">
        <v>134884.5</v>
      </c>
      <c r="D30" s="272">
        <v>141247.76999999999</v>
      </c>
      <c r="G30" s="266">
        <v>736317.33</v>
      </c>
      <c r="H30" s="266">
        <v>1142418.29</v>
      </c>
      <c r="L30" s="287">
        <v>63285.2</v>
      </c>
      <c r="M30" s="287">
        <v>25000</v>
      </c>
      <c r="N30" s="287">
        <v>328.97</v>
      </c>
      <c r="Q30" s="266">
        <v>79779</v>
      </c>
      <c r="R30" s="266">
        <v>2673935.1</v>
      </c>
      <c r="S30" s="100">
        <v>1605925.45</v>
      </c>
      <c r="T30" s="100">
        <v>70450</v>
      </c>
      <c r="U30" s="100">
        <v>2726.41</v>
      </c>
      <c r="W30" s="100">
        <v>1811664.6</v>
      </c>
      <c r="X30" s="100">
        <v>424000</v>
      </c>
      <c r="Y30" s="124">
        <v>2791664.6</v>
      </c>
      <c r="AC30" s="124">
        <v>906388.9</v>
      </c>
      <c r="AD30" s="124">
        <v>330291.36</v>
      </c>
      <c r="AH30" s="278"/>
    </row>
    <row r="31" spans="1:34" x14ac:dyDescent="0.2">
      <c r="A31" s="266" t="s">
        <v>1615</v>
      </c>
      <c r="B31" s="272">
        <v>1878601.52</v>
      </c>
      <c r="C31" s="272">
        <v>73800</v>
      </c>
      <c r="D31" s="272">
        <v>276484.71999999997</v>
      </c>
      <c r="G31" s="266">
        <v>216163</v>
      </c>
      <c r="H31" s="266">
        <v>51646.89</v>
      </c>
      <c r="K31" s="287">
        <v>1175</v>
      </c>
      <c r="L31" s="287">
        <v>52444</v>
      </c>
      <c r="M31" s="287">
        <v>36200</v>
      </c>
      <c r="N31" s="287">
        <v>713.9</v>
      </c>
      <c r="Q31" s="266">
        <v>164739.94</v>
      </c>
      <c r="R31" s="266">
        <v>1942985.43</v>
      </c>
      <c r="S31" s="100">
        <v>1305541.42</v>
      </c>
      <c r="U31" s="100">
        <v>3508.01</v>
      </c>
      <c r="W31" s="100">
        <v>1326195.5</v>
      </c>
      <c r="X31" s="100">
        <v>191250</v>
      </c>
      <c r="Y31" s="124">
        <v>1691940.5</v>
      </c>
      <c r="AC31" s="124">
        <v>938686.18</v>
      </c>
      <c r="AD31" s="124">
        <v>75344.179999999993</v>
      </c>
      <c r="AH31" s="278"/>
    </row>
    <row r="32" spans="1:34" x14ac:dyDescent="0.2">
      <c r="A32" s="266" t="s">
        <v>1616</v>
      </c>
      <c r="B32" s="272">
        <v>595905.16</v>
      </c>
      <c r="C32" s="272">
        <v>169598.62</v>
      </c>
      <c r="D32" s="272">
        <v>389403.8</v>
      </c>
      <c r="G32" s="266">
        <v>31257.67</v>
      </c>
      <c r="H32" s="266">
        <v>108940.95</v>
      </c>
      <c r="L32" s="287">
        <v>66763</v>
      </c>
      <c r="M32" s="287">
        <v>26600</v>
      </c>
      <c r="Q32" s="266">
        <v>161493.60999999999</v>
      </c>
      <c r="R32" s="266">
        <v>2306439.37</v>
      </c>
      <c r="S32" s="100">
        <v>1222814.07</v>
      </c>
      <c r="U32" s="100">
        <v>1688.15</v>
      </c>
      <c r="W32" s="100">
        <v>1942320</v>
      </c>
      <c r="X32" s="100">
        <v>196816</v>
      </c>
      <c r="Y32" s="124">
        <v>2528116</v>
      </c>
      <c r="AB32" s="124">
        <v>15000</v>
      </c>
      <c r="AC32" s="124">
        <v>1004627.62</v>
      </c>
      <c r="AD32" s="124">
        <v>17019.490000000002</v>
      </c>
      <c r="AH32" s="278"/>
    </row>
    <row r="33" spans="1:34" x14ac:dyDescent="0.2">
      <c r="A33" s="266" t="s">
        <v>1617</v>
      </c>
      <c r="B33" s="272">
        <v>703110.62</v>
      </c>
      <c r="C33" s="272">
        <v>26631.67</v>
      </c>
      <c r="D33" s="272">
        <v>209096.46</v>
      </c>
      <c r="G33" s="266">
        <v>411215.03</v>
      </c>
      <c r="H33" s="266">
        <v>423378.42</v>
      </c>
      <c r="K33" s="287">
        <v>39296</v>
      </c>
      <c r="L33" s="287">
        <v>40679.629999999997</v>
      </c>
      <c r="M33" s="287">
        <v>71747.679999999993</v>
      </c>
      <c r="N33" s="287">
        <v>0</v>
      </c>
      <c r="O33" s="266">
        <v>12430</v>
      </c>
      <c r="Q33" s="266">
        <v>-13286.26</v>
      </c>
      <c r="R33" s="266">
        <v>1600056.47</v>
      </c>
      <c r="S33" s="100">
        <v>1085941.3899999999</v>
      </c>
      <c r="U33" s="100">
        <v>1403.64</v>
      </c>
      <c r="W33" s="100">
        <v>1406315</v>
      </c>
      <c r="X33" s="100">
        <v>158100</v>
      </c>
      <c r="Y33" s="124">
        <v>1765635</v>
      </c>
      <c r="AC33" s="124">
        <v>728836.44</v>
      </c>
      <c r="AD33" s="124">
        <v>176701.92</v>
      </c>
      <c r="AH33" s="278"/>
    </row>
    <row r="34" spans="1:34" x14ac:dyDescent="0.2">
      <c r="A34" s="266" t="s">
        <v>1763</v>
      </c>
      <c r="B34" s="272">
        <v>596648.49</v>
      </c>
      <c r="C34" s="272">
        <v>228040.29</v>
      </c>
      <c r="D34" s="272">
        <v>425212.48</v>
      </c>
      <c r="G34" s="266">
        <v>615629.54</v>
      </c>
      <c r="H34" s="266">
        <v>766144.62</v>
      </c>
      <c r="K34" s="287">
        <v>10000</v>
      </c>
      <c r="L34" s="287">
        <v>59095.1</v>
      </c>
      <c r="M34" s="287">
        <v>15094</v>
      </c>
      <c r="Q34" s="266">
        <v>421481.06</v>
      </c>
      <c r="R34" s="266">
        <v>2970314.75</v>
      </c>
      <c r="S34" s="100">
        <v>1380223.56</v>
      </c>
      <c r="T34" s="100">
        <v>49250</v>
      </c>
      <c r="U34" s="100">
        <v>1853.49</v>
      </c>
      <c r="W34" s="100">
        <v>1212575</v>
      </c>
      <c r="X34" s="100">
        <v>669840</v>
      </c>
      <c r="Y34" s="124">
        <v>1939681</v>
      </c>
      <c r="AC34" s="124">
        <v>1022809.05</v>
      </c>
      <c r="AD34" s="124">
        <v>140068.82</v>
      </c>
      <c r="AH34" s="278"/>
    </row>
    <row r="35" spans="1:34" x14ac:dyDescent="0.2">
      <c r="A35" s="266" t="s">
        <v>1764</v>
      </c>
      <c r="B35" s="272">
        <v>1389705.82</v>
      </c>
      <c r="C35" s="272">
        <v>93061</v>
      </c>
      <c r="D35" s="272">
        <v>141320.18</v>
      </c>
      <c r="G35" s="266">
        <v>1219630.3600000001</v>
      </c>
      <c r="H35" s="266">
        <v>1008439.65</v>
      </c>
      <c r="K35" s="287">
        <v>0</v>
      </c>
      <c r="L35" s="287">
        <v>69246.78</v>
      </c>
      <c r="M35" s="287">
        <v>5000</v>
      </c>
      <c r="Q35" s="266">
        <v>266034.93</v>
      </c>
      <c r="R35" s="266">
        <v>3203233.17</v>
      </c>
      <c r="S35" s="100">
        <v>1569605.91</v>
      </c>
      <c r="T35" s="100">
        <v>307430</v>
      </c>
      <c r="U35" s="100">
        <v>2753.88</v>
      </c>
      <c r="W35" s="100">
        <v>817908</v>
      </c>
      <c r="X35" s="100">
        <v>1228918</v>
      </c>
      <c r="Y35" s="124">
        <v>1467271</v>
      </c>
      <c r="AC35" s="124">
        <v>1247149.98</v>
      </c>
      <c r="AD35" s="124">
        <v>147976.94</v>
      </c>
      <c r="AH35" s="278"/>
    </row>
    <row r="36" spans="1:34" x14ac:dyDescent="0.2">
      <c r="A36" s="266" t="s">
        <v>1765</v>
      </c>
      <c r="B36" s="272">
        <v>465453.98</v>
      </c>
      <c r="C36" s="272">
        <v>64841.41</v>
      </c>
      <c r="D36" s="272">
        <v>73287</v>
      </c>
      <c r="G36" s="266">
        <v>71961.77</v>
      </c>
      <c r="H36" s="266">
        <v>211665.49</v>
      </c>
      <c r="L36" s="287">
        <v>50733.9</v>
      </c>
      <c r="M36" s="287">
        <v>12226</v>
      </c>
      <c r="Q36" s="266">
        <v>-41334.879999999997</v>
      </c>
      <c r="R36" s="266">
        <v>2001291.5</v>
      </c>
      <c r="S36" s="100">
        <v>639986.99</v>
      </c>
      <c r="U36" s="100">
        <v>32.479999999999997</v>
      </c>
      <c r="W36" s="100">
        <v>933170</v>
      </c>
      <c r="X36" s="100">
        <v>230200</v>
      </c>
      <c r="Y36" s="124">
        <v>1366614</v>
      </c>
      <c r="AC36" s="124">
        <v>546612.63</v>
      </c>
      <c r="AD36" s="124">
        <v>123044.7</v>
      </c>
      <c r="AH36" s="278"/>
    </row>
    <row r="37" spans="1:34" x14ac:dyDescent="0.2">
      <c r="A37" s="266" t="s">
        <v>1791</v>
      </c>
      <c r="B37" s="272">
        <v>461571.49</v>
      </c>
      <c r="C37" s="272">
        <v>122907.65</v>
      </c>
      <c r="D37" s="272">
        <v>189600.88</v>
      </c>
      <c r="G37" s="266">
        <v>1673546.88</v>
      </c>
      <c r="H37" s="266">
        <v>1004510.65</v>
      </c>
      <c r="K37" s="287">
        <v>9000</v>
      </c>
      <c r="L37" s="287">
        <v>56354.65</v>
      </c>
      <c r="M37" s="287">
        <v>1982.64</v>
      </c>
      <c r="Q37" s="266">
        <v>478666.07</v>
      </c>
      <c r="R37" s="266">
        <v>3800882.66</v>
      </c>
      <c r="S37" s="100">
        <v>1005620.64</v>
      </c>
      <c r="U37" s="100">
        <v>0.91</v>
      </c>
      <c r="W37" s="100">
        <v>111090</v>
      </c>
      <c r="X37" s="100">
        <v>235830</v>
      </c>
      <c r="Y37" s="124">
        <v>672076</v>
      </c>
      <c r="AC37" s="124">
        <v>1073371.6100000001</v>
      </c>
      <c r="AD37" s="124">
        <v>1151048.76</v>
      </c>
      <c r="AH37" s="278"/>
    </row>
    <row r="38" spans="1:34" x14ac:dyDescent="0.2">
      <c r="A38" s="266" t="s">
        <v>1618</v>
      </c>
      <c r="B38" s="272">
        <v>794775.7</v>
      </c>
      <c r="C38" s="272">
        <v>42941.5</v>
      </c>
      <c r="D38" s="272">
        <v>102355.16</v>
      </c>
      <c r="G38" s="266">
        <v>477265.12</v>
      </c>
      <c r="H38" s="266">
        <v>263611.11</v>
      </c>
      <c r="K38" s="287">
        <v>2300</v>
      </c>
      <c r="L38" s="287">
        <v>32110.2</v>
      </c>
      <c r="N38" s="287">
        <v>271.02999999999997</v>
      </c>
      <c r="O38" s="266">
        <v>314419</v>
      </c>
      <c r="Q38" s="266">
        <v>-121579.41</v>
      </c>
      <c r="R38" s="266">
        <v>2024806.3999999999</v>
      </c>
      <c r="S38" s="100">
        <v>1269422.33</v>
      </c>
      <c r="T38" s="100">
        <v>5000</v>
      </c>
      <c r="U38" s="100">
        <v>1409.93</v>
      </c>
      <c r="W38" s="100">
        <v>1043525</v>
      </c>
      <c r="X38" s="100">
        <v>296606.31</v>
      </c>
      <c r="Y38" s="124">
        <v>1554195</v>
      </c>
      <c r="AC38" s="124">
        <v>749522.27</v>
      </c>
      <c r="AD38" s="124">
        <v>241884.46</v>
      </c>
      <c r="AG38" s="124">
        <v>42207.5</v>
      </c>
      <c r="AH38" s="278"/>
    </row>
    <row r="39" spans="1:34" x14ac:dyDescent="0.2">
      <c r="A39" s="266" t="s">
        <v>1619</v>
      </c>
      <c r="B39" s="272">
        <v>1143738.1399999999</v>
      </c>
      <c r="C39" s="272">
        <v>27202.92</v>
      </c>
      <c r="D39" s="272">
        <v>83161.679999999993</v>
      </c>
      <c r="G39" s="266">
        <v>451953.48</v>
      </c>
      <c r="H39" s="266">
        <v>304190.84000000003</v>
      </c>
      <c r="K39" s="287">
        <v>0</v>
      </c>
      <c r="L39" s="287">
        <v>61711.79</v>
      </c>
      <c r="M39" s="287">
        <v>273030</v>
      </c>
      <c r="N39" s="287">
        <v>658.06</v>
      </c>
      <c r="O39" s="266">
        <v>2960</v>
      </c>
      <c r="Q39" s="266">
        <v>15100.23</v>
      </c>
      <c r="R39" s="266">
        <v>2381908.6800000002</v>
      </c>
      <c r="S39" s="100">
        <v>1381495.89</v>
      </c>
      <c r="T39" s="100">
        <v>65750</v>
      </c>
      <c r="U39" s="100">
        <v>2081.62</v>
      </c>
      <c r="W39" s="100">
        <v>834050</v>
      </c>
      <c r="X39" s="100">
        <v>214815.65</v>
      </c>
      <c r="Y39" s="124">
        <v>1284960</v>
      </c>
      <c r="AC39" s="124">
        <v>882257.11</v>
      </c>
      <c r="AD39" s="124">
        <v>216362.91</v>
      </c>
      <c r="AG39" s="124">
        <v>31005</v>
      </c>
      <c r="AH39" s="278"/>
    </row>
    <row r="40" spans="1:34" x14ac:dyDescent="0.2">
      <c r="A40" s="266" t="s">
        <v>1620</v>
      </c>
      <c r="B40" s="272">
        <v>490207.42</v>
      </c>
      <c r="C40" s="272">
        <v>7682.6</v>
      </c>
      <c r="D40" s="272">
        <v>161094.64000000001</v>
      </c>
      <c r="G40" s="266">
        <v>919245.42</v>
      </c>
      <c r="H40" s="266">
        <v>289321.67</v>
      </c>
      <c r="K40" s="287">
        <v>0</v>
      </c>
      <c r="L40" s="287">
        <v>60650.45</v>
      </c>
      <c r="N40" s="287">
        <v>699.81</v>
      </c>
      <c r="Q40" s="266">
        <v>-981.55</v>
      </c>
      <c r="R40" s="266">
        <v>2692203.68</v>
      </c>
      <c r="S40" s="100">
        <v>1225365.21</v>
      </c>
      <c r="T40" s="100">
        <v>280914</v>
      </c>
      <c r="U40" s="100">
        <v>1087.25</v>
      </c>
      <c r="W40" s="100">
        <v>2196233.52</v>
      </c>
      <c r="X40" s="100">
        <v>254415.71</v>
      </c>
      <c r="Y40" s="124">
        <v>2682833.52</v>
      </c>
      <c r="AC40" s="124">
        <v>998130.76</v>
      </c>
      <c r="AD40" s="124">
        <v>306006.32</v>
      </c>
      <c r="AG40" s="124">
        <v>5000</v>
      </c>
      <c r="AH40" s="278"/>
    </row>
    <row r="41" spans="1:34" x14ac:dyDescent="0.2">
      <c r="A41" s="266" t="s">
        <v>1621</v>
      </c>
      <c r="B41" s="272">
        <v>216627.64</v>
      </c>
      <c r="C41" s="272">
        <v>9294.4</v>
      </c>
      <c r="D41" s="272">
        <v>68806.94</v>
      </c>
      <c r="G41" s="266">
        <v>423389.77</v>
      </c>
      <c r="H41" s="266">
        <v>269744.46000000002</v>
      </c>
      <c r="K41" s="287">
        <v>3500</v>
      </c>
      <c r="L41" s="287">
        <v>30213</v>
      </c>
      <c r="M41" s="287">
        <v>13040</v>
      </c>
      <c r="N41" s="287">
        <v>855.08</v>
      </c>
      <c r="Q41" s="266">
        <v>-8208</v>
      </c>
      <c r="R41" s="266">
        <v>2888756.2</v>
      </c>
      <c r="S41" s="100">
        <v>1285562.79</v>
      </c>
      <c r="U41" s="100">
        <v>509.33</v>
      </c>
      <c r="W41" s="100">
        <v>1401160</v>
      </c>
      <c r="X41" s="100">
        <v>246417.71</v>
      </c>
      <c r="Y41" s="124">
        <v>1900760</v>
      </c>
      <c r="AB41" s="124">
        <v>4400</v>
      </c>
      <c r="AC41" s="124">
        <v>887949.97</v>
      </c>
      <c r="AD41" s="124">
        <v>186900.14</v>
      </c>
      <c r="AG41" s="124">
        <v>10867.5</v>
      </c>
      <c r="AH41" s="278"/>
    </row>
    <row r="42" spans="1:34" x14ac:dyDescent="0.2">
      <c r="A42" s="266" t="s">
        <v>1622</v>
      </c>
      <c r="B42" s="272">
        <v>649066.72</v>
      </c>
      <c r="C42" s="272">
        <v>71349.600000000006</v>
      </c>
      <c r="D42" s="272">
        <v>66903.839999999997</v>
      </c>
      <c r="G42" s="266">
        <v>567435.43000000005</v>
      </c>
      <c r="H42" s="266">
        <v>430107.61</v>
      </c>
      <c r="K42" s="287">
        <v>0</v>
      </c>
      <c r="L42" s="287">
        <v>79552.3</v>
      </c>
      <c r="M42" s="287">
        <v>15000</v>
      </c>
      <c r="N42" s="287">
        <v>7597.88</v>
      </c>
      <c r="O42" s="266">
        <v>185085</v>
      </c>
      <c r="Q42" s="266">
        <v>-82</v>
      </c>
      <c r="R42" s="266">
        <v>3281518.85</v>
      </c>
      <c r="S42" s="100">
        <v>2413675.2200000002</v>
      </c>
      <c r="U42" s="100">
        <v>1352.91</v>
      </c>
      <c r="W42" s="100">
        <v>2276762.7599999998</v>
      </c>
      <c r="X42" s="100">
        <v>699260.12</v>
      </c>
      <c r="Y42" s="124">
        <v>3285652.76</v>
      </c>
      <c r="AC42" s="124">
        <v>1438947.81</v>
      </c>
      <c r="AD42" s="124">
        <v>257591.83</v>
      </c>
      <c r="AE42" s="124">
        <v>161978.12</v>
      </c>
      <c r="AG42" s="124">
        <v>92909</v>
      </c>
      <c r="AH42" s="278"/>
    </row>
    <row r="43" spans="1:34" x14ac:dyDescent="0.2">
      <c r="A43" s="266" t="s">
        <v>1623</v>
      </c>
      <c r="B43" s="272">
        <v>763894.58</v>
      </c>
      <c r="C43" s="272">
        <v>43822.25</v>
      </c>
      <c r="D43" s="272">
        <v>137310.5</v>
      </c>
      <c r="G43" s="266">
        <v>328874.45</v>
      </c>
      <c r="H43" s="266">
        <v>357882.22</v>
      </c>
      <c r="K43" s="287">
        <v>4800</v>
      </c>
      <c r="L43" s="287">
        <v>45183.44</v>
      </c>
      <c r="M43" s="287">
        <v>6720</v>
      </c>
      <c r="N43" s="287">
        <v>0</v>
      </c>
      <c r="O43" s="266">
        <v>144600</v>
      </c>
      <c r="Q43" s="266">
        <v>83109.94</v>
      </c>
      <c r="R43" s="266">
        <v>3750097.45</v>
      </c>
      <c r="S43" s="100">
        <v>2305511.96</v>
      </c>
      <c r="U43" s="100">
        <v>1351.86</v>
      </c>
      <c r="W43" s="100">
        <v>1806945</v>
      </c>
      <c r="X43" s="100">
        <v>459564.68</v>
      </c>
      <c r="Y43" s="124">
        <v>2694964</v>
      </c>
      <c r="AC43" s="124">
        <v>1548656.97</v>
      </c>
      <c r="AD43" s="124">
        <v>338814.99</v>
      </c>
      <c r="AG43" s="124">
        <v>81533</v>
      </c>
      <c r="AH43" s="278"/>
    </row>
    <row r="44" spans="1:34" x14ac:dyDescent="0.2">
      <c r="A44" s="266" t="s">
        <v>1624</v>
      </c>
      <c r="B44" s="272">
        <v>525909.64</v>
      </c>
      <c r="C44" s="272">
        <v>8615.4599999999991</v>
      </c>
      <c r="D44" s="272">
        <v>69436.89</v>
      </c>
      <c r="G44" s="266">
        <v>431995.11</v>
      </c>
      <c r="H44" s="266">
        <v>367629.84</v>
      </c>
      <c r="K44" s="287">
        <v>23479</v>
      </c>
      <c r="L44" s="287">
        <v>31845.64</v>
      </c>
      <c r="M44" s="287">
        <v>232845</v>
      </c>
      <c r="N44" s="287">
        <v>720.72</v>
      </c>
      <c r="Q44" s="266">
        <v>64840</v>
      </c>
      <c r="R44" s="266">
        <v>1851653.95</v>
      </c>
      <c r="S44" s="100">
        <v>1145451.42</v>
      </c>
      <c r="U44" s="100">
        <v>1057.42</v>
      </c>
      <c r="W44" s="100">
        <v>786459.93</v>
      </c>
      <c r="X44" s="100">
        <v>182365.93</v>
      </c>
      <c r="Y44" s="124">
        <v>1319359.93</v>
      </c>
      <c r="AC44" s="124">
        <v>866037.01</v>
      </c>
      <c r="AD44" s="124">
        <v>212264.7</v>
      </c>
      <c r="AG44" s="124">
        <v>40458</v>
      </c>
      <c r="AH44" s="278"/>
    </row>
    <row r="45" spans="1:34" x14ac:dyDescent="0.2">
      <c r="A45" s="266" t="s">
        <v>1766</v>
      </c>
      <c r="B45" s="272">
        <v>204299.7</v>
      </c>
      <c r="C45" s="272">
        <v>31982.73</v>
      </c>
      <c r="D45" s="272">
        <v>53501.919999999998</v>
      </c>
      <c r="G45" s="266">
        <v>423992.62</v>
      </c>
      <c r="H45" s="266">
        <v>421395.42</v>
      </c>
      <c r="K45" s="287">
        <v>3000</v>
      </c>
      <c r="L45" s="287">
        <v>29775</v>
      </c>
      <c r="M45" s="287">
        <v>208210</v>
      </c>
      <c r="N45" s="287">
        <v>612.62</v>
      </c>
      <c r="Q45" s="266">
        <v>51538.239999999998</v>
      </c>
      <c r="R45" s="266">
        <v>1865771.67</v>
      </c>
      <c r="S45" s="100">
        <v>1261064.8999999999</v>
      </c>
      <c r="U45" s="100">
        <v>452</v>
      </c>
      <c r="W45" s="100">
        <v>1111620</v>
      </c>
      <c r="X45" s="100">
        <v>284740.53000000003</v>
      </c>
      <c r="Y45" s="124">
        <v>1487347</v>
      </c>
      <c r="AA45" s="124">
        <v>3120</v>
      </c>
      <c r="AC45" s="124">
        <v>1016732.34</v>
      </c>
      <c r="AD45" s="124">
        <v>170061.16</v>
      </c>
      <c r="AG45" s="124">
        <v>32884</v>
      </c>
      <c r="AH45" s="278"/>
    </row>
    <row r="46" spans="1:34" x14ac:dyDescent="0.2">
      <c r="A46" s="266" t="s">
        <v>1767</v>
      </c>
      <c r="B46" s="272">
        <v>231193.31</v>
      </c>
      <c r="C46" s="272">
        <v>28280.55</v>
      </c>
      <c r="D46" s="272">
        <v>46445.36</v>
      </c>
      <c r="G46" s="266">
        <v>541589.47</v>
      </c>
      <c r="H46" s="266">
        <v>240394.23</v>
      </c>
      <c r="K46" s="287">
        <v>5500</v>
      </c>
      <c r="L46" s="287">
        <v>25886.400000000001</v>
      </c>
      <c r="N46" s="287">
        <v>0</v>
      </c>
      <c r="O46" s="266">
        <v>47300</v>
      </c>
      <c r="Q46" s="266">
        <v>2895.04</v>
      </c>
      <c r="R46" s="266">
        <v>1234901.48</v>
      </c>
      <c r="S46" s="100">
        <v>593396.16</v>
      </c>
      <c r="U46" s="100">
        <v>601.83000000000004</v>
      </c>
      <c r="W46" s="100">
        <v>1093994</v>
      </c>
      <c r="X46" s="100">
        <v>399073.39</v>
      </c>
      <c r="Y46" s="124">
        <v>1501694</v>
      </c>
      <c r="AC46" s="124">
        <v>645492.11</v>
      </c>
      <c r="AD46" s="124">
        <v>164404.07999999999</v>
      </c>
      <c r="AF46" s="124">
        <v>2244.52</v>
      </c>
      <c r="AG46" s="124">
        <v>8779</v>
      </c>
      <c r="AH46" s="278"/>
    </row>
    <row r="47" spans="1:34" x14ac:dyDescent="0.2">
      <c r="A47" s="266" t="s">
        <v>1785</v>
      </c>
      <c r="B47" s="272">
        <v>384416.3</v>
      </c>
      <c r="C47" s="272">
        <v>12127.5</v>
      </c>
      <c r="D47" s="272">
        <v>102982.56</v>
      </c>
      <c r="E47" s="272">
        <v>0</v>
      </c>
      <c r="F47" s="266">
        <v>0</v>
      </c>
      <c r="G47" s="266">
        <v>1210406.93</v>
      </c>
      <c r="H47" s="266">
        <v>308796.90000000002</v>
      </c>
      <c r="I47" s="266">
        <v>0</v>
      </c>
      <c r="J47" s="266">
        <v>0</v>
      </c>
      <c r="K47" s="287">
        <v>6400</v>
      </c>
      <c r="L47" s="287">
        <v>28391.23</v>
      </c>
      <c r="M47" s="287">
        <v>0</v>
      </c>
      <c r="N47" s="287">
        <v>399.16</v>
      </c>
      <c r="O47" s="266">
        <v>233316</v>
      </c>
      <c r="P47" s="266">
        <v>0</v>
      </c>
      <c r="Q47" s="266">
        <v>-39022.89</v>
      </c>
      <c r="R47" s="266">
        <v>2300894.7000000002</v>
      </c>
      <c r="S47" s="100">
        <v>1180420.9099999999</v>
      </c>
      <c r="U47" s="100">
        <v>625.5</v>
      </c>
      <c r="W47" s="100">
        <v>862985.2</v>
      </c>
      <c r="X47" s="100">
        <v>283671.83</v>
      </c>
      <c r="Y47" s="124">
        <v>1553415.2</v>
      </c>
      <c r="AC47" s="124">
        <v>658905.28</v>
      </c>
      <c r="AD47" s="124">
        <v>220748.51</v>
      </c>
      <c r="AF47" s="124">
        <v>0</v>
      </c>
      <c r="AG47" s="124">
        <v>4300</v>
      </c>
      <c r="AH47" s="278"/>
    </row>
    <row r="48" spans="1:34" x14ac:dyDescent="0.2">
      <c r="A48" s="266" t="s">
        <v>1792</v>
      </c>
      <c r="B48" s="272">
        <v>422795.03</v>
      </c>
      <c r="C48" s="272">
        <v>18800</v>
      </c>
      <c r="D48" s="272">
        <v>55405.07</v>
      </c>
      <c r="G48" s="266">
        <v>4262087.4000000004</v>
      </c>
      <c r="H48" s="266">
        <v>307360.76</v>
      </c>
      <c r="K48" s="287">
        <v>15480</v>
      </c>
      <c r="L48" s="287">
        <v>28178.15</v>
      </c>
      <c r="N48" s="287">
        <v>0</v>
      </c>
      <c r="O48" s="266">
        <v>0</v>
      </c>
      <c r="Q48" s="266">
        <v>29006.02</v>
      </c>
      <c r="R48" s="266">
        <v>4006426</v>
      </c>
      <c r="S48" s="100">
        <v>1563999.61</v>
      </c>
      <c r="U48" s="100">
        <v>1244.95</v>
      </c>
      <c r="W48" s="100">
        <v>915787.5</v>
      </c>
      <c r="X48" s="100">
        <v>215915.71</v>
      </c>
      <c r="Y48" s="124">
        <v>1532937.5</v>
      </c>
      <c r="AC48" s="124">
        <v>961072.14</v>
      </c>
      <c r="AD48" s="124">
        <v>286788.32</v>
      </c>
      <c r="AG48" s="124">
        <v>26060</v>
      </c>
    </row>
    <row r="49" spans="1:34" x14ac:dyDescent="0.2">
      <c r="A49" s="266" t="s">
        <v>1625</v>
      </c>
      <c r="B49" s="272">
        <v>297886.36</v>
      </c>
      <c r="C49" s="272">
        <v>164176.31</v>
      </c>
      <c r="D49" s="272">
        <v>136543.17000000001</v>
      </c>
      <c r="G49" s="266">
        <v>411096.61</v>
      </c>
      <c r="H49" s="266">
        <v>297576.5</v>
      </c>
      <c r="K49" s="287">
        <v>8000</v>
      </c>
      <c r="L49" s="287">
        <v>42166.61</v>
      </c>
      <c r="Q49" s="266">
        <v>111445</v>
      </c>
      <c r="R49" s="266">
        <v>1877057.75</v>
      </c>
      <c r="S49" s="100">
        <v>966570.3</v>
      </c>
      <c r="U49" s="100">
        <v>1041.6099999999999</v>
      </c>
      <c r="W49" s="100">
        <v>1178318.5</v>
      </c>
      <c r="X49" s="100">
        <v>88380</v>
      </c>
      <c r="Y49" s="124">
        <v>1402598.5</v>
      </c>
      <c r="AC49" s="124">
        <v>971854.41</v>
      </c>
      <c r="AD49" s="124">
        <v>161628.29</v>
      </c>
      <c r="AH49" s="278"/>
    </row>
    <row r="50" spans="1:34" x14ac:dyDescent="0.2">
      <c r="A50" s="266" t="s">
        <v>1626</v>
      </c>
      <c r="B50" s="272">
        <v>49873.99</v>
      </c>
      <c r="C50" s="272">
        <v>155595.04999999999</v>
      </c>
      <c r="D50" s="272">
        <v>84822.53</v>
      </c>
      <c r="G50" s="266">
        <v>492056.6</v>
      </c>
      <c r="H50" s="266">
        <v>387048.88</v>
      </c>
      <c r="L50" s="287">
        <v>28612</v>
      </c>
      <c r="Q50" s="266">
        <v>-1295727.72</v>
      </c>
      <c r="R50" s="266">
        <v>2506199.65</v>
      </c>
      <c r="S50" s="100">
        <v>980904.26</v>
      </c>
      <c r="U50" s="100">
        <v>151.94</v>
      </c>
      <c r="W50" s="100">
        <v>2134923.2000000002</v>
      </c>
      <c r="X50" s="100">
        <v>84420</v>
      </c>
      <c r="Y50" s="124">
        <v>2469255.2000000002</v>
      </c>
      <c r="AC50" s="124">
        <v>599260.79</v>
      </c>
      <c r="AD50" s="124">
        <v>191050.29</v>
      </c>
      <c r="AH50" s="278"/>
    </row>
    <row r="51" spans="1:34" x14ac:dyDescent="0.2">
      <c r="A51" s="266" t="s">
        <v>1627</v>
      </c>
      <c r="B51" s="272">
        <v>215742.58</v>
      </c>
      <c r="C51" s="272">
        <v>23190.42</v>
      </c>
      <c r="D51" s="272">
        <v>79085.63</v>
      </c>
      <c r="G51" s="266">
        <v>61455.8</v>
      </c>
      <c r="H51" s="266">
        <v>79136.960000000006</v>
      </c>
      <c r="K51" s="287">
        <v>10700</v>
      </c>
      <c r="L51" s="287">
        <v>132226.71</v>
      </c>
      <c r="Q51" s="266">
        <v>44833.36</v>
      </c>
      <c r="R51" s="266">
        <v>1840660.03</v>
      </c>
      <c r="S51" s="100">
        <v>801295.41</v>
      </c>
      <c r="T51" s="100">
        <v>88180</v>
      </c>
      <c r="W51" s="100">
        <v>1128689</v>
      </c>
      <c r="X51" s="100">
        <v>126744</v>
      </c>
      <c r="Y51" s="124">
        <v>1459669</v>
      </c>
      <c r="AC51" s="124">
        <v>540890.9</v>
      </c>
      <c r="AD51" s="124">
        <v>165821.63</v>
      </c>
      <c r="AH51" s="278"/>
    </row>
    <row r="52" spans="1:34" x14ac:dyDescent="0.2">
      <c r="A52" s="266" t="s">
        <v>1628</v>
      </c>
      <c r="B52" s="272">
        <v>184847.31</v>
      </c>
      <c r="C52" s="272">
        <v>56354.43</v>
      </c>
      <c r="D52" s="272">
        <v>112456.4</v>
      </c>
      <c r="G52" s="266">
        <v>769272.9</v>
      </c>
      <c r="H52" s="266">
        <v>249065.5</v>
      </c>
      <c r="K52" s="287">
        <v>17972</v>
      </c>
      <c r="L52" s="287">
        <v>31885</v>
      </c>
      <c r="P52" s="266">
        <v>-575.30999999999995</v>
      </c>
      <c r="Q52" s="266">
        <v>-355164.49</v>
      </c>
      <c r="R52" s="266">
        <v>1821817.03</v>
      </c>
      <c r="S52" s="100">
        <v>1030540.93</v>
      </c>
      <c r="T52" s="100">
        <v>155200</v>
      </c>
      <c r="U52" s="100">
        <v>387.53</v>
      </c>
      <c r="W52" s="100">
        <v>1796722.5</v>
      </c>
      <c r="X52" s="100">
        <v>162820</v>
      </c>
      <c r="Y52" s="124">
        <v>2387917.5</v>
      </c>
      <c r="AA52" s="124">
        <v>7800</v>
      </c>
      <c r="AC52" s="124">
        <v>777957.95</v>
      </c>
      <c r="AD52" s="124">
        <v>61368.2</v>
      </c>
      <c r="AH52" s="278"/>
    </row>
    <row r="53" spans="1:34" x14ac:dyDescent="0.2">
      <c r="A53" s="266" t="s">
        <v>1629</v>
      </c>
      <c r="B53" s="272">
        <v>305766.57</v>
      </c>
      <c r="C53" s="272">
        <v>208229.24</v>
      </c>
      <c r="D53" s="272">
        <v>524005.09</v>
      </c>
      <c r="G53" s="266">
        <v>574394.01</v>
      </c>
      <c r="H53" s="266">
        <v>500620.93</v>
      </c>
      <c r="K53" s="287">
        <v>30000</v>
      </c>
      <c r="L53" s="287">
        <v>398628.46</v>
      </c>
      <c r="Q53" s="266">
        <v>-4978786.1500000004</v>
      </c>
      <c r="R53" s="266">
        <v>1102265.42</v>
      </c>
      <c r="S53" s="100">
        <v>331047.92</v>
      </c>
      <c r="W53" s="100">
        <v>1593144</v>
      </c>
      <c r="X53" s="100">
        <v>209600</v>
      </c>
      <c r="Y53" s="124">
        <v>2611321</v>
      </c>
      <c r="AC53" s="124">
        <v>1067404.74</v>
      </c>
      <c r="AD53" s="124">
        <v>196900.15</v>
      </c>
      <c r="AF53" s="124">
        <v>34397</v>
      </c>
      <c r="AG53" s="124">
        <v>15842</v>
      </c>
      <c r="AH53" s="278"/>
    </row>
    <row r="54" spans="1:34" x14ac:dyDescent="0.2">
      <c r="A54" s="266" t="s">
        <v>1630</v>
      </c>
      <c r="B54" s="272">
        <v>380362.71</v>
      </c>
      <c r="C54" s="272">
        <v>163668.92000000001</v>
      </c>
      <c r="D54" s="272">
        <v>77792.240000000005</v>
      </c>
      <c r="G54" s="266">
        <v>151882.82</v>
      </c>
      <c r="H54" s="266">
        <v>169340.17</v>
      </c>
      <c r="L54" s="287">
        <v>27480</v>
      </c>
      <c r="Q54" s="266">
        <v>-1147633.67</v>
      </c>
      <c r="R54" s="266">
        <v>2172216.88</v>
      </c>
      <c r="S54" s="100">
        <v>792679.35</v>
      </c>
      <c r="T54" s="100">
        <v>133900</v>
      </c>
      <c r="U54" s="100">
        <v>952.99</v>
      </c>
      <c r="W54" s="100">
        <v>936739</v>
      </c>
      <c r="X54" s="100">
        <v>89000</v>
      </c>
      <c r="Y54" s="124">
        <v>1215565</v>
      </c>
      <c r="AC54" s="124">
        <v>668864.17000000004</v>
      </c>
      <c r="AD54" s="124">
        <v>68760.52</v>
      </c>
      <c r="AH54" s="278"/>
    </row>
    <row r="55" spans="1:34" x14ac:dyDescent="0.2">
      <c r="A55" s="266" t="s">
        <v>1631</v>
      </c>
      <c r="B55" s="272">
        <v>38238.94</v>
      </c>
      <c r="C55" s="272">
        <v>88935.56</v>
      </c>
      <c r="D55" s="272">
        <v>60684.94</v>
      </c>
      <c r="G55" s="266">
        <v>1253296.56</v>
      </c>
      <c r="H55" s="266">
        <v>639565.97</v>
      </c>
      <c r="R55" s="266">
        <v>1936400.69</v>
      </c>
      <c r="S55" s="100">
        <v>591192.88</v>
      </c>
      <c r="T55" s="100">
        <v>77460</v>
      </c>
      <c r="U55" s="100">
        <v>0.9</v>
      </c>
      <c r="W55" s="100">
        <v>1052140</v>
      </c>
      <c r="X55" s="100">
        <v>73600</v>
      </c>
      <c r="Y55" s="124">
        <v>1272940</v>
      </c>
      <c r="AC55" s="124">
        <v>416224.25</v>
      </c>
      <c r="AD55" s="124">
        <v>80428.11</v>
      </c>
      <c r="AH55" s="278"/>
    </row>
    <row r="56" spans="1:34" x14ac:dyDescent="0.2">
      <c r="A56" s="266" t="s">
        <v>1632</v>
      </c>
      <c r="B56" s="272">
        <v>26856.62</v>
      </c>
      <c r="C56" s="272">
        <v>47858.81</v>
      </c>
      <c r="D56" s="272">
        <v>180261.86</v>
      </c>
      <c r="G56" s="266">
        <v>49198.879999999997</v>
      </c>
      <c r="H56" s="266">
        <v>233850.32</v>
      </c>
      <c r="K56" s="287">
        <v>7000</v>
      </c>
      <c r="L56" s="287">
        <v>55293.37</v>
      </c>
      <c r="Q56" s="266">
        <v>139251.15</v>
      </c>
      <c r="R56" s="266">
        <v>1262941.0900000001</v>
      </c>
      <c r="S56" s="100">
        <v>1447682.08</v>
      </c>
      <c r="T56" s="100">
        <v>31200</v>
      </c>
      <c r="U56" s="100">
        <v>279.68</v>
      </c>
      <c r="W56" s="100">
        <v>2243311</v>
      </c>
      <c r="X56" s="100">
        <v>172200</v>
      </c>
      <c r="Y56" s="124">
        <v>3051211</v>
      </c>
      <c r="AC56" s="124">
        <v>861083.06</v>
      </c>
      <c r="AD56" s="124">
        <v>82692.39</v>
      </c>
      <c r="AH56" s="278"/>
    </row>
    <row r="57" spans="1:34" x14ac:dyDescent="0.2">
      <c r="A57" s="266" t="s">
        <v>1768</v>
      </c>
      <c r="B57" s="272">
        <v>110289.28</v>
      </c>
      <c r="C57" s="272">
        <v>52025.75</v>
      </c>
      <c r="D57" s="272">
        <v>95079.5</v>
      </c>
      <c r="G57" s="266">
        <v>597436.39</v>
      </c>
      <c r="H57" s="266">
        <v>636677.67000000004</v>
      </c>
      <c r="K57" s="287">
        <v>3300</v>
      </c>
      <c r="L57" s="287">
        <v>42990</v>
      </c>
      <c r="O57" s="266">
        <v>5220</v>
      </c>
      <c r="Q57" s="266">
        <v>161727</v>
      </c>
      <c r="R57" s="266">
        <v>2033596.36</v>
      </c>
      <c r="S57" s="100">
        <v>1354499.02</v>
      </c>
      <c r="T57" s="100">
        <v>52000</v>
      </c>
      <c r="U57" s="100">
        <v>455.24</v>
      </c>
      <c r="W57" s="100">
        <v>1671642</v>
      </c>
      <c r="X57" s="100">
        <v>286020</v>
      </c>
      <c r="Y57" s="124">
        <v>2330992</v>
      </c>
      <c r="AC57" s="124">
        <v>1050404.57</v>
      </c>
      <c r="AD57" s="124">
        <v>107276.33</v>
      </c>
      <c r="AH57" s="278"/>
    </row>
    <row r="58" spans="1:34" x14ac:dyDescent="0.2">
      <c r="A58" s="266" t="s">
        <v>1769</v>
      </c>
      <c r="B58" s="272">
        <v>82404.740000000005</v>
      </c>
      <c r="C58" s="272">
        <v>117018.16</v>
      </c>
      <c r="D58" s="272">
        <v>227805.04</v>
      </c>
      <c r="G58" s="266">
        <v>745526.26</v>
      </c>
      <c r="H58" s="266">
        <v>222711.43</v>
      </c>
      <c r="K58" s="287">
        <v>0</v>
      </c>
      <c r="L58" s="287">
        <v>23150</v>
      </c>
      <c r="Q58" s="266">
        <v>27173.14</v>
      </c>
      <c r="R58" s="266">
        <v>2378594.3199999998</v>
      </c>
      <c r="S58" s="100">
        <v>1546633.86</v>
      </c>
      <c r="T58" s="100">
        <v>293200</v>
      </c>
      <c r="U58" s="100">
        <v>201.7</v>
      </c>
      <c r="W58" s="100">
        <v>1333430</v>
      </c>
      <c r="X58" s="100">
        <v>115220</v>
      </c>
      <c r="Y58" s="124">
        <v>1830042</v>
      </c>
      <c r="AA58" s="124">
        <v>4415</v>
      </c>
      <c r="AC58" s="124">
        <v>1147880.6499999999</v>
      </c>
      <c r="AD58" s="124">
        <v>255027.47</v>
      </c>
      <c r="AH58" s="278"/>
    </row>
    <row r="59" spans="1:34" x14ac:dyDescent="0.2">
      <c r="A59" s="266" t="s">
        <v>1770</v>
      </c>
      <c r="B59" s="272">
        <v>44134.37</v>
      </c>
      <c r="C59" s="272">
        <v>98793.05</v>
      </c>
      <c r="D59" s="272">
        <v>278002.31</v>
      </c>
      <c r="G59" s="266">
        <v>1689254.66</v>
      </c>
      <c r="H59" s="266">
        <v>485729.78</v>
      </c>
      <c r="K59" s="287">
        <v>4000</v>
      </c>
      <c r="L59" s="287">
        <v>64436.09</v>
      </c>
      <c r="R59" s="266">
        <v>2522084.4900000002</v>
      </c>
      <c r="S59" s="100">
        <v>1408011.25</v>
      </c>
      <c r="U59" s="100">
        <v>206.84</v>
      </c>
      <c r="W59" s="100">
        <v>1185422</v>
      </c>
      <c r="X59" s="100">
        <v>148800</v>
      </c>
      <c r="Y59" s="124">
        <v>1685504</v>
      </c>
      <c r="AC59" s="124">
        <v>659583.18000000005</v>
      </c>
      <c r="AD59" s="124">
        <v>55328.5</v>
      </c>
      <c r="AH59" s="278"/>
    </row>
    <row r="60" spans="1:34" x14ac:dyDescent="0.2">
      <c r="A60" s="266" t="s">
        <v>1633</v>
      </c>
      <c r="B60" s="272">
        <v>1102107.44</v>
      </c>
      <c r="C60" s="272">
        <v>193975</v>
      </c>
      <c r="D60" s="272">
        <v>66001.31</v>
      </c>
      <c r="G60" s="266">
        <v>384452.89</v>
      </c>
      <c r="H60" s="266">
        <v>550096.52</v>
      </c>
      <c r="K60" s="287">
        <v>2650.4</v>
      </c>
      <c r="L60" s="287">
        <v>106573</v>
      </c>
      <c r="N60" s="287">
        <v>15</v>
      </c>
      <c r="P60" s="266">
        <v>-257111.57</v>
      </c>
      <c r="Q60" s="266">
        <v>120636.95</v>
      </c>
      <c r="R60" s="266">
        <v>2222830.3199999998</v>
      </c>
      <c r="S60" s="100">
        <v>1575902.82</v>
      </c>
      <c r="T60" s="100">
        <v>152518</v>
      </c>
      <c r="U60" s="100">
        <v>2151.1999999999998</v>
      </c>
      <c r="W60" s="100">
        <v>984720.5</v>
      </c>
      <c r="X60" s="100">
        <v>45000</v>
      </c>
      <c r="Y60" s="124">
        <v>1510615.5</v>
      </c>
      <c r="AC60" s="124">
        <v>844441.8</v>
      </c>
      <c r="AD60" s="124">
        <v>189230.16</v>
      </c>
      <c r="AG60" s="124">
        <v>11521</v>
      </c>
      <c r="AH60" s="278"/>
    </row>
    <row r="61" spans="1:34" x14ac:dyDescent="0.2">
      <c r="A61" s="266" t="s">
        <v>1634</v>
      </c>
      <c r="B61" s="272">
        <v>1438922.13</v>
      </c>
      <c r="C61" s="272">
        <v>192408.25</v>
      </c>
      <c r="D61" s="272">
        <v>183831.76</v>
      </c>
      <c r="G61" s="266">
        <v>2793917.35</v>
      </c>
      <c r="H61" s="266">
        <v>1499078.69</v>
      </c>
      <c r="K61" s="287">
        <v>14200</v>
      </c>
      <c r="L61" s="287">
        <v>439020.79</v>
      </c>
      <c r="N61" s="287">
        <v>3365</v>
      </c>
      <c r="P61" s="266">
        <v>2261133.75</v>
      </c>
      <c r="Q61" s="266">
        <v>3243.52</v>
      </c>
      <c r="R61" s="266">
        <v>3033155.83</v>
      </c>
      <c r="S61" s="100">
        <v>3322952.08</v>
      </c>
      <c r="T61" s="100">
        <v>721489</v>
      </c>
      <c r="U61" s="100">
        <v>3320.87</v>
      </c>
      <c r="W61" s="100">
        <v>3096135</v>
      </c>
      <c r="X61" s="100">
        <v>416442</v>
      </c>
      <c r="Y61" s="124">
        <v>4494228.87</v>
      </c>
      <c r="AC61" s="124">
        <v>2516092.29</v>
      </c>
      <c r="AD61" s="124">
        <v>155658.5</v>
      </c>
      <c r="AH61" s="278"/>
    </row>
    <row r="62" spans="1:34" x14ac:dyDescent="0.2">
      <c r="A62" s="266" t="s">
        <v>1635</v>
      </c>
      <c r="B62" s="272">
        <v>367867.26</v>
      </c>
      <c r="C62" s="272">
        <v>136252.4</v>
      </c>
      <c r="D62" s="272">
        <v>334414.39</v>
      </c>
      <c r="G62" s="266">
        <v>793256.41</v>
      </c>
      <c r="H62" s="266">
        <v>567906.91</v>
      </c>
      <c r="K62" s="287">
        <v>0</v>
      </c>
      <c r="L62" s="287">
        <v>332140.63</v>
      </c>
      <c r="N62" s="287">
        <v>30.5</v>
      </c>
      <c r="P62" s="266">
        <v>-189848.3</v>
      </c>
      <c r="R62" s="266">
        <v>2266667.36</v>
      </c>
      <c r="S62" s="100">
        <v>1728860.95</v>
      </c>
      <c r="U62" s="100">
        <v>1144.8800000000001</v>
      </c>
      <c r="W62" s="100">
        <v>1631608.5</v>
      </c>
      <c r="X62" s="100">
        <v>13500</v>
      </c>
      <c r="Y62" s="124">
        <v>2099768.5</v>
      </c>
      <c r="AC62" s="124">
        <v>1029212.92</v>
      </c>
      <c r="AD62" s="124">
        <v>236560.73</v>
      </c>
      <c r="AH62" s="278"/>
    </row>
    <row r="63" spans="1:34" x14ac:dyDescent="0.2">
      <c r="A63" s="266" t="s">
        <v>1636</v>
      </c>
      <c r="B63" s="272">
        <v>510232.3</v>
      </c>
      <c r="C63" s="272">
        <v>27571.42</v>
      </c>
      <c r="D63" s="272">
        <v>40871.160000000003</v>
      </c>
      <c r="G63" s="266">
        <v>220687.72</v>
      </c>
      <c r="H63" s="266">
        <v>309841.27</v>
      </c>
      <c r="K63" s="287">
        <v>8042.5</v>
      </c>
      <c r="L63" s="287">
        <v>40905.22</v>
      </c>
      <c r="N63" s="287">
        <v>1782</v>
      </c>
      <c r="P63" s="266">
        <v>-666800.07999999996</v>
      </c>
      <c r="Q63" s="266">
        <v>-10</v>
      </c>
      <c r="R63" s="266">
        <v>1987498.73</v>
      </c>
      <c r="S63" s="100">
        <v>1031262.11</v>
      </c>
      <c r="T63" s="100">
        <v>210000</v>
      </c>
      <c r="U63" s="100">
        <v>1428.36</v>
      </c>
      <c r="W63" s="100">
        <v>522776</v>
      </c>
      <c r="X63" s="100">
        <v>271600</v>
      </c>
      <c r="Y63" s="124">
        <v>1015466</v>
      </c>
      <c r="AC63" s="124">
        <v>962547.03</v>
      </c>
      <c r="AD63" s="124">
        <v>296251.94</v>
      </c>
      <c r="AG63" s="124">
        <v>6322</v>
      </c>
      <c r="AH63" s="278"/>
    </row>
    <row r="64" spans="1:34" x14ac:dyDescent="0.2">
      <c r="A64" s="266" t="s">
        <v>1637</v>
      </c>
      <c r="B64" s="272">
        <v>337618.23</v>
      </c>
      <c r="C64" s="272">
        <v>13100</v>
      </c>
      <c r="D64" s="272">
        <v>96239.55</v>
      </c>
      <c r="G64" s="266">
        <v>235703.19</v>
      </c>
      <c r="H64" s="266">
        <v>202726.32</v>
      </c>
      <c r="K64" s="287">
        <v>4100</v>
      </c>
      <c r="L64" s="287">
        <v>211275.7</v>
      </c>
      <c r="N64" s="287">
        <v>0</v>
      </c>
      <c r="P64" s="266">
        <v>1210641.8899999999</v>
      </c>
      <c r="Q64" s="266">
        <v>22235.29</v>
      </c>
      <c r="R64" s="266">
        <v>132947.94</v>
      </c>
      <c r="S64" s="100">
        <v>1751446.49</v>
      </c>
      <c r="T64" s="100">
        <v>161982</v>
      </c>
      <c r="U64" s="100">
        <v>1347.36</v>
      </c>
      <c r="W64" s="100">
        <v>1308462</v>
      </c>
      <c r="Y64" s="124">
        <v>2153962</v>
      </c>
      <c r="AC64" s="124">
        <v>1212309.31</v>
      </c>
      <c r="AD64" s="124">
        <v>145928.99</v>
      </c>
      <c r="AG64" s="124">
        <v>92871.08</v>
      </c>
      <c r="AH64" s="278"/>
    </row>
    <row r="65" spans="1:34" x14ac:dyDescent="0.2">
      <c r="A65" s="266" t="s">
        <v>1639</v>
      </c>
      <c r="B65" s="272">
        <v>665786.04</v>
      </c>
      <c r="C65" s="272">
        <v>938812.38</v>
      </c>
      <c r="D65" s="272">
        <v>162251.48000000001</v>
      </c>
      <c r="G65" s="266">
        <v>392156.17</v>
      </c>
      <c r="H65" s="266">
        <v>317848.17</v>
      </c>
      <c r="K65" s="287">
        <v>21156</v>
      </c>
      <c r="L65" s="287">
        <v>50371.14</v>
      </c>
      <c r="N65" s="287">
        <v>5320.09</v>
      </c>
      <c r="P65" s="266">
        <v>159047.67999999999</v>
      </c>
      <c r="R65" s="266">
        <v>2051588.88</v>
      </c>
      <c r="S65" s="100">
        <v>1925320.89</v>
      </c>
      <c r="T65" s="100">
        <v>419195</v>
      </c>
      <c r="U65" s="100">
        <v>1099.52</v>
      </c>
      <c r="W65" s="100">
        <v>1762500</v>
      </c>
      <c r="X65" s="100">
        <v>227000</v>
      </c>
      <c r="Y65" s="124">
        <v>2763081.6</v>
      </c>
      <c r="AC65" s="124">
        <v>1224214.42</v>
      </c>
      <c r="AD65" s="124">
        <v>87486.36</v>
      </c>
      <c r="AG65" s="124">
        <v>20657.580000000002</v>
      </c>
      <c r="AH65" s="278"/>
    </row>
    <row r="66" spans="1:34" x14ac:dyDescent="0.2">
      <c r="A66" s="266" t="s">
        <v>1640</v>
      </c>
      <c r="B66" s="272">
        <v>715162.28</v>
      </c>
      <c r="C66" s="272">
        <v>303520.98</v>
      </c>
      <c r="D66" s="272">
        <v>39671.620000000003</v>
      </c>
      <c r="G66" s="266">
        <v>1222893.07</v>
      </c>
      <c r="H66" s="266">
        <v>255789.14</v>
      </c>
      <c r="K66" s="287">
        <v>1620</v>
      </c>
      <c r="L66" s="287">
        <v>40935.019999999997</v>
      </c>
      <c r="N66" s="287">
        <v>7</v>
      </c>
      <c r="P66" s="266">
        <v>150061.75</v>
      </c>
      <c r="Q66" s="266">
        <v>440822.8</v>
      </c>
      <c r="R66" s="266">
        <v>2642678.98</v>
      </c>
      <c r="S66" s="100">
        <v>1717718.15</v>
      </c>
      <c r="T66" s="100">
        <v>82500</v>
      </c>
      <c r="U66" s="100">
        <v>704.49</v>
      </c>
      <c r="W66" s="100">
        <v>1103969</v>
      </c>
      <c r="X66" s="100">
        <v>137000</v>
      </c>
      <c r="Y66" s="124">
        <v>1636369</v>
      </c>
      <c r="AC66" s="124">
        <v>650830.25</v>
      </c>
      <c r="AD66" s="124">
        <v>228358.75</v>
      </c>
      <c r="AG66" s="124">
        <v>60000</v>
      </c>
      <c r="AH66" s="278"/>
    </row>
    <row r="67" spans="1:34" x14ac:dyDescent="0.2">
      <c r="A67" s="266" t="s">
        <v>1643</v>
      </c>
      <c r="B67" s="272">
        <v>532944.57999999996</v>
      </c>
      <c r="C67" s="272">
        <v>43926</v>
      </c>
      <c r="D67" s="272">
        <v>95278.080000000002</v>
      </c>
      <c r="G67" s="266">
        <v>990338.5</v>
      </c>
      <c r="H67" s="266">
        <v>403474.18</v>
      </c>
      <c r="K67" s="287">
        <v>7300</v>
      </c>
      <c r="L67" s="287">
        <v>135677.29999999999</v>
      </c>
      <c r="N67" s="287">
        <v>2586</v>
      </c>
      <c r="P67" s="266">
        <v>1495810.34</v>
      </c>
      <c r="Q67" s="266">
        <v>56146.94</v>
      </c>
      <c r="R67" s="266">
        <v>488812.76</v>
      </c>
      <c r="S67" s="100">
        <v>1443035.09</v>
      </c>
      <c r="T67" s="100">
        <v>111200</v>
      </c>
      <c r="U67" s="100">
        <v>1509.09</v>
      </c>
      <c r="W67" s="100">
        <v>1140346.8999999999</v>
      </c>
      <c r="X67" s="100">
        <v>20000</v>
      </c>
      <c r="Y67" s="124">
        <v>1795546.9</v>
      </c>
      <c r="AC67" s="124">
        <v>898215.18</v>
      </c>
      <c r="AD67" s="124">
        <v>109403</v>
      </c>
      <c r="AG67" s="124">
        <v>6202</v>
      </c>
      <c r="AH67" s="278"/>
    </row>
    <row r="68" spans="1:34" x14ac:dyDescent="0.2">
      <c r="A68" s="266" t="s">
        <v>1644</v>
      </c>
      <c r="B68" s="272">
        <v>330516.87</v>
      </c>
      <c r="C68" s="272">
        <v>87821</v>
      </c>
      <c r="D68" s="272">
        <v>385653.83</v>
      </c>
      <c r="G68" s="266">
        <v>868628.13</v>
      </c>
      <c r="H68" s="266">
        <v>734982.26</v>
      </c>
      <c r="K68" s="287">
        <v>28504</v>
      </c>
      <c r="L68" s="287">
        <v>64203.12</v>
      </c>
      <c r="N68" s="287">
        <v>1510.71</v>
      </c>
      <c r="R68" s="266">
        <v>3470807.02</v>
      </c>
      <c r="S68" s="100">
        <v>1021670.1</v>
      </c>
      <c r="T68" s="100">
        <v>35700</v>
      </c>
      <c r="W68" s="100">
        <v>1327200</v>
      </c>
      <c r="Y68" s="124">
        <v>1669740</v>
      </c>
      <c r="AC68" s="124">
        <v>694719.46</v>
      </c>
      <c r="AD68" s="124">
        <v>44569.4</v>
      </c>
      <c r="AH68" s="278"/>
    </row>
    <row r="69" spans="1:34" x14ac:dyDescent="0.2">
      <c r="A69" s="266" t="s">
        <v>1645</v>
      </c>
      <c r="B69" s="272">
        <v>199733.4</v>
      </c>
      <c r="C69" s="272">
        <v>149677.28</v>
      </c>
      <c r="D69" s="272">
        <v>27987.73</v>
      </c>
      <c r="G69" s="266">
        <v>198945.57</v>
      </c>
      <c r="H69" s="266">
        <v>640780.14</v>
      </c>
      <c r="K69" s="287">
        <v>65000</v>
      </c>
      <c r="L69" s="287">
        <v>135509.39000000001</v>
      </c>
      <c r="P69" s="266">
        <v>-249218.14</v>
      </c>
      <c r="Q69" s="266">
        <v>13369.42</v>
      </c>
      <c r="R69" s="266">
        <v>1201384.94</v>
      </c>
      <c r="S69" s="100">
        <v>854380.67</v>
      </c>
      <c r="T69" s="100">
        <v>168500</v>
      </c>
      <c r="U69" s="100">
        <v>510.67</v>
      </c>
      <c r="W69" s="100">
        <v>1541374</v>
      </c>
      <c r="X69" s="100">
        <v>380600</v>
      </c>
      <c r="Y69" s="124">
        <v>2200868</v>
      </c>
      <c r="AC69" s="124">
        <v>602461.35</v>
      </c>
      <c r="AD69" s="124">
        <v>68876.479999999996</v>
      </c>
      <c r="AG69" s="124">
        <v>7750</v>
      </c>
      <c r="AH69" s="278"/>
    </row>
    <row r="70" spans="1:34" x14ac:dyDescent="0.2">
      <c r="A70" s="266" t="s">
        <v>1647</v>
      </c>
      <c r="B70" s="272">
        <v>124875.05</v>
      </c>
      <c r="C70" s="272">
        <v>839674.95</v>
      </c>
      <c r="D70" s="272">
        <v>44842.879999999997</v>
      </c>
      <c r="G70" s="266">
        <v>367975.76</v>
      </c>
      <c r="H70" s="266">
        <v>236782</v>
      </c>
      <c r="K70" s="287">
        <v>1560</v>
      </c>
      <c r="L70" s="287">
        <v>138400</v>
      </c>
      <c r="N70" s="287">
        <v>901.78</v>
      </c>
      <c r="P70" s="266">
        <v>-1467504.99</v>
      </c>
      <c r="Q70" s="266">
        <v>261932.6</v>
      </c>
      <c r="R70" s="266">
        <v>2538134.58</v>
      </c>
      <c r="S70" s="100">
        <v>1411335.78</v>
      </c>
      <c r="T70" s="100">
        <v>184190</v>
      </c>
      <c r="U70" s="100">
        <v>586.63</v>
      </c>
      <c r="W70" s="100">
        <v>1506005</v>
      </c>
      <c r="X70" s="100">
        <v>268005</v>
      </c>
      <c r="Y70" s="124">
        <v>2041545</v>
      </c>
      <c r="AC70" s="124">
        <v>1139055</v>
      </c>
      <c r="AD70" s="124">
        <v>23579.74</v>
      </c>
      <c r="AG70" s="124">
        <v>9200</v>
      </c>
      <c r="AH70" s="278"/>
    </row>
    <row r="71" spans="1:34" x14ac:dyDescent="0.2">
      <c r="A71" s="266" t="s">
        <v>1648</v>
      </c>
      <c r="B71" s="272">
        <v>305076.13</v>
      </c>
      <c r="C71" s="272">
        <v>221900</v>
      </c>
      <c r="D71" s="272">
        <v>57719.68</v>
      </c>
      <c r="G71" s="266">
        <v>388880.68</v>
      </c>
      <c r="H71" s="266">
        <v>469492.31</v>
      </c>
      <c r="K71" s="287">
        <v>4900</v>
      </c>
      <c r="L71" s="287">
        <v>140479.29</v>
      </c>
      <c r="P71" s="266">
        <v>-705836</v>
      </c>
      <c r="R71" s="266">
        <v>1881601.57</v>
      </c>
      <c r="S71" s="100">
        <v>1516905.28</v>
      </c>
      <c r="T71" s="100">
        <v>238505</v>
      </c>
      <c r="U71" s="100">
        <v>851.89</v>
      </c>
      <c r="W71" s="100">
        <v>1234065</v>
      </c>
      <c r="Y71" s="124">
        <v>1889005</v>
      </c>
      <c r="AC71" s="124">
        <v>719856.73</v>
      </c>
      <c r="AD71" s="124">
        <v>113798.5</v>
      </c>
      <c r="AH71" s="278"/>
    </row>
    <row r="72" spans="1:34" x14ac:dyDescent="0.2">
      <c r="A72" s="266" t="s">
        <v>1649</v>
      </c>
      <c r="B72" s="272">
        <v>321432.77</v>
      </c>
      <c r="C72" s="272">
        <v>151020.5</v>
      </c>
      <c r="D72" s="272">
        <v>26741.21</v>
      </c>
      <c r="G72" s="266">
        <v>605351.82999999996</v>
      </c>
      <c r="H72" s="266">
        <v>193566.84</v>
      </c>
      <c r="K72" s="287">
        <v>1850</v>
      </c>
      <c r="L72" s="287">
        <v>29506.38</v>
      </c>
      <c r="N72" s="287">
        <v>2430</v>
      </c>
      <c r="P72" s="266">
        <v>-1533282.62</v>
      </c>
      <c r="R72" s="266">
        <v>2618687.59</v>
      </c>
      <c r="S72" s="100">
        <v>1442444.26</v>
      </c>
      <c r="T72" s="100">
        <v>71790</v>
      </c>
      <c r="U72" s="100">
        <v>1001.42</v>
      </c>
      <c r="W72" s="100">
        <v>698242.5</v>
      </c>
      <c r="X72" s="100">
        <v>100000</v>
      </c>
      <c r="Y72" s="124">
        <v>1317782.5</v>
      </c>
      <c r="AC72" s="124">
        <v>629763.82999999996</v>
      </c>
      <c r="AD72" s="124">
        <v>138941.24</v>
      </c>
      <c r="AG72" s="124">
        <v>17560.810000000001</v>
      </c>
      <c r="AH72" s="278"/>
    </row>
    <row r="73" spans="1:34" x14ac:dyDescent="0.2">
      <c r="A73" s="266" t="s">
        <v>1650</v>
      </c>
      <c r="B73" s="272">
        <v>374162.67</v>
      </c>
      <c r="C73" s="272">
        <v>194618.81</v>
      </c>
      <c r="D73" s="272">
        <v>29830.85</v>
      </c>
      <c r="G73" s="266">
        <v>32453.94</v>
      </c>
      <c r="H73" s="266">
        <v>148382.51</v>
      </c>
      <c r="K73" s="287">
        <v>122800</v>
      </c>
      <c r="L73" s="287">
        <v>46286.7</v>
      </c>
      <c r="N73" s="287">
        <v>65.819999999999993</v>
      </c>
      <c r="P73" s="266">
        <v>-973911.29</v>
      </c>
      <c r="Q73" s="266">
        <v>-206003.20000000001</v>
      </c>
      <c r="R73" s="266">
        <v>2255161.35</v>
      </c>
      <c r="S73" s="100">
        <v>897717</v>
      </c>
      <c r="T73" s="100">
        <v>165000</v>
      </c>
      <c r="U73" s="100">
        <v>782.7</v>
      </c>
      <c r="W73" s="100">
        <v>1115497.5</v>
      </c>
      <c r="X73" s="100">
        <v>301800</v>
      </c>
      <c r="Y73" s="124">
        <v>1340497.5</v>
      </c>
      <c r="AC73" s="124">
        <v>949019.19</v>
      </c>
      <c r="AD73" s="124">
        <v>91696.31</v>
      </c>
      <c r="AE73" s="124">
        <v>447387.21</v>
      </c>
      <c r="AG73" s="124">
        <v>11785</v>
      </c>
      <c r="AH73" s="278"/>
    </row>
    <row r="74" spans="1:34" x14ac:dyDescent="0.2">
      <c r="A74" s="266" t="s">
        <v>1651</v>
      </c>
      <c r="B74" s="272">
        <v>359122.48</v>
      </c>
      <c r="C74" s="272">
        <v>710992.92</v>
      </c>
      <c r="D74" s="272">
        <v>39550.67</v>
      </c>
      <c r="G74" s="266">
        <v>733967.2</v>
      </c>
      <c r="H74" s="266">
        <v>182476.55</v>
      </c>
      <c r="K74" s="287">
        <v>2000</v>
      </c>
      <c r="L74" s="287">
        <v>183219.34</v>
      </c>
      <c r="N74" s="287">
        <v>85.33</v>
      </c>
      <c r="P74" s="266">
        <v>-352141.25</v>
      </c>
      <c r="Q74" s="266">
        <v>134185.57999999999</v>
      </c>
      <c r="R74" s="266">
        <v>2065017.96</v>
      </c>
      <c r="S74" s="100">
        <v>1703934.58</v>
      </c>
      <c r="U74" s="100">
        <v>1251.6099999999999</v>
      </c>
      <c r="W74" s="100">
        <v>1006395</v>
      </c>
      <c r="X74" s="100">
        <v>89300.18</v>
      </c>
      <c r="Y74" s="124">
        <v>1838485</v>
      </c>
      <c r="AC74" s="124">
        <v>820118.69</v>
      </c>
      <c r="AD74" s="124">
        <v>105958.82</v>
      </c>
      <c r="AG74" s="124">
        <v>14500</v>
      </c>
      <c r="AH74" s="278"/>
    </row>
    <row r="75" spans="1:34" x14ac:dyDescent="0.2">
      <c r="A75" s="266" t="s">
        <v>1652</v>
      </c>
      <c r="B75" s="272">
        <v>656327.53</v>
      </c>
      <c r="C75" s="272">
        <v>837263.96</v>
      </c>
      <c r="D75" s="272">
        <v>243063.16</v>
      </c>
      <c r="G75" s="266">
        <v>401235.62</v>
      </c>
      <c r="H75" s="266">
        <v>862661.12</v>
      </c>
      <c r="K75" s="287">
        <v>13630</v>
      </c>
      <c r="L75" s="287">
        <v>184201.7</v>
      </c>
      <c r="N75" s="287">
        <v>3476</v>
      </c>
      <c r="P75" s="266">
        <v>454937.14</v>
      </c>
      <c r="Q75" s="266">
        <v>-283873.74</v>
      </c>
      <c r="R75" s="266">
        <v>2127187.88</v>
      </c>
      <c r="S75" s="100">
        <v>2499838.4700000002</v>
      </c>
      <c r="T75" s="100">
        <v>109900</v>
      </c>
      <c r="U75" s="100">
        <v>2289.42</v>
      </c>
      <c r="W75" s="100">
        <v>1174848.5</v>
      </c>
      <c r="X75" s="100">
        <v>283100</v>
      </c>
      <c r="Y75" s="124">
        <v>2290945.5</v>
      </c>
      <c r="AA75" s="124">
        <v>8184</v>
      </c>
      <c r="AC75" s="124">
        <v>745284.15</v>
      </c>
      <c r="AD75" s="124">
        <v>323340.88</v>
      </c>
      <c r="AG75" s="124">
        <v>17780.45</v>
      </c>
      <c r="AH75" s="278"/>
    </row>
    <row r="76" spans="1:34" x14ac:dyDescent="0.2">
      <c r="A76" s="266" t="s">
        <v>1786</v>
      </c>
      <c r="B76" s="272">
        <v>851090.2</v>
      </c>
      <c r="C76" s="272">
        <v>362394</v>
      </c>
      <c r="D76" s="272">
        <v>71923.960000000006</v>
      </c>
      <c r="G76" s="266">
        <v>942771.85</v>
      </c>
      <c r="H76" s="266">
        <v>910439.64</v>
      </c>
      <c r="K76" s="287">
        <v>5295</v>
      </c>
      <c r="L76" s="287">
        <v>57254.36</v>
      </c>
      <c r="Q76" s="266">
        <v>308039.32</v>
      </c>
      <c r="R76" s="266">
        <v>3692657.78</v>
      </c>
      <c r="S76" s="100">
        <v>2201900.0699999998</v>
      </c>
      <c r="T76" s="100">
        <v>80360</v>
      </c>
      <c r="U76" s="100">
        <v>1993.23</v>
      </c>
      <c r="W76" s="100">
        <v>965565</v>
      </c>
      <c r="X76" s="100">
        <v>142300</v>
      </c>
      <c r="Y76" s="124">
        <v>1616665</v>
      </c>
      <c r="AC76" s="124">
        <v>832630.07</v>
      </c>
      <c r="AD76" s="124">
        <v>236417.5</v>
      </c>
      <c r="AG76" s="124">
        <v>11373</v>
      </c>
      <c r="AH76" s="278"/>
    </row>
    <row r="77" spans="1:34" x14ac:dyDescent="0.2">
      <c r="A77" s="266" t="s">
        <v>1653</v>
      </c>
      <c r="B77" s="272">
        <v>197065.53</v>
      </c>
      <c r="C77" s="272">
        <v>115969</v>
      </c>
      <c r="D77" s="272">
        <v>36183.370000000003</v>
      </c>
      <c r="G77" s="266">
        <v>2836074.61</v>
      </c>
      <c r="H77" s="266">
        <v>97741.62</v>
      </c>
      <c r="K77" s="287">
        <v>3000</v>
      </c>
      <c r="L77" s="287">
        <v>157453.23000000001</v>
      </c>
      <c r="M77" s="287">
        <v>242300</v>
      </c>
      <c r="Q77" s="266">
        <v>535629.29</v>
      </c>
      <c r="R77" s="266">
        <v>2241713.0099999998</v>
      </c>
      <c r="S77" s="100">
        <v>1012805.04</v>
      </c>
      <c r="U77" s="100">
        <v>663.18</v>
      </c>
      <c r="W77" s="100">
        <v>884732</v>
      </c>
      <c r="X77" s="100">
        <v>148420</v>
      </c>
      <c r="Y77" s="124">
        <v>1410282</v>
      </c>
      <c r="AC77" s="124">
        <v>928364.61</v>
      </c>
      <c r="AD77" s="124">
        <v>261332.02</v>
      </c>
      <c r="AG77" s="124">
        <v>49830.94</v>
      </c>
      <c r="AH77" s="278"/>
    </row>
    <row r="78" spans="1:34" x14ac:dyDescent="0.2">
      <c r="A78" s="266" t="s">
        <v>1654</v>
      </c>
      <c r="B78" s="272">
        <v>102287.58</v>
      </c>
      <c r="C78" s="272">
        <v>50182</v>
      </c>
      <c r="D78" s="272">
        <v>47637.24</v>
      </c>
      <c r="G78" s="266">
        <v>802904.45</v>
      </c>
      <c r="H78" s="266">
        <v>506411.13</v>
      </c>
      <c r="K78" s="287">
        <v>4500</v>
      </c>
      <c r="L78" s="287">
        <v>178034.51</v>
      </c>
      <c r="M78" s="287">
        <v>10000</v>
      </c>
      <c r="N78" s="287">
        <v>32023</v>
      </c>
      <c r="Q78" s="266">
        <v>-295703.48</v>
      </c>
      <c r="R78" s="266">
        <v>1881918.88</v>
      </c>
      <c r="S78" s="100">
        <v>1557360.95</v>
      </c>
      <c r="U78" s="100">
        <v>479.24</v>
      </c>
      <c r="W78" s="100">
        <v>1806394.25</v>
      </c>
      <c r="X78" s="100">
        <v>102100</v>
      </c>
      <c r="Y78" s="124">
        <v>2484494.25</v>
      </c>
      <c r="AC78" s="124">
        <v>793288.7</v>
      </c>
      <c r="AD78" s="124">
        <v>259008</v>
      </c>
      <c r="AG78" s="124">
        <v>169050</v>
      </c>
      <c r="AH78" s="278"/>
    </row>
    <row r="79" spans="1:34" ht="15" customHeight="1" x14ac:dyDescent="0.2">
      <c r="A79" s="266" t="s">
        <v>1655</v>
      </c>
      <c r="B79" s="272">
        <v>140201.82</v>
      </c>
      <c r="C79" s="272">
        <v>23622.5</v>
      </c>
      <c r="D79" s="272">
        <v>50001.36</v>
      </c>
      <c r="G79" s="266">
        <v>787503.9</v>
      </c>
      <c r="H79" s="266">
        <v>1186183.05</v>
      </c>
      <c r="K79" s="287">
        <v>3500</v>
      </c>
      <c r="L79" s="287">
        <v>65017.66</v>
      </c>
      <c r="M79" s="287">
        <v>51300</v>
      </c>
      <c r="O79" s="266">
        <v>5000</v>
      </c>
      <c r="Q79" s="266">
        <v>211939.61</v>
      </c>
      <c r="R79" s="266">
        <v>1941230.36</v>
      </c>
      <c r="S79" s="100">
        <v>998201.48</v>
      </c>
      <c r="T79" s="100">
        <v>270690</v>
      </c>
      <c r="U79" s="100">
        <v>360.33</v>
      </c>
      <c r="W79" s="100">
        <v>1120380.5</v>
      </c>
      <c r="X79" s="100">
        <v>261810.72</v>
      </c>
      <c r="Y79" s="124">
        <v>1667729.5</v>
      </c>
      <c r="AC79" s="124">
        <v>733536.8</v>
      </c>
      <c r="AD79" s="124">
        <v>156508.73000000001</v>
      </c>
      <c r="AG79" s="124">
        <v>139388</v>
      </c>
      <c r="AH79" s="278"/>
    </row>
    <row r="80" spans="1:34" x14ac:dyDescent="0.2">
      <c r="A80" s="266" t="s">
        <v>1656</v>
      </c>
      <c r="B80" s="272">
        <v>125351.47</v>
      </c>
      <c r="C80" s="272">
        <v>55147</v>
      </c>
      <c r="D80" s="272">
        <v>44449.59</v>
      </c>
      <c r="G80" s="266">
        <v>376151.72</v>
      </c>
      <c r="H80" s="266">
        <v>71848.86</v>
      </c>
      <c r="K80" s="287">
        <v>0</v>
      </c>
      <c r="L80" s="287">
        <v>94770</v>
      </c>
      <c r="O80" s="266">
        <v>5000</v>
      </c>
      <c r="P80" s="266">
        <v>-1140722.08</v>
      </c>
      <c r="R80" s="266">
        <v>1940061.77</v>
      </c>
      <c r="S80" s="100">
        <v>1644877.28</v>
      </c>
      <c r="T80" s="100">
        <v>157000</v>
      </c>
      <c r="U80" s="100">
        <v>610.63</v>
      </c>
      <c r="W80" s="100">
        <v>1570756</v>
      </c>
      <c r="X80" s="100">
        <v>235000</v>
      </c>
      <c r="Y80" s="124">
        <v>2554076</v>
      </c>
      <c r="AC80" s="124">
        <v>1066609.78</v>
      </c>
      <c r="AD80" s="124">
        <v>143098.18</v>
      </c>
      <c r="AG80" s="124">
        <v>67300</v>
      </c>
      <c r="AH80" s="278"/>
    </row>
    <row r="81" spans="1:34" x14ac:dyDescent="0.2">
      <c r="A81" s="266" t="s">
        <v>1657</v>
      </c>
      <c r="B81" s="272">
        <v>57824.95</v>
      </c>
      <c r="C81" s="272">
        <v>24484</v>
      </c>
      <c r="D81" s="272">
        <v>25654.47</v>
      </c>
      <c r="G81" s="266">
        <v>314002</v>
      </c>
      <c r="H81" s="266">
        <v>-230360.99</v>
      </c>
      <c r="K81" s="287">
        <v>348057.4</v>
      </c>
      <c r="L81" s="287">
        <v>118112.5</v>
      </c>
      <c r="M81" s="287">
        <v>1600</v>
      </c>
      <c r="O81" s="266">
        <v>5000</v>
      </c>
      <c r="Q81" s="266">
        <v>-1448017.05</v>
      </c>
      <c r="R81" s="266">
        <v>2076384.94</v>
      </c>
      <c r="S81" s="100">
        <v>1062799.6399999999</v>
      </c>
      <c r="U81" s="100">
        <v>412.69</v>
      </c>
      <c r="W81" s="100">
        <v>1047358.07</v>
      </c>
      <c r="X81" s="100">
        <v>88370</v>
      </c>
      <c r="Y81" s="124">
        <v>1519923.07</v>
      </c>
      <c r="AC81" s="124">
        <v>955290</v>
      </c>
      <c r="AD81" s="124">
        <v>427282.4</v>
      </c>
      <c r="AG81" s="124">
        <v>63436.29</v>
      </c>
      <c r="AH81" s="278"/>
    </row>
    <row r="82" spans="1:34" x14ac:dyDescent="0.2">
      <c r="A82" s="266" t="s">
        <v>1658</v>
      </c>
      <c r="B82" s="272">
        <v>326018.68</v>
      </c>
      <c r="C82" s="272">
        <v>0</v>
      </c>
      <c r="D82" s="272">
        <v>113177.13</v>
      </c>
      <c r="G82" s="266">
        <v>45339.98</v>
      </c>
      <c r="H82" s="266">
        <v>324208.58</v>
      </c>
      <c r="L82" s="287">
        <v>155760.04</v>
      </c>
      <c r="O82" s="266">
        <v>10000</v>
      </c>
      <c r="Q82" s="266">
        <v>-997051.67</v>
      </c>
      <c r="R82" s="266">
        <v>1879892.65</v>
      </c>
      <c r="S82" s="100">
        <v>1132836.0900000001</v>
      </c>
      <c r="U82" s="100">
        <v>822.85</v>
      </c>
      <c r="W82" s="100">
        <v>484253.5</v>
      </c>
      <c r="X82" s="100">
        <v>16300</v>
      </c>
      <c r="Y82" s="124">
        <v>924938.5</v>
      </c>
      <c r="AA82" s="124">
        <v>5860</v>
      </c>
      <c r="AC82" s="124">
        <v>681604.49</v>
      </c>
      <c r="AD82" s="124">
        <v>205618.1</v>
      </c>
      <c r="AH82" s="278"/>
    </row>
    <row r="83" spans="1:34" x14ac:dyDescent="0.2">
      <c r="A83" s="266" t="s">
        <v>1659</v>
      </c>
      <c r="B83" s="272">
        <v>269875.75</v>
      </c>
      <c r="C83" s="272">
        <v>38405.75</v>
      </c>
      <c r="D83" s="272">
        <v>40160.620000000003</v>
      </c>
      <c r="G83" s="266">
        <v>329563.93</v>
      </c>
      <c r="H83" s="266">
        <v>225268.7</v>
      </c>
      <c r="K83" s="287">
        <v>0</v>
      </c>
      <c r="L83" s="287">
        <v>67707.58</v>
      </c>
      <c r="M83" s="287">
        <v>970</v>
      </c>
      <c r="N83" s="287">
        <v>52030</v>
      </c>
      <c r="Q83" s="266">
        <v>-830107.11</v>
      </c>
      <c r="R83" s="266">
        <v>1840507.51</v>
      </c>
      <c r="S83" s="100">
        <v>863630.08</v>
      </c>
      <c r="U83" s="100">
        <v>714.09</v>
      </c>
      <c r="W83" s="100">
        <v>1768130</v>
      </c>
      <c r="X83" s="100">
        <v>25700</v>
      </c>
      <c r="Y83" s="124">
        <v>2084330</v>
      </c>
      <c r="AC83" s="124">
        <v>585748.19999999995</v>
      </c>
      <c r="AD83" s="124">
        <v>83599.199999999997</v>
      </c>
      <c r="AG83" s="124">
        <v>74950</v>
      </c>
      <c r="AH83" s="278"/>
    </row>
    <row r="84" spans="1:34" x14ac:dyDescent="0.2">
      <c r="A84" s="266" t="s">
        <v>1660</v>
      </c>
      <c r="B84" s="272">
        <v>30969.73</v>
      </c>
      <c r="C84" s="272">
        <v>28946</v>
      </c>
      <c r="D84" s="272">
        <v>46475</v>
      </c>
      <c r="G84" s="266">
        <v>732749.36</v>
      </c>
      <c r="H84" s="266">
        <v>84883.79</v>
      </c>
      <c r="K84" s="287">
        <v>48055</v>
      </c>
      <c r="L84" s="287">
        <v>62914.84</v>
      </c>
      <c r="M84" s="287">
        <v>5000</v>
      </c>
      <c r="N84" s="287">
        <v>67500</v>
      </c>
      <c r="P84" s="266">
        <v>-1687841.73</v>
      </c>
      <c r="Q84" s="266">
        <v>-500.27</v>
      </c>
      <c r="R84" s="266">
        <v>2651073.88</v>
      </c>
      <c r="S84" s="100">
        <v>794251.16</v>
      </c>
      <c r="T84" s="100">
        <v>38460</v>
      </c>
      <c r="U84" s="100">
        <v>358.24</v>
      </c>
      <c r="W84" s="100">
        <v>788207</v>
      </c>
      <c r="X84" s="100">
        <v>89027.94</v>
      </c>
      <c r="Y84" s="124">
        <v>1074537</v>
      </c>
      <c r="AC84" s="124">
        <v>702455.9</v>
      </c>
      <c r="AD84" s="124">
        <v>54121.03</v>
      </c>
      <c r="AG84" s="124">
        <v>73380.25</v>
      </c>
      <c r="AH84" s="278"/>
    </row>
    <row r="85" spans="1:34" x14ac:dyDescent="0.2">
      <c r="A85" s="266" t="s">
        <v>1771</v>
      </c>
      <c r="B85" s="272">
        <v>94108.39</v>
      </c>
      <c r="C85" s="272">
        <v>45805</v>
      </c>
      <c r="D85" s="272">
        <v>27397.75</v>
      </c>
      <c r="G85" s="266">
        <v>521950.55</v>
      </c>
      <c r="H85" s="266">
        <v>276161.40000000002</v>
      </c>
      <c r="K85" s="287">
        <v>3400.3</v>
      </c>
      <c r="L85" s="287">
        <v>116593.82</v>
      </c>
      <c r="M85" s="287">
        <v>42500</v>
      </c>
      <c r="O85" s="266">
        <v>15000</v>
      </c>
      <c r="R85" s="266">
        <v>3200752.69</v>
      </c>
      <c r="S85" s="100">
        <v>974725.13</v>
      </c>
      <c r="T85" s="100">
        <v>145180</v>
      </c>
      <c r="U85" s="100">
        <v>1027.3800000000001</v>
      </c>
      <c r="W85" s="100">
        <v>744946</v>
      </c>
      <c r="X85" s="100">
        <v>37500</v>
      </c>
      <c r="Y85" s="124">
        <v>1168246</v>
      </c>
      <c r="AC85" s="124">
        <v>817828.89</v>
      </c>
      <c r="AD85" s="124">
        <v>235265.69</v>
      </c>
      <c r="AG85" s="124">
        <v>162268</v>
      </c>
      <c r="AH85" s="278"/>
    </row>
    <row r="86" spans="1:34" x14ac:dyDescent="0.2">
      <c r="A86" s="266" t="s">
        <v>1661</v>
      </c>
      <c r="B86" s="272">
        <v>247082.23</v>
      </c>
      <c r="C86" s="272">
        <v>16216</v>
      </c>
      <c r="D86" s="272">
        <v>63354.15</v>
      </c>
      <c r="G86" s="266">
        <v>306437.53000000003</v>
      </c>
      <c r="H86" s="266">
        <v>1132973.49</v>
      </c>
      <c r="K86" s="287">
        <v>1850</v>
      </c>
      <c r="L86" s="287">
        <v>46207.3</v>
      </c>
      <c r="N86" s="287">
        <v>468.76</v>
      </c>
      <c r="O86" s="266">
        <v>3288</v>
      </c>
      <c r="Q86" s="266">
        <v>232540.81</v>
      </c>
      <c r="R86" s="266">
        <v>1975689.39</v>
      </c>
      <c r="S86" s="100">
        <v>1377022.74</v>
      </c>
      <c r="T86" s="100">
        <v>178100</v>
      </c>
      <c r="U86" s="100">
        <v>702.97</v>
      </c>
      <c r="W86" s="100">
        <v>1136840</v>
      </c>
      <c r="X86" s="100">
        <v>112315</v>
      </c>
      <c r="Y86" s="124">
        <v>1877640</v>
      </c>
      <c r="AA86" s="124">
        <v>1800</v>
      </c>
      <c r="AC86" s="124">
        <v>710998.2</v>
      </c>
      <c r="AD86" s="124">
        <v>389543.89</v>
      </c>
      <c r="AH86" s="278"/>
    </row>
    <row r="87" spans="1:34" x14ac:dyDescent="0.2">
      <c r="A87" s="266" t="s">
        <v>1662</v>
      </c>
      <c r="B87" s="272">
        <v>1411968.94</v>
      </c>
      <c r="C87" s="272">
        <v>75490.789999999994</v>
      </c>
      <c r="D87" s="272">
        <v>58908.65</v>
      </c>
      <c r="G87" s="266">
        <v>1906062.31</v>
      </c>
      <c r="H87" s="266">
        <v>978965.03</v>
      </c>
      <c r="K87" s="287">
        <v>2000</v>
      </c>
      <c r="L87" s="287">
        <v>45969.37</v>
      </c>
      <c r="N87" s="287">
        <v>1000.35</v>
      </c>
      <c r="O87" s="266">
        <v>499103</v>
      </c>
      <c r="Q87" s="266">
        <v>198957.28</v>
      </c>
      <c r="R87" s="266">
        <v>3812204.74</v>
      </c>
      <c r="S87" s="100">
        <v>2419650.59</v>
      </c>
      <c r="T87" s="100">
        <v>188881</v>
      </c>
      <c r="U87" s="100">
        <v>928.83</v>
      </c>
      <c r="W87" s="100">
        <v>927836.1</v>
      </c>
      <c r="X87" s="100">
        <v>758940</v>
      </c>
      <c r="Y87" s="124">
        <v>1918984.1</v>
      </c>
      <c r="AA87" s="124">
        <v>2000</v>
      </c>
      <c r="AC87" s="124">
        <v>1042856.71</v>
      </c>
      <c r="AD87" s="124">
        <v>419364.09</v>
      </c>
      <c r="AH87" s="278"/>
    </row>
    <row r="88" spans="1:34" x14ac:dyDescent="0.2">
      <c r="A88" s="266" t="s">
        <v>1663</v>
      </c>
      <c r="B88" s="272">
        <v>651494.94999999995</v>
      </c>
      <c r="C88" s="272">
        <v>32429</v>
      </c>
      <c r="D88" s="272">
        <v>49533.72</v>
      </c>
      <c r="G88" s="266">
        <v>1841638.13</v>
      </c>
      <c r="H88" s="266">
        <v>778126.88</v>
      </c>
      <c r="K88" s="287">
        <v>4700</v>
      </c>
      <c r="L88" s="287">
        <v>49558.91</v>
      </c>
      <c r="N88" s="287">
        <v>70200</v>
      </c>
      <c r="O88" s="266">
        <v>6800</v>
      </c>
      <c r="Q88" s="266">
        <v>208950.49</v>
      </c>
      <c r="R88" s="266">
        <v>3564237.85</v>
      </c>
      <c r="S88" s="100">
        <v>1848349.3</v>
      </c>
      <c r="T88" s="100">
        <v>58460</v>
      </c>
      <c r="U88" s="100">
        <v>752.05</v>
      </c>
      <c r="W88" s="100">
        <v>979316.22</v>
      </c>
      <c r="X88" s="100">
        <v>584280</v>
      </c>
      <c r="Y88" s="124">
        <v>1760136.22</v>
      </c>
      <c r="AA88" s="124">
        <v>4000</v>
      </c>
      <c r="AC88" s="124">
        <v>1058630.1000000001</v>
      </c>
      <c r="AD88" s="124">
        <v>310678.49</v>
      </c>
      <c r="AH88" s="278"/>
    </row>
    <row r="89" spans="1:34" ht="15.75" customHeight="1" x14ac:dyDescent="0.2">
      <c r="A89" s="266" t="s">
        <v>1664</v>
      </c>
      <c r="B89" s="272">
        <v>714289.05</v>
      </c>
      <c r="C89" s="272">
        <v>49343.5</v>
      </c>
      <c r="D89" s="272">
        <v>85485.95</v>
      </c>
      <c r="G89" s="266">
        <v>1114502.27</v>
      </c>
      <c r="H89" s="266">
        <v>582412.38</v>
      </c>
      <c r="K89" s="287">
        <v>0</v>
      </c>
      <c r="L89" s="287">
        <v>35992.769999999997</v>
      </c>
      <c r="O89" s="266">
        <v>270159.09000000003</v>
      </c>
      <c r="Q89" s="266">
        <v>256885.33</v>
      </c>
      <c r="R89" s="266">
        <v>2080906</v>
      </c>
      <c r="S89" s="100">
        <v>1431662.5</v>
      </c>
      <c r="T89" s="100">
        <v>198250</v>
      </c>
      <c r="U89" s="100">
        <v>899.28</v>
      </c>
      <c r="W89" s="100">
        <v>1789651.8</v>
      </c>
      <c r="X89" s="100">
        <v>322659</v>
      </c>
      <c r="Y89" s="124">
        <v>2566639.7999999998</v>
      </c>
      <c r="AA89" s="124">
        <v>12080</v>
      </c>
      <c r="AC89" s="124">
        <v>888644.01</v>
      </c>
      <c r="AD89" s="124">
        <v>299199.7</v>
      </c>
      <c r="AG89" s="124">
        <v>500</v>
      </c>
      <c r="AH89" s="278"/>
    </row>
    <row r="90" spans="1:34" x14ac:dyDescent="0.2">
      <c r="A90" s="266" t="s">
        <v>1665</v>
      </c>
      <c r="B90" s="272">
        <v>592824.15</v>
      </c>
      <c r="C90" s="272">
        <v>41495.5</v>
      </c>
      <c r="D90" s="272">
        <v>142959.32999999999</v>
      </c>
      <c r="G90" s="266">
        <v>1106149.55</v>
      </c>
      <c r="H90" s="266">
        <v>415102.87</v>
      </c>
      <c r="K90" s="287">
        <v>0</v>
      </c>
      <c r="L90" s="287">
        <v>35080.080000000002</v>
      </c>
      <c r="N90" s="287">
        <v>24.5</v>
      </c>
      <c r="O90" s="266">
        <v>10000</v>
      </c>
      <c r="Q90" s="266">
        <v>165214.85999999999</v>
      </c>
      <c r="R90" s="266">
        <v>2304026.96</v>
      </c>
      <c r="S90" s="100">
        <v>1540733.44</v>
      </c>
      <c r="T90" s="100">
        <v>217100</v>
      </c>
      <c r="U90" s="100">
        <v>963.71</v>
      </c>
      <c r="W90" s="100">
        <v>421995</v>
      </c>
      <c r="X90" s="100">
        <v>102943</v>
      </c>
      <c r="Y90" s="124">
        <v>1218123</v>
      </c>
      <c r="AC90" s="124">
        <v>635249.19999999995</v>
      </c>
      <c r="AD90" s="124">
        <v>229553.2</v>
      </c>
      <c r="AH90" s="278"/>
    </row>
    <row r="91" spans="1:34" x14ac:dyDescent="0.2">
      <c r="A91" s="266" t="s">
        <v>1666</v>
      </c>
      <c r="B91" s="272">
        <v>890805.41</v>
      </c>
      <c r="C91" s="272">
        <v>72441</v>
      </c>
      <c r="D91" s="272">
        <v>124303.72</v>
      </c>
      <c r="G91" s="266">
        <v>718403.91</v>
      </c>
      <c r="H91" s="266">
        <v>1112051.02</v>
      </c>
      <c r="K91" s="287">
        <v>200000</v>
      </c>
      <c r="L91" s="287">
        <v>58761.91</v>
      </c>
      <c r="N91" s="287">
        <v>237750</v>
      </c>
      <c r="O91" s="266">
        <v>4350</v>
      </c>
      <c r="Q91" s="266">
        <v>310154.61</v>
      </c>
      <c r="R91" s="266">
        <v>2345661.54</v>
      </c>
      <c r="S91" s="100">
        <v>2472554.04</v>
      </c>
      <c r="U91" s="100">
        <v>1066.03</v>
      </c>
      <c r="W91" s="100">
        <v>1431038</v>
      </c>
      <c r="X91" s="100">
        <v>782588.25</v>
      </c>
      <c r="Y91" s="124">
        <v>2473776.25</v>
      </c>
      <c r="AC91" s="124">
        <v>1246878.5900000001</v>
      </c>
      <c r="AD91" s="124">
        <v>290501.02</v>
      </c>
      <c r="AH91" s="278"/>
    </row>
    <row r="92" spans="1:34" x14ac:dyDescent="0.2">
      <c r="A92" s="266" t="s">
        <v>1667</v>
      </c>
      <c r="B92" s="272">
        <v>476325.96</v>
      </c>
      <c r="C92" s="272">
        <v>34175.75</v>
      </c>
      <c r="D92" s="272">
        <v>41272.71</v>
      </c>
      <c r="G92" s="266">
        <v>900106.23</v>
      </c>
      <c r="H92" s="266">
        <v>233779.76</v>
      </c>
      <c r="K92" s="287">
        <v>343000</v>
      </c>
      <c r="L92" s="287">
        <v>72144.27</v>
      </c>
      <c r="N92" s="287">
        <v>237492.86</v>
      </c>
      <c r="O92" s="266">
        <v>2031</v>
      </c>
      <c r="Q92" s="266">
        <v>138603.42000000001</v>
      </c>
      <c r="R92" s="266">
        <v>4378498.51</v>
      </c>
      <c r="S92" s="100">
        <v>1283477.07</v>
      </c>
      <c r="U92" s="100">
        <v>647.20000000000005</v>
      </c>
      <c r="W92" s="100">
        <v>1496660</v>
      </c>
      <c r="X92" s="100">
        <v>88047</v>
      </c>
      <c r="Y92" s="124">
        <v>2146212</v>
      </c>
      <c r="AB92" s="124">
        <v>2040</v>
      </c>
      <c r="AC92" s="124">
        <v>681844.42</v>
      </c>
      <c r="AD92" s="124">
        <v>252338.53</v>
      </c>
      <c r="AH92" s="278"/>
    </row>
    <row r="93" spans="1:34" x14ac:dyDescent="0.2">
      <c r="A93" s="266" t="s">
        <v>1668</v>
      </c>
      <c r="B93" s="272">
        <v>99599.33</v>
      </c>
      <c r="C93" s="272">
        <v>132834</v>
      </c>
      <c r="D93" s="272">
        <v>89498.67</v>
      </c>
      <c r="G93" s="266">
        <v>1244865.26</v>
      </c>
      <c r="H93" s="266">
        <v>509934.42</v>
      </c>
      <c r="K93" s="287">
        <v>1700</v>
      </c>
      <c r="L93" s="287">
        <v>53173.9</v>
      </c>
      <c r="N93" s="287">
        <v>30000</v>
      </c>
      <c r="O93" s="266">
        <v>2304</v>
      </c>
      <c r="Q93" s="266">
        <v>217178.71</v>
      </c>
      <c r="S93" s="100">
        <v>1573196.62</v>
      </c>
      <c r="U93" s="100">
        <v>786.82</v>
      </c>
      <c r="W93" s="100">
        <v>1836385</v>
      </c>
      <c r="X93" s="100">
        <v>171412</v>
      </c>
      <c r="Y93" s="124">
        <v>2748392</v>
      </c>
      <c r="AA93" s="124">
        <v>8356</v>
      </c>
      <c r="AC93" s="124">
        <v>848166.35</v>
      </c>
      <c r="AD93" s="124">
        <v>293648.11</v>
      </c>
      <c r="AG93" s="124">
        <v>51570</v>
      </c>
      <c r="AH93" s="278"/>
    </row>
    <row r="94" spans="1:34" x14ac:dyDescent="0.2">
      <c r="A94" s="266" t="s">
        <v>1669</v>
      </c>
      <c r="B94" s="272">
        <v>443818.3</v>
      </c>
      <c r="C94" s="272">
        <v>47048.25</v>
      </c>
      <c r="D94" s="272">
        <v>109762.77</v>
      </c>
      <c r="G94" s="266">
        <v>941287.88</v>
      </c>
      <c r="H94" s="266">
        <v>739408.64</v>
      </c>
      <c r="K94" s="287">
        <v>10600</v>
      </c>
      <c r="L94" s="287">
        <v>104297.37</v>
      </c>
      <c r="N94" s="287">
        <v>256885.8</v>
      </c>
      <c r="O94" s="266">
        <v>285131</v>
      </c>
      <c r="Q94" s="266">
        <v>74148.86</v>
      </c>
      <c r="R94" s="266">
        <v>2028099.35</v>
      </c>
      <c r="S94" s="100">
        <v>1862182.39</v>
      </c>
      <c r="U94" s="100">
        <v>652.67999999999995</v>
      </c>
      <c r="W94" s="100">
        <v>1486890</v>
      </c>
      <c r="X94" s="100">
        <v>156882.25</v>
      </c>
      <c r="Y94" s="124">
        <v>2274478.25</v>
      </c>
      <c r="AA94" s="124">
        <v>4000</v>
      </c>
      <c r="AC94" s="124">
        <v>852690.45</v>
      </c>
      <c r="AD94" s="124">
        <v>250192.25</v>
      </c>
      <c r="AG94" s="124">
        <v>616.27</v>
      </c>
      <c r="AH94" s="278"/>
    </row>
    <row r="95" spans="1:34" x14ac:dyDescent="0.2">
      <c r="A95" s="266" t="s">
        <v>1670</v>
      </c>
      <c r="B95" s="272">
        <v>245049.59</v>
      </c>
      <c r="C95" s="272">
        <v>80098.75</v>
      </c>
      <c r="D95" s="272">
        <v>99651.65</v>
      </c>
      <c r="G95" s="266">
        <v>2023184.73</v>
      </c>
      <c r="H95" s="266">
        <v>305117.09000000003</v>
      </c>
      <c r="K95" s="287">
        <v>141330</v>
      </c>
      <c r="L95" s="287">
        <v>56236.43</v>
      </c>
      <c r="M95" s="287">
        <v>79524</v>
      </c>
      <c r="N95" s="287">
        <v>2917.75</v>
      </c>
      <c r="O95" s="266">
        <v>41718</v>
      </c>
      <c r="Q95" s="266">
        <v>120698.48</v>
      </c>
      <c r="R95" s="266">
        <v>4808766.24</v>
      </c>
      <c r="S95" s="100">
        <v>2196725.92</v>
      </c>
      <c r="U95" s="100">
        <v>540.57000000000005</v>
      </c>
      <c r="W95" s="100">
        <v>1414201</v>
      </c>
      <c r="X95" s="100">
        <v>226430</v>
      </c>
      <c r="Y95" s="124">
        <v>2488775</v>
      </c>
      <c r="AA95" s="124">
        <v>1660</v>
      </c>
      <c r="AC95" s="124">
        <v>1244598.1000000001</v>
      </c>
      <c r="AD95" s="124">
        <v>414614.58</v>
      </c>
      <c r="AH95" s="278"/>
    </row>
    <row r="96" spans="1:34" x14ac:dyDescent="0.2">
      <c r="A96" s="266" t="s">
        <v>1671</v>
      </c>
      <c r="B96" s="272">
        <v>166379.26</v>
      </c>
      <c r="C96" s="272">
        <v>43067.5</v>
      </c>
      <c r="D96" s="272">
        <v>50563.57</v>
      </c>
      <c r="G96" s="266">
        <v>1109024.29</v>
      </c>
      <c r="H96" s="266">
        <v>529092.38</v>
      </c>
      <c r="K96" s="287">
        <v>151500</v>
      </c>
      <c r="L96" s="287">
        <v>39888.04</v>
      </c>
      <c r="N96" s="287">
        <v>9064.02</v>
      </c>
      <c r="O96" s="266">
        <v>165350</v>
      </c>
      <c r="Q96" s="266">
        <v>178241.13</v>
      </c>
      <c r="R96" s="266">
        <v>2574871.5499999998</v>
      </c>
      <c r="S96" s="100">
        <v>1124184.8700000001</v>
      </c>
      <c r="U96" s="100">
        <v>420.33</v>
      </c>
      <c r="W96" s="100">
        <v>1551304.8</v>
      </c>
      <c r="X96" s="100">
        <v>175831.25</v>
      </c>
      <c r="Y96" s="124">
        <v>2373261.0499999998</v>
      </c>
      <c r="AC96" s="124">
        <v>508552.58</v>
      </c>
      <c r="AD96" s="124">
        <v>250301.34</v>
      </c>
      <c r="AG96" s="124">
        <v>500</v>
      </c>
      <c r="AH96" s="278"/>
    </row>
    <row r="97" spans="1:34" x14ac:dyDescent="0.2">
      <c r="A97" s="266" t="s">
        <v>1672</v>
      </c>
      <c r="B97" s="272">
        <v>60401.1</v>
      </c>
      <c r="C97" s="272">
        <v>89320.8</v>
      </c>
      <c r="D97" s="272">
        <v>62057.88</v>
      </c>
      <c r="G97" s="266">
        <v>1176353.5900000001</v>
      </c>
      <c r="H97" s="266">
        <v>417240.6</v>
      </c>
      <c r="K97" s="287">
        <v>201527</v>
      </c>
      <c r="L97" s="287">
        <v>178133.06</v>
      </c>
      <c r="N97" s="287">
        <v>18.690000000000001</v>
      </c>
      <c r="O97" s="266">
        <v>5158.03</v>
      </c>
      <c r="Q97" s="266">
        <v>95908.55</v>
      </c>
      <c r="R97" s="266">
        <v>2326634.9900000002</v>
      </c>
      <c r="S97" s="100">
        <v>1287424.77</v>
      </c>
      <c r="T97" s="100">
        <v>36713.33</v>
      </c>
      <c r="U97" s="100">
        <v>385.55</v>
      </c>
      <c r="W97" s="100">
        <v>1356325</v>
      </c>
      <c r="X97" s="100">
        <v>111108.2</v>
      </c>
      <c r="Y97" s="124">
        <v>2133360</v>
      </c>
      <c r="AA97" s="124">
        <v>4000</v>
      </c>
      <c r="AC97" s="124">
        <v>631722.66</v>
      </c>
      <c r="AD97" s="124">
        <v>205545.53</v>
      </c>
      <c r="AG97" s="124">
        <v>1.1200000000000001</v>
      </c>
      <c r="AH97" s="278"/>
    </row>
    <row r="98" spans="1:34" x14ac:dyDescent="0.2">
      <c r="A98" s="266" t="s">
        <v>1673</v>
      </c>
      <c r="B98" s="272">
        <v>215805.06</v>
      </c>
      <c r="C98" s="272">
        <v>119909.5</v>
      </c>
      <c r="D98" s="272">
        <v>64205.26</v>
      </c>
      <c r="G98" s="266">
        <v>1239697.2</v>
      </c>
      <c r="H98" s="266">
        <v>679031.87</v>
      </c>
      <c r="K98" s="287">
        <v>14909</v>
      </c>
      <c r="L98" s="287">
        <v>37416.75</v>
      </c>
      <c r="N98" s="287">
        <v>26.35</v>
      </c>
      <c r="O98" s="266">
        <v>139750</v>
      </c>
      <c r="Q98" s="266">
        <v>172597.75</v>
      </c>
      <c r="R98" s="266">
        <v>2310530.36</v>
      </c>
      <c r="S98" s="100">
        <v>1368635.99</v>
      </c>
      <c r="T98" s="100">
        <v>227122</v>
      </c>
      <c r="U98" s="100">
        <v>488.71</v>
      </c>
      <c r="W98" s="100">
        <v>1292166</v>
      </c>
      <c r="X98" s="100">
        <v>632356.25</v>
      </c>
      <c r="Y98" s="124">
        <v>2233144.25</v>
      </c>
      <c r="AA98" s="124">
        <v>4000</v>
      </c>
      <c r="AC98" s="124">
        <v>676417.4</v>
      </c>
      <c r="AD98" s="124">
        <v>242261.87</v>
      </c>
      <c r="AH98" s="278"/>
    </row>
    <row r="99" spans="1:34" x14ac:dyDescent="0.2">
      <c r="A99" s="266" t="s">
        <v>1772</v>
      </c>
      <c r="B99" s="272">
        <v>266788.38</v>
      </c>
      <c r="C99" s="272">
        <v>27858.75</v>
      </c>
      <c r="D99" s="272">
        <v>67491.990000000005</v>
      </c>
      <c r="G99" s="266">
        <v>1260227.5900000001</v>
      </c>
      <c r="H99" s="266">
        <v>231721.14</v>
      </c>
      <c r="K99" s="287">
        <v>0</v>
      </c>
      <c r="L99" s="287">
        <v>45964.61</v>
      </c>
      <c r="N99" s="287">
        <v>64556.82</v>
      </c>
      <c r="O99" s="266">
        <v>191860</v>
      </c>
      <c r="Q99" s="266">
        <v>18669.23</v>
      </c>
      <c r="R99" s="266">
        <v>2166873.39</v>
      </c>
      <c r="S99" s="100">
        <v>1381093.72</v>
      </c>
      <c r="T99" s="100">
        <v>81700</v>
      </c>
      <c r="U99" s="100">
        <v>399.16</v>
      </c>
      <c r="W99" s="100">
        <v>619150</v>
      </c>
      <c r="X99" s="100">
        <v>106576.5</v>
      </c>
      <c r="Y99" s="124">
        <v>1328186.5</v>
      </c>
      <c r="AA99" s="124">
        <v>6150</v>
      </c>
      <c r="AB99" s="124">
        <v>960</v>
      </c>
      <c r="AC99" s="124">
        <v>694794.7</v>
      </c>
      <c r="AD99" s="124">
        <v>247332.16</v>
      </c>
      <c r="AH99" s="278"/>
    </row>
    <row r="100" spans="1:34" x14ac:dyDescent="0.2">
      <c r="A100" s="266" t="s">
        <v>1674</v>
      </c>
      <c r="B100" s="272">
        <v>414116.78</v>
      </c>
      <c r="C100" s="272">
        <v>10090</v>
      </c>
      <c r="D100" s="272">
        <v>142248.46</v>
      </c>
      <c r="G100" s="266">
        <v>1124277.53</v>
      </c>
      <c r="H100" s="266">
        <v>210630.8</v>
      </c>
      <c r="K100" s="287">
        <v>0</v>
      </c>
      <c r="L100" s="287">
        <v>40750</v>
      </c>
      <c r="Q100" s="266">
        <v>59823.11</v>
      </c>
      <c r="R100" s="266">
        <v>1774553.91</v>
      </c>
      <c r="S100" s="100">
        <v>1103192.22</v>
      </c>
      <c r="T100" s="100">
        <v>36000</v>
      </c>
      <c r="U100" s="100">
        <v>897.73</v>
      </c>
      <c r="W100" s="100">
        <v>769347.2</v>
      </c>
      <c r="X100" s="100">
        <v>24600</v>
      </c>
      <c r="Y100" s="124">
        <v>1089647.2</v>
      </c>
      <c r="AC100" s="124">
        <v>678334.13</v>
      </c>
      <c r="AD100" s="124">
        <v>220479.92</v>
      </c>
      <c r="AH100" s="278"/>
    </row>
    <row r="101" spans="1:34" x14ac:dyDescent="0.2">
      <c r="A101" s="266" t="s">
        <v>1675</v>
      </c>
      <c r="B101" s="272">
        <v>228797.77</v>
      </c>
      <c r="C101" s="272">
        <v>43100</v>
      </c>
      <c r="D101" s="272">
        <v>123530.31</v>
      </c>
      <c r="G101" s="266">
        <v>172195.95</v>
      </c>
      <c r="H101" s="266">
        <v>264168.56</v>
      </c>
      <c r="K101" s="287">
        <v>0</v>
      </c>
      <c r="L101" s="287">
        <v>46300</v>
      </c>
      <c r="M101" s="287">
        <v>16800</v>
      </c>
      <c r="N101" s="287">
        <v>14135.14</v>
      </c>
      <c r="Q101" s="266">
        <v>-35704.129999999997</v>
      </c>
      <c r="R101" s="266">
        <v>1563007.5</v>
      </c>
      <c r="S101" s="100">
        <v>1742076.13</v>
      </c>
      <c r="T101" s="100">
        <v>156110</v>
      </c>
      <c r="U101" s="100">
        <v>770.72</v>
      </c>
      <c r="W101" s="100">
        <v>1235234</v>
      </c>
      <c r="X101" s="100">
        <v>71200</v>
      </c>
      <c r="Y101" s="124">
        <v>2007434</v>
      </c>
      <c r="AC101" s="124">
        <v>999180.59</v>
      </c>
      <c r="AD101" s="124">
        <v>177917.56</v>
      </c>
      <c r="AH101" s="278"/>
    </row>
    <row r="102" spans="1:34" x14ac:dyDescent="0.2">
      <c r="A102" s="266" t="s">
        <v>1676</v>
      </c>
      <c r="B102" s="272">
        <v>146116.04999999999</v>
      </c>
      <c r="C102" s="272">
        <v>8287</v>
      </c>
      <c r="D102" s="272">
        <v>72698.55</v>
      </c>
      <c r="G102" s="266">
        <v>438667.06</v>
      </c>
      <c r="H102" s="266">
        <v>220032.89</v>
      </c>
      <c r="K102" s="287">
        <v>0</v>
      </c>
      <c r="L102" s="287">
        <v>37990</v>
      </c>
      <c r="Q102" s="266">
        <v>-122071.51</v>
      </c>
      <c r="R102" s="266">
        <v>2046781.46</v>
      </c>
      <c r="S102" s="100">
        <v>901674.54</v>
      </c>
      <c r="T102" s="100">
        <v>164575</v>
      </c>
      <c r="U102" s="100">
        <v>414.31</v>
      </c>
      <c r="W102" s="100">
        <v>961349</v>
      </c>
      <c r="X102" s="100">
        <v>46800</v>
      </c>
      <c r="Y102" s="124">
        <v>1347849</v>
      </c>
      <c r="AA102" s="124">
        <v>2000</v>
      </c>
      <c r="AC102" s="124">
        <v>486106.06</v>
      </c>
      <c r="AD102" s="124">
        <v>192820.44</v>
      </c>
      <c r="AH102" s="278"/>
    </row>
    <row r="103" spans="1:34" x14ac:dyDescent="0.2">
      <c r="A103" s="266" t="s">
        <v>1677</v>
      </c>
      <c r="B103" s="272">
        <v>73566.009999999995</v>
      </c>
      <c r="C103" s="272">
        <v>2969</v>
      </c>
      <c r="D103" s="272">
        <v>48037.11</v>
      </c>
      <c r="G103" s="266">
        <v>950009.72</v>
      </c>
      <c r="H103" s="266">
        <v>317461.90999999997</v>
      </c>
      <c r="K103" s="287">
        <v>0</v>
      </c>
      <c r="L103" s="287">
        <v>51700</v>
      </c>
      <c r="M103" s="287">
        <v>5000</v>
      </c>
      <c r="Q103" s="266">
        <v>193362.42</v>
      </c>
      <c r="R103" s="266">
        <v>3243756.17</v>
      </c>
      <c r="S103" s="100">
        <v>919616.72</v>
      </c>
      <c r="T103" s="100">
        <v>185750</v>
      </c>
      <c r="U103" s="100">
        <v>365.31</v>
      </c>
      <c r="W103" s="100">
        <v>1081724</v>
      </c>
      <c r="X103" s="100">
        <v>27000</v>
      </c>
      <c r="Y103" s="124">
        <v>1553634</v>
      </c>
      <c r="AC103" s="124">
        <v>641795.61</v>
      </c>
      <c r="AD103" s="124">
        <v>227928.67</v>
      </c>
      <c r="AH103" s="278"/>
    </row>
    <row r="104" spans="1:34" x14ac:dyDescent="0.2">
      <c r="A104" s="266" t="s">
        <v>1678</v>
      </c>
      <c r="B104" s="272">
        <v>319253.53000000003</v>
      </c>
      <c r="C104" s="272">
        <v>7595</v>
      </c>
      <c r="D104" s="272">
        <v>32986.550000000003</v>
      </c>
      <c r="G104" s="266">
        <v>276476.84000000003</v>
      </c>
      <c r="H104" s="266">
        <v>243316.6</v>
      </c>
      <c r="K104" s="287">
        <v>4000</v>
      </c>
      <c r="L104" s="287">
        <v>33850</v>
      </c>
      <c r="M104" s="287">
        <v>86913</v>
      </c>
      <c r="Q104" s="266">
        <v>89970.49</v>
      </c>
      <c r="R104" s="266">
        <v>2614880.33</v>
      </c>
      <c r="S104" s="100">
        <v>864517.43</v>
      </c>
      <c r="T104" s="100">
        <v>54487</v>
      </c>
      <c r="U104" s="100">
        <v>444.45</v>
      </c>
      <c r="W104" s="100">
        <v>979664</v>
      </c>
      <c r="X104" s="100">
        <v>47600</v>
      </c>
      <c r="Y104" s="124">
        <v>1235298</v>
      </c>
      <c r="AC104" s="124">
        <v>510441.2</v>
      </c>
      <c r="AD104" s="124">
        <v>260065.76</v>
      </c>
      <c r="AH104" s="278"/>
    </row>
    <row r="105" spans="1:34" x14ac:dyDescent="0.2">
      <c r="A105" s="266" t="s">
        <v>1773</v>
      </c>
      <c r="B105" s="272">
        <v>288921.3</v>
      </c>
      <c r="C105" s="272">
        <v>5480</v>
      </c>
      <c r="D105" s="272">
        <v>33556.629999999997</v>
      </c>
      <c r="G105" s="266">
        <v>575187.43000000005</v>
      </c>
      <c r="H105" s="266">
        <v>305407.99</v>
      </c>
      <c r="K105" s="287">
        <v>0</v>
      </c>
      <c r="L105" s="287">
        <v>119670</v>
      </c>
      <c r="M105" s="287">
        <v>109376</v>
      </c>
      <c r="Q105" s="266">
        <v>108672.97</v>
      </c>
      <c r="R105" s="266">
        <v>1695120.4</v>
      </c>
      <c r="S105" s="100">
        <v>842715.88</v>
      </c>
      <c r="U105" s="100">
        <v>649.33000000000004</v>
      </c>
      <c r="W105" s="100">
        <v>893960</v>
      </c>
      <c r="Y105" s="124">
        <v>1184010</v>
      </c>
      <c r="AC105" s="124">
        <v>556991.72</v>
      </c>
      <c r="AD105" s="124">
        <v>216339.48</v>
      </c>
      <c r="AH105" s="278"/>
    </row>
    <row r="106" spans="1:34" x14ac:dyDescent="0.2">
      <c r="A106" s="266" t="s">
        <v>1679</v>
      </c>
      <c r="B106" s="272">
        <v>433997.72</v>
      </c>
      <c r="C106" s="272">
        <v>2504</v>
      </c>
      <c r="D106" s="272">
        <v>28701.95</v>
      </c>
      <c r="E106" s="272">
        <v>0</v>
      </c>
      <c r="F106" s="266">
        <v>0</v>
      </c>
      <c r="G106" s="266">
        <v>674536.25</v>
      </c>
      <c r="H106" s="266">
        <v>229282.82</v>
      </c>
      <c r="I106" s="266">
        <v>0</v>
      </c>
      <c r="J106" s="266">
        <v>0</v>
      </c>
      <c r="K106" s="287">
        <v>7430</v>
      </c>
      <c r="L106" s="287">
        <v>34225</v>
      </c>
      <c r="M106" s="287">
        <v>0</v>
      </c>
      <c r="N106" s="287">
        <v>186.8</v>
      </c>
      <c r="O106" s="266">
        <v>0</v>
      </c>
      <c r="P106" s="266">
        <v>0</v>
      </c>
      <c r="Q106" s="266">
        <v>119731.74</v>
      </c>
      <c r="R106" s="266">
        <v>1187793.3799999999</v>
      </c>
      <c r="S106" s="100">
        <v>900546.25</v>
      </c>
      <c r="U106" s="100">
        <v>737.33</v>
      </c>
      <c r="W106" s="100">
        <v>802800</v>
      </c>
      <c r="X106" s="100">
        <v>107000</v>
      </c>
      <c r="Y106" s="124">
        <v>985400</v>
      </c>
      <c r="AA106" s="124">
        <v>6820</v>
      </c>
      <c r="AC106" s="124">
        <v>605233.24</v>
      </c>
      <c r="AD106" s="124">
        <v>318192.21000000002</v>
      </c>
      <c r="AE106" s="124">
        <v>0</v>
      </c>
      <c r="AH106" s="278"/>
    </row>
    <row r="107" spans="1:34" x14ac:dyDescent="0.2">
      <c r="A107" s="266" t="s">
        <v>1680</v>
      </c>
      <c r="B107" s="272">
        <v>608629.18000000005</v>
      </c>
      <c r="C107" s="272">
        <v>19256.080000000002</v>
      </c>
      <c r="D107" s="272">
        <v>80572.649999999994</v>
      </c>
      <c r="G107" s="266">
        <v>699958.68</v>
      </c>
      <c r="H107" s="266">
        <v>1221742.52</v>
      </c>
      <c r="K107" s="287">
        <v>15750</v>
      </c>
      <c r="L107" s="287">
        <v>68875</v>
      </c>
      <c r="M107" s="287">
        <v>116680</v>
      </c>
      <c r="N107" s="287">
        <v>1251.47</v>
      </c>
      <c r="Q107" s="266">
        <v>59.25</v>
      </c>
      <c r="R107" s="266">
        <v>4005245.62</v>
      </c>
      <c r="S107" s="100">
        <v>2631791.5499999998</v>
      </c>
      <c r="T107" s="100">
        <v>213320</v>
      </c>
      <c r="U107" s="100">
        <v>946.35</v>
      </c>
      <c r="W107" s="100">
        <v>1569500</v>
      </c>
      <c r="X107" s="100">
        <v>710399</v>
      </c>
      <c r="Y107" s="124">
        <v>2233119</v>
      </c>
      <c r="AA107" s="124">
        <v>2320</v>
      </c>
      <c r="AC107" s="124">
        <v>1485499.21</v>
      </c>
      <c r="AD107" s="124">
        <v>411517.57</v>
      </c>
      <c r="AE107" s="124">
        <v>176247.02</v>
      </c>
      <c r="AH107" s="278"/>
    </row>
    <row r="108" spans="1:34" x14ac:dyDescent="0.2">
      <c r="A108" s="266" t="s">
        <v>1681</v>
      </c>
      <c r="B108" s="272">
        <v>539446.41</v>
      </c>
      <c r="C108" s="272">
        <v>13467</v>
      </c>
      <c r="D108" s="272">
        <v>45151.93</v>
      </c>
      <c r="G108" s="266">
        <v>1151384.07</v>
      </c>
      <c r="H108" s="266">
        <v>1009657.14</v>
      </c>
      <c r="K108" s="287">
        <v>41116</v>
      </c>
      <c r="L108" s="287">
        <v>51350</v>
      </c>
      <c r="M108" s="287">
        <v>90330</v>
      </c>
      <c r="N108" s="287">
        <v>730.24</v>
      </c>
      <c r="Q108" s="266">
        <v>23.29</v>
      </c>
      <c r="R108" s="266">
        <v>2324775.44</v>
      </c>
      <c r="S108" s="100">
        <v>1900547.28</v>
      </c>
      <c r="T108" s="100">
        <v>163150</v>
      </c>
      <c r="U108" s="100">
        <v>709.97</v>
      </c>
      <c r="W108" s="100">
        <v>1485400</v>
      </c>
      <c r="X108" s="100">
        <v>646400</v>
      </c>
      <c r="Y108" s="124">
        <v>2452920</v>
      </c>
      <c r="AC108" s="124">
        <v>988211.87</v>
      </c>
      <c r="AD108" s="124">
        <v>417625.93</v>
      </c>
      <c r="AE108" s="124">
        <v>0</v>
      </c>
      <c r="AH108" s="278"/>
    </row>
    <row r="109" spans="1:34" x14ac:dyDescent="0.2">
      <c r="A109" s="266" t="s">
        <v>1682</v>
      </c>
      <c r="B109" s="272">
        <v>611440.59</v>
      </c>
      <c r="C109" s="272">
        <v>68042.42</v>
      </c>
      <c r="D109" s="272">
        <v>71489.929999999993</v>
      </c>
      <c r="G109" s="266">
        <v>961708.3</v>
      </c>
      <c r="H109" s="266">
        <v>378084.95</v>
      </c>
      <c r="K109" s="287">
        <v>12000</v>
      </c>
      <c r="L109" s="287">
        <v>25022.45</v>
      </c>
      <c r="N109" s="287">
        <v>213.79</v>
      </c>
      <c r="Q109" s="266">
        <v>-12049.72</v>
      </c>
      <c r="R109" s="266">
        <v>2600171.63</v>
      </c>
      <c r="S109" s="100">
        <v>1621650.02</v>
      </c>
      <c r="T109" s="100">
        <v>48400</v>
      </c>
      <c r="U109" s="100">
        <v>1304.26</v>
      </c>
      <c r="W109" s="100">
        <v>1443200</v>
      </c>
      <c r="X109" s="100">
        <v>186000</v>
      </c>
      <c r="Y109" s="124">
        <v>2051500</v>
      </c>
      <c r="AC109" s="124">
        <v>748018.26</v>
      </c>
      <c r="AD109" s="124">
        <v>404759.65</v>
      </c>
      <c r="AE109" s="124">
        <v>69230.58</v>
      </c>
      <c r="AH109" s="278"/>
    </row>
    <row r="110" spans="1:34" x14ac:dyDescent="0.2">
      <c r="A110" s="266" t="s">
        <v>1683</v>
      </c>
      <c r="B110" s="272">
        <v>869119.21</v>
      </c>
      <c r="C110" s="272">
        <v>31341.49</v>
      </c>
      <c r="D110" s="272">
        <v>298584.68</v>
      </c>
      <c r="G110" s="266">
        <v>46834.75</v>
      </c>
      <c r="H110" s="266">
        <v>273604.71000000002</v>
      </c>
      <c r="K110" s="287">
        <v>0</v>
      </c>
      <c r="L110" s="287">
        <v>57491.75</v>
      </c>
      <c r="M110" s="287">
        <v>15000</v>
      </c>
      <c r="Q110" s="266">
        <v>-181817.45</v>
      </c>
      <c r="R110" s="266">
        <v>961037.76</v>
      </c>
      <c r="S110" s="100">
        <v>1451874.94</v>
      </c>
      <c r="T110" s="100">
        <v>34700</v>
      </c>
      <c r="U110" s="100">
        <v>1569.21</v>
      </c>
      <c r="W110" s="100">
        <v>1258950</v>
      </c>
      <c r="X110" s="100">
        <v>154141.73000000001</v>
      </c>
      <c r="Y110" s="124">
        <v>1904030</v>
      </c>
      <c r="AC110" s="124">
        <v>712440.75</v>
      </c>
      <c r="AD110" s="124">
        <v>103949.58</v>
      </c>
      <c r="AG110" s="124">
        <v>48532</v>
      </c>
      <c r="AH110" s="278"/>
    </row>
    <row r="111" spans="1:34" x14ac:dyDescent="0.2">
      <c r="A111" s="266" t="s">
        <v>1684</v>
      </c>
      <c r="B111" s="272">
        <v>297104.86</v>
      </c>
      <c r="C111" s="272">
        <v>48583</v>
      </c>
      <c r="D111" s="272">
        <v>73822.320000000007</v>
      </c>
      <c r="G111" s="266">
        <v>48565.71</v>
      </c>
      <c r="H111" s="266">
        <v>350077.57</v>
      </c>
      <c r="K111" s="287">
        <v>0</v>
      </c>
      <c r="L111" s="287">
        <v>47348.81</v>
      </c>
      <c r="M111" s="287">
        <v>148000</v>
      </c>
      <c r="O111" s="266">
        <v>17520</v>
      </c>
      <c r="Q111" s="266">
        <v>15070.01</v>
      </c>
      <c r="R111" s="266">
        <v>852668.5</v>
      </c>
      <c r="S111" s="100">
        <v>810741.07</v>
      </c>
      <c r="U111" s="100">
        <v>2019.13</v>
      </c>
      <c r="W111" s="100">
        <v>470737.1</v>
      </c>
      <c r="X111" s="100">
        <v>116394.41</v>
      </c>
      <c r="Y111" s="124">
        <v>791217.1</v>
      </c>
      <c r="AC111" s="124">
        <v>632053.76000000001</v>
      </c>
      <c r="AD111" s="124">
        <v>122517.48</v>
      </c>
      <c r="AH111" s="278"/>
    </row>
    <row r="112" spans="1:34" x14ac:dyDescent="0.2">
      <c r="A112" s="266" t="s">
        <v>1685</v>
      </c>
      <c r="B112" s="272">
        <v>436061.53</v>
      </c>
      <c r="C112" s="272">
        <v>79938.77</v>
      </c>
      <c r="D112" s="272">
        <v>88619.55</v>
      </c>
      <c r="G112" s="266">
        <v>704186.2</v>
      </c>
      <c r="H112" s="266">
        <v>147136.51</v>
      </c>
      <c r="K112" s="287">
        <v>4879.2</v>
      </c>
      <c r="L112" s="287">
        <v>39911.03</v>
      </c>
      <c r="O112" s="266">
        <v>42000</v>
      </c>
      <c r="R112" s="266">
        <v>1993338.97</v>
      </c>
      <c r="S112" s="100">
        <v>949651.52</v>
      </c>
      <c r="U112" s="100">
        <v>731.02</v>
      </c>
      <c r="W112" s="100">
        <v>1274805</v>
      </c>
      <c r="X112" s="100">
        <v>81927.679999999993</v>
      </c>
      <c r="Y112" s="124">
        <v>1538945</v>
      </c>
      <c r="AC112" s="124">
        <v>606697.18999999994</v>
      </c>
      <c r="AD112" s="124">
        <v>115439.81</v>
      </c>
      <c r="AG112" s="124">
        <v>21450</v>
      </c>
      <c r="AH112" s="278"/>
    </row>
    <row r="113" spans="1:34" x14ac:dyDescent="0.2">
      <c r="A113" s="266" t="s">
        <v>1686</v>
      </c>
      <c r="B113" s="272">
        <v>550801.37</v>
      </c>
      <c r="C113" s="272">
        <v>190716.87</v>
      </c>
      <c r="D113" s="272">
        <v>110226.47</v>
      </c>
      <c r="G113" s="266">
        <v>62985.93</v>
      </c>
      <c r="H113" s="266">
        <v>134291</v>
      </c>
      <c r="K113" s="287">
        <v>0</v>
      </c>
      <c r="L113" s="287">
        <v>47384.959999999999</v>
      </c>
      <c r="M113" s="287">
        <v>15000</v>
      </c>
      <c r="Q113" s="266">
        <v>69340</v>
      </c>
      <c r="R113" s="266">
        <v>3276385.87</v>
      </c>
      <c r="S113" s="100">
        <v>1127728.3400000001</v>
      </c>
      <c r="U113" s="100">
        <v>1231.73</v>
      </c>
      <c r="W113" s="100">
        <v>166422.5</v>
      </c>
      <c r="X113" s="100">
        <v>108154.38</v>
      </c>
      <c r="Y113" s="124">
        <v>649376.5</v>
      </c>
      <c r="AC113" s="124">
        <v>586664.29</v>
      </c>
      <c r="AD113" s="124">
        <v>192558.89</v>
      </c>
      <c r="AH113" s="278"/>
    </row>
    <row r="114" spans="1:34" x14ac:dyDescent="0.2">
      <c r="A114" s="266" t="s">
        <v>1687</v>
      </c>
      <c r="B114" s="272">
        <v>356960.87</v>
      </c>
      <c r="C114" s="272">
        <v>72188.84</v>
      </c>
      <c r="D114" s="272">
        <v>187311.85</v>
      </c>
      <c r="G114" s="266">
        <v>969018.56</v>
      </c>
      <c r="H114" s="266">
        <v>897066.36</v>
      </c>
      <c r="K114" s="287">
        <v>0</v>
      </c>
      <c r="L114" s="287">
        <v>45735.65</v>
      </c>
      <c r="M114" s="287">
        <v>351049</v>
      </c>
      <c r="N114" s="287">
        <v>131.29</v>
      </c>
      <c r="Q114" s="266">
        <v>35849.99</v>
      </c>
      <c r="R114" s="266">
        <v>3690825.96</v>
      </c>
      <c r="S114" s="100">
        <v>936792.73</v>
      </c>
      <c r="U114" s="100">
        <v>319.86</v>
      </c>
      <c r="W114" s="100">
        <v>1152410</v>
      </c>
      <c r="X114" s="100">
        <v>126268.13</v>
      </c>
      <c r="Y114" s="124">
        <v>1530514</v>
      </c>
      <c r="AC114" s="124">
        <v>650180.31999999995</v>
      </c>
      <c r="AD114" s="124">
        <v>292245.3</v>
      </c>
      <c r="AH114" s="278"/>
    </row>
    <row r="115" spans="1:34" x14ac:dyDescent="0.2">
      <c r="A115" s="266" t="s">
        <v>1688</v>
      </c>
      <c r="B115" s="272">
        <v>1005631.24</v>
      </c>
      <c r="C115" s="272">
        <v>10987.27</v>
      </c>
      <c r="D115" s="272">
        <v>66743.789999999994</v>
      </c>
      <c r="G115" s="266">
        <v>166106.39000000001</v>
      </c>
      <c r="H115" s="266">
        <v>194884.34</v>
      </c>
      <c r="K115" s="287">
        <v>0</v>
      </c>
      <c r="L115" s="287">
        <v>38600</v>
      </c>
      <c r="Q115" s="266">
        <v>14829.46</v>
      </c>
      <c r="R115" s="266">
        <v>1854865.59</v>
      </c>
      <c r="S115" s="100">
        <v>1007036.98</v>
      </c>
      <c r="T115" s="100">
        <v>100000</v>
      </c>
      <c r="U115" s="100">
        <v>1899.1</v>
      </c>
      <c r="W115" s="100">
        <v>1099665</v>
      </c>
      <c r="X115" s="100">
        <v>91220.91</v>
      </c>
      <c r="Y115" s="124">
        <v>1422637</v>
      </c>
      <c r="AC115" s="124">
        <v>844312.82</v>
      </c>
      <c r="AD115" s="124">
        <v>108543.99</v>
      </c>
      <c r="AG115" s="124">
        <v>100000</v>
      </c>
      <c r="AH115" s="278"/>
    </row>
    <row r="116" spans="1:34" x14ac:dyDescent="0.2">
      <c r="A116" s="266" t="s">
        <v>1689</v>
      </c>
      <c r="B116" s="272">
        <v>1101459.51</v>
      </c>
      <c r="C116" s="272">
        <v>71515</v>
      </c>
      <c r="D116" s="272">
        <v>189546.8</v>
      </c>
      <c r="G116" s="266">
        <v>473566.47</v>
      </c>
      <c r="H116" s="266">
        <v>990102.61</v>
      </c>
      <c r="K116" s="287">
        <v>0</v>
      </c>
      <c r="L116" s="287">
        <v>37676.01</v>
      </c>
      <c r="M116" s="287">
        <v>5000</v>
      </c>
      <c r="N116" s="287">
        <v>40000</v>
      </c>
      <c r="Q116" s="266">
        <v>20658.73</v>
      </c>
      <c r="R116" s="266">
        <v>1808375.97</v>
      </c>
      <c r="S116" s="100">
        <v>1904576.28</v>
      </c>
      <c r="T116" s="100">
        <v>510742</v>
      </c>
      <c r="U116" s="100">
        <v>1412.37</v>
      </c>
      <c r="W116" s="100">
        <v>691634.8</v>
      </c>
      <c r="X116" s="100">
        <v>105171.83</v>
      </c>
      <c r="Y116" s="124">
        <v>1035930.8</v>
      </c>
      <c r="AC116" s="124">
        <v>976291.27</v>
      </c>
      <c r="AD116" s="124">
        <v>233407.95</v>
      </c>
      <c r="AH116" s="278"/>
    </row>
    <row r="117" spans="1:34" x14ac:dyDescent="0.2">
      <c r="A117" s="266" t="s">
        <v>1690</v>
      </c>
      <c r="B117" s="272">
        <v>688543.51</v>
      </c>
      <c r="C117" s="272">
        <v>63152.82</v>
      </c>
      <c r="D117" s="272">
        <v>195998.49</v>
      </c>
      <c r="G117" s="266">
        <v>345688.61</v>
      </c>
      <c r="H117" s="266">
        <v>499422.79</v>
      </c>
      <c r="K117" s="287">
        <v>0</v>
      </c>
      <c r="L117" s="287">
        <v>61809.34</v>
      </c>
      <c r="M117" s="287">
        <v>15000</v>
      </c>
      <c r="O117" s="266">
        <v>324560</v>
      </c>
      <c r="Q117" s="266">
        <v>18285.009999999998</v>
      </c>
      <c r="R117" s="266">
        <v>2329931.42</v>
      </c>
      <c r="S117" s="100">
        <v>963037.9</v>
      </c>
      <c r="U117" s="100">
        <v>788.03</v>
      </c>
      <c r="W117" s="100">
        <v>1620080</v>
      </c>
      <c r="X117" s="100">
        <v>135642.98000000001</v>
      </c>
      <c r="Y117" s="124">
        <v>1975280</v>
      </c>
      <c r="AC117" s="124">
        <v>672323.48</v>
      </c>
      <c r="AD117" s="124">
        <v>219836.68</v>
      </c>
      <c r="AH117" s="278"/>
    </row>
    <row r="118" spans="1:34" x14ac:dyDescent="0.2">
      <c r="A118" s="266" t="s">
        <v>1691</v>
      </c>
      <c r="B118" s="272">
        <v>20001.07</v>
      </c>
      <c r="C118" s="272">
        <v>11175.5</v>
      </c>
      <c r="D118" s="272">
        <v>43497.87</v>
      </c>
      <c r="G118" s="266">
        <v>1516120.52</v>
      </c>
      <c r="H118" s="266">
        <v>343670.11</v>
      </c>
      <c r="K118" s="287">
        <v>3000</v>
      </c>
      <c r="L118" s="287">
        <v>62167.7</v>
      </c>
      <c r="M118" s="287">
        <v>15000</v>
      </c>
      <c r="N118" s="287">
        <v>50000</v>
      </c>
      <c r="O118" s="266">
        <v>50500</v>
      </c>
      <c r="Q118" s="266">
        <v>118010.05</v>
      </c>
      <c r="R118" s="266">
        <v>857017.52</v>
      </c>
      <c r="S118" s="100">
        <v>941644.24</v>
      </c>
      <c r="T118" s="100">
        <v>5000</v>
      </c>
      <c r="U118" s="100">
        <v>424.02</v>
      </c>
      <c r="W118" s="100">
        <v>597576</v>
      </c>
      <c r="X118" s="100">
        <v>1177334.75</v>
      </c>
      <c r="Y118" s="124">
        <v>1022776</v>
      </c>
      <c r="AC118" s="124">
        <v>1952034.57</v>
      </c>
      <c r="AD118" s="124">
        <v>159820.45000000001</v>
      </c>
      <c r="AH118" s="278"/>
    </row>
    <row r="119" spans="1:34" x14ac:dyDescent="0.2">
      <c r="A119" s="266" t="s">
        <v>1774</v>
      </c>
      <c r="B119" s="272">
        <v>108244.7</v>
      </c>
      <c r="C119" s="272">
        <v>11583.25</v>
      </c>
      <c r="D119" s="272">
        <v>119965.99</v>
      </c>
      <c r="G119" s="266">
        <v>1036390.83</v>
      </c>
      <c r="H119" s="266">
        <v>116193.11</v>
      </c>
      <c r="K119" s="287">
        <v>153000</v>
      </c>
      <c r="L119" s="287">
        <v>37159.33</v>
      </c>
      <c r="N119" s="287">
        <v>0</v>
      </c>
      <c r="O119" s="266">
        <v>40000</v>
      </c>
      <c r="Q119" s="266">
        <v>33644.99</v>
      </c>
      <c r="R119" s="266">
        <v>2768353.45</v>
      </c>
      <c r="S119" s="100">
        <v>883519.59</v>
      </c>
      <c r="U119" s="100">
        <v>903.73</v>
      </c>
      <c r="W119" s="100">
        <v>546840</v>
      </c>
      <c r="X119" s="100">
        <v>103389.69</v>
      </c>
      <c r="Y119" s="124">
        <v>807340</v>
      </c>
      <c r="AC119" s="124">
        <v>1113093.3600000001</v>
      </c>
      <c r="AD119" s="124">
        <v>239804.17</v>
      </c>
      <c r="AH119" s="278"/>
    </row>
    <row r="120" spans="1:34" x14ac:dyDescent="0.2">
      <c r="A120" s="266" t="s">
        <v>1775</v>
      </c>
      <c r="B120" s="272">
        <v>101920.46</v>
      </c>
      <c r="C120" s="272">
        <v>7407.4</v>
      </c>
      <c r="D120" s="272">
        <v>32647.77</v>
      </c>
      <c r="G120" s="266">
        <v>386828.17</v>
      </c>
      <c r="H120" s="266">
        <v>152650.56</v>
      </c>
      <c r="K120" s="287">
        <v>0</v>
      </c>
      <c r="L120" s="287">
        <v>45459.32</v>
      </c>
      <c r="M120" s="287">
        <v>7250</v>
      </c>
      <c r="O120" s="266">
        <v>63960</v>
      </c>
      <c r="Q120" s="266">
        <v>140592.1</v>
      </c>
      <c r="R120" s="266">
        <v>3313708.59</v>
      </c>
      <c r="S120" s="100">
        <v>911342.01</v>
      </c>
      <c r="U120" s="100">
        <v>495.13</v>
      </c>
      <c r="W120" s="100">
        <v>1160965.81</v>
      </c>
      <c r="X120" s="100">
        <v>120326.09</v>
      </c>
      <c r="Y120" s="124">
        <v>1721891.81</v>
      </c>
      <c r="AC120" s="124">
        <v>831775.51</v>
      </c>
      <c r="AD120" s="124">
        <v>64220.08</v>
      </c>
      <c r="AH120" s="278"/>
    </row>
    <row r="121" spans="1:34" x14ac:dyDescent="0.2">
      <c r="A121" s="266" t="s">
        <v>1787</v>
      </c>
      <c r="B121" s="272">
        <v>478881.72</v>
      </c>
      <c r="C121" s="272">
        <v>2206.6999999999998</v>
      </c>
      <c r="D121" s="272">
        <v>118868.62</v>
      </c>
      <c r="G121" s="266">
        <v>769317.19</v>
      </c>
      <c r="H121" s="266">
        <v>77665.05</v>
      </c>
      <c r="K121" s="287">
        <v>0</v>
      </c>
      <c r="L121" s="287">
        <v>36311.300000000003</v>
      </c>
      <c r="M121" s="287">
        <v>120000</v>
      </c>
      <c r="Q121" s="266">
        <v>13530</v>
      </c>
      <c r="R121" s="266">
        <v>3532326.06</v>
      </c>
      <c r="S121" s="100">
        <v>824813.84</v>
      </c>
      <c r="T121" s="100">
        <v>150000</v>
      </c>
      <c r="U121" s="100">
        <v>670.74</v>
      </c>
      <c r="W121" s="100">
        <v>903945</v>
      </c>
      <c r="X121" s="100">
        <v>113352.48</v>
      </c>
      <c r="Y121" s="124">
        <v>1166414</v>
      </c>
      <c r="AA121" s="124">
        <v>1520</v>
      </c>
      <c r="AC121" s="124">
        <v>735505.26</v>
      </c>
      <c r="AD121" s="124">
        <v>161625.29999999999</v>
      </c>
      <c r="AH121" s="278"/>
    </row>
    <row r="122" spans="1:34" x14ac:dyDescent="0.2">
      <c r="A122" s="266" t="s">
        <v>1692</v>
      </c>
      <c r="B122" s="272">
        <v>158795.24</v>
      </c>
      <c r="C122" s="272">
        <v>18512</v>
      </c>
      <c r="D122" s="272">
        <v>186682.27</v>
      </c>
      <c r="G122" s="266">
        <v>1219658.8700000001</v>
      </c>
      <c r="H122" s="266">
        <v>653410.62</v>
      </c>
      <c r="K122" s="287">
        <v>0</v>
      </c>
      <c r="L122" s="287">
        <v>34333.040000000001</v>
      </c>
      <c r="N122" s="287">
        <v>235.41</v>
      </c>
      <c r="O122" s="266">
        <v>13600</v>
      </c>
      <c r="Q122" s="266">
        <v>539407.43000000005</v>
      </c>
      <c r="R122" s="266">
        <v>1454124.22</v>
      </c>
      <c r="S122" s="100">
        <v>1472745.85</v>
      </c>
      <c r="T122" s="100">
        <v>124400</v>
      </c>
      <c r="U122" s="100">
        <v>277.67</v>
      </c>
      <c r="W122" s="100">
        <v>1102542</v>
      </c>
      <c r="X122" s="100">
        <v>214000</v>
      </c>
      <c r="Y122" s="124">
        <v>1975332</v>
      </c>
      <c r="AC122" s="124">
        <v>698538.56</v>
      </c>
      <c r="AD122" s="124">
        <v>279762.2</v>
      </c>
      <c r="AG122" s="124">
        <v>500</v>
      </c>
      <c r="AH122" s="278"/>
    </row>
    <row r="123" spans="1:34" x14ac:dyDescent="0.2">
      <c r="A123" s="266" t="s">
        <v>1693</v>
      </c>
      <c r="B123" s="272">
        <v>322053.25</v>
      </c>
      <c r="C123" s="272">
        <v>7073</v>
      </c>
      <c r="D123" s="272">
        <v>131008.56</v>
      </c>
      <c r="G123" s="266">
        <v>178342.61</v>
      </c>
      <c r="H123" s="266">
        <v>327807.62</v>
      </c>
      <c r="K123" s="287">
        <v>3000</v>
      </c>
      <c r="L123" s="287">
        <v>45353.64</v>
      </c>
      <c r="N123" s="287">
        <v>0</v>
      </c>
      <c r="O123" s="266">
        <v>25000</v>
      </c>
      <c r="R123" s="266">
        <v>5145573.0199999996</v>
      </c>
      <c r="S123" s="100">
        <v>1338822.18</v>
      </c>
      <c r="T123" s="100">
        <v>10000</v>
      </c>
      <c r="U123" s="100">
        <v>154.53</v>
      </c>
      <c r="W123" s="100">
        <v>1665802.6</v>
      </c>
      <c r="X123" s="100">
        <v>403150</v>
      </c>
      <c r="Y123" s="124">
        <v>2391382.6</v>
      </c>
      <c r="AC123" s="124">
        <v>376691.05</v>
      </c>
      <c r="AD123" s="124">
        <v>210463.12</v>
      </c>
      <c r="AH123" s="278"/>
    </row>
    <row r="124" spans="1:34" x14ac:dyDescent="0.2">
      <c r="A124" s="266" t="s">
        <v>1694</v>
      </c>
      <c r="B124" s="272">
        <v>70842.45</v>
      </c>
      <c r="C124" s="272">
        <v>0</v>
      </c>
      <c r="D124" s="272">
        <v>66215.600000000006</v>
      </c>
      <c r="G124" s="266">
        <v>-106230</v>
      </c>
      <c r="H124" s="266">
        <v>1579.17</v>
      </c>
      <c r="L124" s="287">
        <v>26200</v>
      </c>
      <c r="N124" s="287">
        <v>66000</v>
      </c>
      <c r="R124" s="266">
        <v>2682156.09</v>
      </c>
      <c r="S124" s="100">
        <v>690505.81</v>
      </c>
      <c r="U124" s="100">
        <v>131.44999999999999</v>
      </c>
      <c r="W124" s="100">
        <v>299529.90000000002</v>
      </c>
      <c r="X124" s="100">
        <v>79200</v>
      </c>
      <c r="Y124" s="124">
        <v>681213.9</v>
      </c>
      <c r="AA124" s="124">
        <v>1740</v>
      </c>
      <c r="AC124" s="124">
        <v>405603.79</v>
      </c>
      <c r="AD124" s="124">
        <v>119650.99</v>
      </c>
      <c r="AH124" s="278"/>
    </row>
    <row r="125" spans="1:34" x14ac:dyDescent="0.2">
      <c r="A125" s="266" t="s">
        <v>1695</v>
      </c>
      <c r="B125" s="272">
        <v>264584.96999999997</v>
      </c>
      <c r="C125" s="272">
        <v>3200</v>
      </c>
      <c r="D125" s="272">
        <v>60624.72</v>
      </c>
      <c r="G125" s="266">
        <v>643562.69999999995</v>
      </c>
      <c r="H125" s="266">
        <v>51092.85</v>
      </c>
      <c r="K125" s="287">
        <v>0</v>
      </c>
      <c r="L125" s="287">
        <v>75231.3</v>
      </c>
      <c r="N125" s="287">
        <v>0</v>
      </c>
      <c r="O125" s="266">
        <v>65000</v>
      </c>
      <c r="R125" s="266">
        <v>2132666.9300000002</v>
      </c>
      <c r="S125" s="100">
        <v>772389.02</v>
      </c>
      <c r="U125" s="100">
        <v>406.36</v>
      </c>
      <c r="W125" s="100">
        <v>211910</v>
      </c>
      <c r="X125" s="100">
        <v>22000</v>
      </c>
      <c r="Y125" s="124">
        <v>462880</v>
      </c>
      <c r="AC125" s="124">
        <v>543271.61</v>
      </c>
      <c r="AD125" s="124">
        <v>80281.36</v>
      </c>
      <c r="AH125" s="278"/>
    </row>
    <row r="126" spans="1:34" x14ac:dyDescent="0.2">
      <c r="A126" s="266" t="s">
        <v>1696</v>
      </c>
      <c r="B126" s="272">
        <v>909751.53</v>
      </c>
      <c r="C126" s="272">
        <v>9581.4599999999991</v>
      </c>
      <c r="D126" s="272">
        <v>85283.88</v>
      </c>
      <c r="G126" s="266">
        <v>959033.87</v>
      </c>
      <c r="H126" s="266">
        <v>316135.3</v>
      </c>
      <c r="K126" s="287">
        <v>0</v>
      </c>
      <c r="L126" s="287">
        <v>41200.43</v>
      </c>
      <c r="N126" s="287">
        <v>105194.8</v>
      </c>
      <c r="O126" s="266">
        <v>100000</v>
      </c>
      <c r="R126" s="266">
        <v>2748053.22</v>
      </c>
      <c r="S126" s="100">
        <v>1768446.56</v>
      </c>
      <c r="U126" s="100">
        <v>679.39</v>
      </c>
      <c r="W126" s="100">
        <v>1075109</v>
      </c>
      <c r="X126" s="100">
        <v>158000</v>
      </c>
      <c r="Y126" s="124">
        <v>1816489</v>
      </c>
      <c r="AC126" s="124">
        <v>729474.9</v>
      </c>
      <c r="AD126" s="124">
        <v>128712.2</v>
      </c>
      <c r="AG126" s="124">
        <v>500</v>
      </c>
      <c r="AH126" s="278"/>
    </row>
    <row r="127" spans="1:34" x14ac:dyDescent="0.2">
      <c r="A127" s="266" t="s">
        <v>1697</v>
      </c>
      <c r="B127" s="272">
        <v>803450.18</v>
      </c>
      <c r="C127" s="272">
        <v>5199.5</v>
      </c>
      <c r="D127" s="272">
        <v>58794.879999999997</v>
      </c>
      <c r="G127" s="266">
        <v>293300.88</v>
      </c>
      <c r="H127" s="266">
        <v>576988.87</v>
      </c>
      <c r="K127" s="287">
        <v>2800</v>
      </c>
      <c r="L127" s="287">
        <v>54766.33</v>
      </c>
      <c r="N127" s="287">
        <v>83700</v>
      </c>
      <c r="P127" s="266">
        <v>592794.93999999994</v>
      </c>
      <c r="R127" s="266">
        <v>2326269.85</v>
      </c>
      <c r="S127" s="100">
        <v>1059394.0900000001</v>
      </c>
      <c r="U127" s="100">
        <v>1391.44</v>
      </c>
      <c r="W127" s="100">
        <v>527681</v>
      </c>
      <c r="X127" s="100">
        <v>79200</v>
      </c>
      <c r="Y127" s="124">
        <v>1057281</v>
      </c>
      <c r="AC127" s="124">
        <v>518979.28</v>
      </c>
      <c r="AD127" s="124">
        <v>75332.350000000006</v>
      </c>
      <c r="AG127" s="124">
        <v>500</v>
      </c>
      <c r="AH127" s="278"/>
    </row>
    <row r="128" spans="1:34" x14ac:dyDescent="0.2">
      <c r="A128" s="266" t="s">
        <v>1698</v>
      </c>
      <c r="B128" s="272">
        <v>58120.88</v>
      </c>
      <c r="C128" s="272">
        <v>9169.25</v>
      </c>
      <c r="D128" s="272">
        <v>68920.960000000006</v>
      </c>
      <c r="G128" s="266">
        <v>2333550.5299999998</v>
      </c>
      <c r="H128" s="266">
        <v>120305.54</v>
      </c>
      <c r="L128" s="287">
        <v>2323.09</v>
      </c>
      <c r="R128" s="266">
        <v>3580405.02</v>
      </c>
      <c r="S128" s="100">
        <v>955725.75</v>
      </c>
      <c r="U128" s="100">
        <v>124.72</v>
      </c>
      <c r="W128" s="100">
        <v>1110662</v>
      </c>
      <c r="X128" s="100">
        <v>237600</v>
      </c>
      <c r="Y128" s="124">
        <v>1553362</v>
      </c>
      <c r="AC128" s="124">
        <v>460478.82</v>
      </c>
      <c r="AD128" s="124">
        <v>70498.66</v>
      </c>
      <c r="AG128" s="124">
        <v>2000</v>
      </c>
      <c r="AH128" s="278"/>
    </row>
    <row r="129" spans="1:34" x14ac:dyDescent="0.2">
      <c r="A129" s="266" t="s">
        <v>1699</v>
      </c>
      <c r="B129" s="272">
        <v>661018.42000000004</v>
      </c>
      <c r="C129" s="272">
        <v>0</v>
      </c>
      <c r="D129" s="272">
        <v>72267.100000000006</v>
      </c>
      <c r="G129" s="266">
        <v>466638.08000000002</v>
      </c>
      <c r="H129" s="266">
        <v>44260.82</v>
      </c>
      <c r="L129" s="287">
        <v>124200</v>
      </c>
      <c r="N129" s="287">
        <v>80000</v>
      </c>
      <c r="P129" s="266">
        <v>1143371.24</v>
      </c>
      <c r="R129" s="266">
        <v>2242898.44</v>
      </c>
      <c r="S129" s="100">
        <v>562937.16</v>
      </c>
      <c r="U129" s="100">
        <v>1247.93</v>
      </c>
      <c r="W129" s="100">
        <v>1327490</v>
      </c>
      <c r="X129" s="100">
        <v>57187.82</v>
      </c>
      <c r="Y129" s="124">
        <v>1551790</v>
      </c>
      <c r="AC129" s="124">
        <v>556128.23</v>
      </c>
      <c r="AD129" s="124">
        <v>78235</v>
      </c>
      <c r="AG129" s="124">
        <v>7375</v>
      </c>
      <c r="AH129" s="278"/>
    </row>
    <row r="130" spans="1:34" x14ac:dyDescent="0.2">
      <c r="A130" s="266" t="s">
        <v>1776</v>
      </c>
      <c r="B130" s="272">
        <v>168650.35</v>
      </c>
      <c r="C130" s="272">
        <v>7858.8</v>
      </c>
      <c r="D130" s="272">
        <v>52152.68</v>
      </c>
      <c r="G130" s="266">
        <v>1377074</v>
      </c>
      <c r="H130" s="266">
        <v>651379.02</v>
      </c>
      <c r="L130" s="287">
        <v>39013.089999999997</v>
      </c>
      <c r="N130" s="287">
        <v>15000</v>
      </c>
      <c r="O130" s="266">
        <v>0</v>
      </c>
      <c r="P130" s="266">
        <v>-2920440.32</v>
      </c>
      <c r="R130" s="266">
        <v>3888577.01</v>
      </c>
      <c r="S130" s="100">
        <v>869057.62</v>
      </c>
      <c r="T130" s="100">
        <v>78000</v>
      </c>
      <c r="U130" s="100">
        <v>335.44</v>
      </c>
      <c r="W130" s="100">
        <v>875171</v>
      </c>
      <c r="X130" s="100">
        <v>55200</v>
      </c>
      <c r="Y130" s="124">
        <v>1150491</v>
      </c>
      <c r="AC130" s="124">
        <v>761611.61</v>
      </c>
      <c r="AD130" s="124">
        <v>29890</v>
      </c>
      <c r="AF130" s="124">
        <v>1840</v>
      </c>
      <c r="AH130" s="278"/>
    </row>
    <row r="131" spans="1:34" x14ac:dyDescent="0.2">
      <c r="A131" s="266" t="s">
        <v>1777</v>
      </c>
      <c r="B131" s="272">
        <v>142439.99</v>
      </c>
      <c r="C131" s="272">
        <v>0</v>
      </c>
      <c r="D131" s="272">
        <v>16005.17</v>
      </c>
      <c r="G131" s="266">
        <v>1199751.31</v>
      </c>
      <c r="H131" s="266">
        <v>435069</v>
      </c>
      <c r="L131" s="287">
        <v>38450</v>
      </c>
      <c r="M131" s="287">
        <v>296106.44</v>
      </c>
      <c r="O131" s="266">
        <v>76600</v>
      </c>
      <c r="P131" s="266">
        <v>-2803193.59</v>
      </c>
      <c r="R131" s="266">
        <v>3397782.5</v>
      </c>
      <c r="S131" s="100">
        <v>847036.92</v>
      </c>
      <c r="U131" s="100">
        <v>199.6</v>
      </c>
      <c r="W131" s="100">
        <v>566250</v>
      </c>
      <c r="X131" s="100">
        <v>16800</v>
      </c>
      <c r="Y131" s="124">
        <v>930151</v>
      </c>
      <c r="AC131" s="124">
        <v>479088.34</v>
      </c>
      <c r="AD131" s="124">
        <v>255758.61</v>
      </c>
      <c r="AG131" s="124">
        <v>2000</v>
      </c>
      <c r="AH131" s="278"/>
    </row>
    <row r="132" spans="1:34" x14ac:dyDescent="0.2">
      <c r="A132" s="266" t="s">
        <v>1700</v>
      </c>
      <c r="B132" s="272">
        <v>83857.16</v>
      </c>
      <c r="C132" s="272">
        <v>66162</v>
      </c>
      <c r="D132" s="272">
        <v>171491.53</v>
      </c>
      <c r="G132" s="266">
        <v>730960.69</v>
      </c>
      <c r="H132" s="266">
        <v>120561.62</v>
      </c>
      <c r="K132" s="287">
        <v>0</v>
      </c>
      <c r="L132" s="287">
        <v>59363.8</v>
      </c>
      <c r="N132" s="287">
        <v>3073</v>
      </c>
      <c r="O132" s="266">
        <v>22000</v>
      </c>
      <c r="Q132" s="266">
        <v>-52278.29</v>
      </c>
      <c r="R132" s="266">
        <v>3801436</v>
      </c>
      <c r="S132" s="100">
        <v>1703262.23</v>
      </c>
      <c r="T132" s="100">
        <v>3000</v>
      </c>
      <c r="U132" s="100">
        <v>243.41</v>
      </c>
      <c r="W132" s="100">
        <v>827467.9</v>
      </c>
      <c r="X132" s="100">
        <v>327899.34999999998</v>
      </c>
      <c r="Y132" s="124">
        <v>1729457.9</v>
      </c>
      <c r="AB132" s="124">
        <v>5252</v>
      </c>
      <c r="AC132" s="124">
        <v>946837.6</v>
      </c>
      <c r="AD132" s="124">
        <v>180790.5</v>
      </c>
      <c r="AH132" s="278"/>
    </row>
    <row r="133" spans="1:34" x14ac:dyDescent="0.2">
      <c r="A133" s="266" t="s">
        <v>1701</v>
      </c>
      <c r="B133" s="272">
        <v>339997.89</v>
      </c>
      <c r="C133" s="272">
        <v>80812.87</v>
      </c>
      <c r="D133" s="272">
        <v>147776.54</v>
      </c>
      <c r="G133" s="266">
        <v>464927.56</v>
      </c>
      <c r="H133" s="266">
        <v>3089.82</v>
      </c>
      <c r="K133" s="287">
        <v>0</v>
      </c>
      <c r="L133" s="287">
        <v>38928.160000000003</v>
      </c>
      <c r="N133" s="287">
        <v>4424</v>
      </c>
      <c r="O133" s="266">
        <v>269630</v>
      </c>
      <c r="P133" s="266">
        <v>0</v>
      </c>
      <c r="Q133" s="266">
        <v>-46307.65</v>
      </c>
      <c r="R133" s="266">
        <v>2453088.7400000002</v>
      </c>
      <c r="S133" s="100">
        <v>1293446.68</v>
      </c>
      <c r="T133" s="100">
        <v>22700</v>
      </c>
      <c r="U133" s="100">
        <v>702.47</v>
      </c>
      <c r="W133" s="100">
        <v>1318155.5</v>
      </c>
      <c r="X133" s="100">
        <v>338699.7</v>
      </c>
      <c r="Y133" s="124">
        <v>1922360.5</v>
      </c>
      <c r="AA133" s="124">
        <v>29115</v>
      </c>
      <c r="AC133" s="124">
        <v>1031814.82</v>
      </c>
      <c r="AD133" s="124">
        <v>203489.79</v>
      </c>
      <c r="AH133" s="278"/>
    </row>
    <row r="134" spans="1:34" x14ac:dyDescent="0.2">
      <c r="A134" s="266" t="s">
        <v>1702</v>
      </c>
      <c r="B134" s="272">
        <v>654123.88</v>
      </c>
      <c r="C134" s="272">
        <v>148926.79999999999</v>
      </c>
      <c r="D134" s="272">
        <v>184370.13</v>
      </c>
      <c r="G134" s="266">
        <v>386250.93</v>
      </c>
      <c r="H134" s="266">
        <v>653826.94999999995</v>
      </c>
      <c r="K134" s="287">
        <v>18680</v>
      </c>
      <c r="L134" s="287">
        <v>75719.67</v>
      </c>
      <c r="N134" s="287">
        <v>30491</v>
      </c>
      <c r="O134" s="266">
        <v>166600</v>
      </c>
      <c r="Q134" s="266">
        <v>-87819.58</v>
      </c>
      <c r="R134" s="266">
        <v>3154882.42</v>
      </c>
      <c r="S134" s="100">
        <v>3308782.23</v>
      </c>
      <c r="U134" s="100">
        <v>1053.49</v>
      </c>
      <c r="W134" s="100">
        <v>1351165</v>
      </c>
      <c r="X134" s="100">
        <v>782664.1</v>
      </c>
      <c r="Y134" s="124">
        <v>2445415</v>
      </c>
      <c r="AA134" s="124">
        <v>8650</v>
      </c>
      <c r="AC134" s="124">
        <v>1298542.45</v>
      </c>
      <c r="AD134" s="124">
        <v>68951.460000000006</v>
      </c>
      <c r="AH134" s="278"/>
    </row>
    <row r="135" spans="1:34" x14ac:dyDescent="0.2">
      <c r="A135" s="266" t="s">
        <v>1703</v>
      </c>
      <c r="B135" s="272">
        <v>345687.57</v>
      </c>
      <c r="C135" s="272">
        <v>55459.02</v>
      </c>
      <c r="D135" s="272">
        <v>166706.26999999999</v>
      </c>
      <c r="G135" s="266">
        <v>326977.53999999998</v>
      </c>
      <c r="H135" s="266">
        <v>41457.370000000003</v>
      </c>
      <c r="K135" s="287">
        <v>0</v>
      </c>
      <c r="L135" s="287">
        <v>53812.63</v>
      </c>
      <c r="N135" s="287">
        <v>1950</v>
      </c>
      <c r="O135" s="266">
        <v>205671</v>
      </c>
      <c r="R135" s="266">
        <v>2689973.6</v>
      </c>
      <c r="S135" s="100">
        <v>2304023.7200000002</v>
      </c>
      <c r="U135" s="100">
        <v>586.16999999999996</v>
      </c>
      <c r="W135" s="100">
        <v>897326.4</v>
      </c>
      <c r="X135" s="100">
        <v>285000</v>
      </c>
      <c r="Y135" s="124">
        <v>1395826.4</v>
      </c>
      <c r="AA135" s="124">
        <v>13289</v>
      </c>
      <c r="AC135" s="124">
        <v>995313.16</v>
      </c>
      <c r="AD135" s="124">
        <v>100393.5</v>
      </c>
      <c r="AH135" s="278"/>
    </row>
    <row r="136" spans="1:34" x14ac:dyDescent="0.2">
      <c r="A136" s="266" t="s">
        <v>1704</v>
      </c>
      <c r="B136" s="272">
        <v>383069.68</v>
      </c>
      <c r="C136" s="272">
        <v>37839.300000000003</v>
      </c>
      <c r="D136" s="272">
        <v>132031.74</v>
      </c>
      <c r="G136" s="266">
        <v>781992.74</v>
      </c>
      <c r="H136" s="266">
        <v>35059.94</v>
      </c>
      <c r="K136" s="287">
        <v>0</v>
      </c>
      <c r="L136" s="287">
        <v>51882.43</v>
      </c>
      <c r="N136" s="287">
        <v>1947</v>
      </c>
      <c r="O136" s="266">
        <v>126600</v>
      </c>
      <c r="Q136" s="266">
        <v>-122552.13</v>
      </c>
      <c r="R136" s="266">
        <v>2072080.16</v>
      </c>
      <c r="S136" s="100">
        <v>1118557.4099999999</v>
      </c>
      <c r="U136" s="100">
        <v>904.47</v>
      </c>
      <c r="W136" s="100">
        <v>585574.6</v>
      </c>
      <c r="X136" s="100">
        <v>275601.42</v>
      </c>
      <c r="Y136" s="124">
        <v>1058489.6000000001</v>
      </c>
      <c r="AA136" s="124">
        <v>1810</v>
      </c>
      <c r="AC136" s="124">
        <v>964501.45</v>
      </c>
      <c r="AD136" s="124">
        <v>120160.59</v>
      </c>
      <c r="AH136" s="278"/>
    </row>
    <row r="137" spans="1:34" x14ac:dyDescent="0.2">
      <c r="A137" s="266" t="s">
        <v>1705</v>
      </c>
      <c r="B137" s="272">
        <v>257621.95</v>
      </c>
      <c r="C137" s="272">
        <v>24447.5</v>
      </c>
      <c r="D137" s="272">
        <v>407711.06</v>
      </c>
      <c r="G137" s="266">
        <v>455008.05</v>
      </c>
      <c r="H137" s="266">
        <v>49330.720000000001</v>
      </c>
      <c r="L137" s="287">
        <v>66005.05</v>
      </c>
      <c r="N137" s="287">
        <v>3183</v>
      </c>
      <c r="O137" s="266">
        <v>244205</v>
      </c>
      <c r="Q137" s="266">
        <v>5305.76</v>
      </c>
      <c r="R137" s="266">
        <v>3517785.78</v>
      </c>
      <c r="S137" s="100">
        <v>1555056.99</v>
      </c>
      <c r="T137" s="100">
        <v>11800</v>
      </c>
      <c r="U137" s="100">
        <v>178.69</v>
      </c>
      <c r="W137" s="100">
        <v>1331948.1000000001</v>
      </c>
      <c r="X137" s="100">
        <v>308816.37</v>
      </c>
      <c r="Y137" s="124">
        <v>2125013.1</v>
      </c>
      <c r="AA137" s="124">
        <v>2270</v>
      </c>
      <c r="AC137" s="124">
        <v>870868.8</v>
      </c>
      <c r="AD137" s="124">
        <v>69535.37</v>
      </c>
      <c r="AH137" s="278"/>
    </row>
    <row r="138" spans="1:34" x14ac:dyDescent="0.2">
      <c r="A138" s="266" t="s">
        <v>1706</v>
      </c>
      <c r="B138" s="272">
        <v>434976.47</v>
      </c>
      <c r="C138" s="272">
        <v>171743.65</v>
      </c>
      <c r="D138" s="272">
        <v>282909.24</v>
      </c>
      <c r="G138" s="266">
        <v>1174310.46</v>
      </c>
      <c r="H138" s="266">
        <v>91930.28</v>
      </c>
      <c r="K138" s="287">
        <v>10860</v>
      </c>
      <c r="L138" s="287">
        <v>46124.19</v>
      </c>
      <c r="N138" s="287">
        <v>1985</v>
      </c>
      <c r="O138" s="266">
        <v>369383.6</v>
      </c>
      <c r="Q138" s="266">
        <v>-14812.52</v>
      </c>
      <c r="R138" s="266">
        <v>2461639.23</v>
      </c>
      <c r="S138" s="100">
        <v>1163325.97</v>
      </c>
      <c r="T138" s="100">
        <v>32500</v>
      </c>
      <c r="U138" s="100">
        <v>1043.0899999999999</v>
      </c>
      <c r="W138" s="100">
        <v>1511429</v>
      </c>
      <c r="X138" s="100">
        <v>424545</v>
      </c>
      <c r="Y138" s="124">
        <v>1994867</v>
      </c>
      <c r="AA138" s="124">
        <v>6320</v>
      </c>
      <c r="AC138" s="124">
        <v>838061.7</v>
      </c>
      <c r="AD138" s="124">
        <v>121222.07</v>
      </c>
      <c r="AH138" s="278"/>
    </row>
    <row r="139" spans="1:34" x14ac:dyDescent="0.2">
      <c r="A139" s="266" t="s">
        <v>1707</v>
      </c>
      <c r="B139" s="272">
        <v>126790.35</v>
      </c>
      <c r="C139" s="272">
        <v>24680.3</v>
      </c>
      <c r="D139" s="272">
        <v>237350.71</v>
      </c>
      <c r="G139" s="266">
        <v>2268711.15</v>
      </c>
      <c r="H139" s="266">
        <v>51837.35</v>
      </c>
      <c r="K139" s="287">
        <v>0</v>
      </c>
      <c r="L139" s="287">
        <v>43797.15</v>
      </c>
      <c r="N139" s="287">
        <v>3431</v>
      </c>
      <c r="O139" s="266">
        <v>72110</v>
      </c>
      <c r="P139" s="266">
        <v>-313129.26</v>
      </c>
      <c r="Q139" s="266">
        <v>11546.3</v>
      </c>
      <c r="R139" s="266">
        <v>1490475.39</v>
      </c>
      <c r="S139" s="100">
        <v>1548259.68</v>
      </c>
      <c r="T139" s="100">
        <v>167945</v>
      </c>
      <c r="U139" s="100">
        <v>486.85</v>
      </c>
      <c r="W139" s="100">
        <v>1083092.77</v>
      </c>
      <c r="X139" s="100">
        <v>314128.03999999998</v>
      </c>
      <c r="Y139" s="124">
        <v>1855842.77</v>
      </c>
      <c r="AA139" s="124">
        <v>2600</v>
      </c>
      <c r="AC139" s="124">
        <v>1187700.98</v>
      </c>
      <c r="AD139" s="124">
        <v>240528.43</v>
      </c>
      <c r="AH139" s="278"/>
    </row>
    <row r="140" spans="1:34" x14ac:dyDescent="0.2">
      <c r="A140" s="266" t="s">
        <v>1708</v>
      </c>
      <c r="B140" s="272">
        <v>238257.04</v>
      </c>
      <c r="C140" s="272">
        <v>39173.699999999997</v>
      </c>
      <c r="D140" s="272">
        <v>288648.28999999998</v>
      </c>
      <c r="G140" s="266">
        <v>205578.55</v>
      </c>
      <c r="H140" s="266">
        <v>653159.56999999995</v>
      </c>
      <c r="K140" s="287">
        <v>4000</v>
      </c>
      <c r="L140" s="287">
        <v>73388.25</v>
      </c>
      <c r="N140" s="287">
        <v>3709</v>
      </c>
      <c r="O140" s="266">
        <v>249065</v>
      </c>
      <c r="P140" s="266">
        <v>-278782.13</v>
      </c>
      <c r="Q140" s="266">
        <v>-714.85</v>
      </c>
      <c r="R140" s="266">
        <v>3511106.83</v>
      </c>
      <c r="S140" s="100">
        <v>2154579.29</v>
      </c>
      <c r="T140" s="100">
        <v>26835</v>
      </c>
      <c r="U140" s="100">
        <v>415.41</v>
      </c>
      <c r="W140" s="100">
        <v>1107316.6000000001</v>
      </c>
      <c r="X140" s="100">
        <v>790694.56</v>
      </c>
      <c r="Y140" s="124">
        <v>2136029.6</v>
      </c>
      <c r="AA140" s="124">
        <v>4610</v>
      </c>
      <c r="AC140" s="124">
        <v>1210687.92</v>
      </c>
      <c r="AD140" s="124">
        <v>136134.19</v>
      </c>
      <c r="AH140" s="278"/>
    </row>
    <row r="141" spans="1:34" x14ac:dyDescent="0.2">
      <c r="A141" s="266" t="s">
        <v>1709</v>
      </c>
      <c r="B141" s="272">
        <v>446238.55</v>
      </c>
      <c r="C141" s="272">
        <v>68455.5</v>
      </c>
      <c r="D141" s="272">
        <v>176342.67</v>
      </c>
      <c r="G141" s="266">
        <v>542402.65</v>
      </c>
      <c r="H141" s="266">
        <v>104536.06</v>
      </c>
      <c r="K141" s="287">
        <v>0</v>
      </c>
      <c r="L141" s="287">
        <v>91350</v>
      </c>
      <c r="N141" s="287">
        <v>1140</v>
      </c>
      <c r="O141" s="266">
        <v>45975</v>
      </c>
      <c r="Q141" s="266">
        <v>-1596.97</v>
      </c>
      <c r="R141" s="266">
        <v>1290976.01</v>
      </c>
      <c r="S141" s="100">
        <v>1309014.46</v>
      </c>
      <c r="U141" s="100">
        <v>816</v>
      </c>
      <c r="W141" s="100">
        <v>1508906</v>
      </c>
      <c r="X141" s="100">
        <v>287053.67</v>
      </c>
      <c r="Y141" s="124">
        <v>1871206</v>
      </c>
      <c r="AA141" s="124">
        <v>2000</v>
      </c>
      <c r="AC141" s="124">
        <v>866185.41</v>
      </c>
      <c r="AD141" s="124">
        <v>180460.16</v>
      </c>
      <c r="AH141" s="278"/>
    </row>
    <row r="142" spans="1:34" x14ac:dyDescent="0.2">
      <c r="A142" s="266" t="s">
        <v>1710</v>
      </c>
      <c r="B142" s="272">
        <v>140989.81</v>
      </c>
      <c r="C142" s="272">
        <v>9613.75</v>
      </c>
      <c r="D142" s="272">
        <v>140315.89000000001</v>
      </c>
      <c r="G142" s="266">
        <v>567438.43999999994</v>
      </c>
      <c r="H142" s="266">
        <v>60213.79</v>
      </c>
      <c r="L142" s="287">
        <v>48616.93</v>
      </c>
      <c r="N142" s="287">
        <v>2886</v>
      </c>
      <c r="Q142" s="266">
        <v>2856.53</v>
      </c>
      <c r="R142" s="266">
        <v>431311.75</v>
      </c>
      <c r="S142" s="100">
        <v>2049304.77</v>
      </c>
      <c r="U142" s="100">
        <v>231.94</v>
      </c>
      <c r="W142" s="100">
        <v>815473.2</v>
      </c>
      <c r="X142" s="100">
        <v>304154.56</v>
      </c>
      <c r="Y142" s="124">
        <v>1526073.2</v>
      </c>
      <c r="AA142" s="124">
        <v>1680</v>
      </c>
      <c r="AC142" s="124">
        <v>595621.88</v>
      </c>
      <c r="AD142" s="124">
        <v>156726.23000000001</v>
      </c>
      <c r="AH142" s="278"/>
    </row>
    <row r="143" spans="1:34" x14ac:dyDescent="0.2">
      <c r="A143" s="266" t="s">
        <v>1711</v>
      </c>
      <c r="B143" s="272">
        <v>315885.63</v>
      </c>
      <c r="C143" s="272">
        <v>47993.35</v>
      </c>
      <c r="D143" s="272">
        <v>152387.07</v>
      </c>
      <c r="G143" s="266">
        <v>760079.81</v>
      </c>
      <c r="H143" s="266">
        <v>140217.29</v>
      </c>
      <c r="K143" s="287">
        <v>0</v>
      </c>
      <c r="L143" s="287">
        <v>79618.39</v>
      </c>
      <c r="N143" s="287">
        <v>1841</v>
      </c>
      <c r="O143" s="266">
        <v>53900</v>
      </c>
      <c r="Q143" s="266">
        <v>24304.93</v>
      </c>
      <c r="R143" s="266">
        <v>2115546</v>
      </c>
      <c r="S143" s="100">
        <v>1353254.91</v>
      </c>
      <c r="T143" s="100">
        <v>47100</v>
      </c>
      <c r="U143" s="100">
        <v>622.97</v>
      </c>
      <c r="W143" s="100">
        <v>944373.8</v>
      </c>
      <c r="X143" s="100">
        <v>276425.78000000003</v>
      </c>
      <c r="Y143" s="124">
        <v>1435018.8</v>
      </c>
      <c r="AC143" s="124">
        <v>891371.26</v>
      </c>
      <c r="AD143" s="124">
        <v>154560.75</v>
      </c>
      <c r="AH143" s="278"/>
    </row>
    <row r="144" spans="1:34" x14ac:dyDescent="0.2">
      <c r="A144" s="266" t="s">
        <v>1712</v>
      </c>
      <c r="B144" s="272">
        <v>203218.14</v>
      </c>
      <c r="C144" s="272">
        <v>26301.25</v>
      </c>
      <c r="D144" s="272">
        <v>106316.06</v>
      </c>
      <c r="G144" s="266">
        <v>1374476.98</v>
      </c>
      <c r="H144" s="266">
        <v>15871.71</v>
      </c>
      <c r="K144" s="287">
        <v>1348</v>
      </c>
      <c r="L144" s="287">
        <v>52523.519999999997</v>
      </c>
      <c r="N144" s="287">
        <v>2795.5</v>
      </c>
      <c r="O144" s="266">
        <v>50700</v>
      </c>
      <c r="Q144" s="266">
        <v>-933.52</v>
      </c>
      <c r="R144" s="266">
        <v>2263113.85</v>
      </c>
      <c r="S144" s="100">
        <v>865231.38</v>
      </c>
      <c r="T144" s="100">
        <v>19790</v>
      </c>
      <c r="U144" s="100">
        <v>244.64</v>
      </c>
      <c r="W144" s="100">
        <v>1121741</v>
      </c>
      <c r="X144" s="100">
        <v>259119</v>
      </c>
      <c r="Y144" s="124">
        <v>1508659.5</v>
      </c>
      <c r="AA144" s="124">
        <v>10520</v>
      </c>
      <c r="AC144" s="124">
        <v>601971.61</v>
      </c>
      <c r="AD144" s="124">
        <v>156564.87</v>
      </c>
      <c r="AH144" s="278"/>
    </row>
    <row r="145" spans="1:34" x14ac:dyDescent="0.2">
      <c r="A145" s="266" t="s">
        <v>1713</v>
      </c>
      <c r="B145" s="272">
        <v>67174.78</v>
      </c>
      <c r="C145" s="272">
        <v>76749.850000000006</v>
      </c>
      <c r="D145" s="272">
        <v>332082.17</v>
      </c>
      <c r="G145" s="266">
        <v>765575.2</v>
      </c>
      <c r="H145" s="266">
        <v>39380.15</v>
      </c>
      <c r="K145" s="287">
        <v>0</v>
      </c>
      <c r="L145" s="287">
        <v>84278.35</v>
      </c>
      <c r="N145" s="287">
        <v>2672</v>
      </c>
      <c r="O145" s="266">
        <v>36250</v>
      </c>
      <c r="Q145" s="266">
        <v>4459.93</v>
      </c>
      <c r="R145" s="266">
        <v>2512572.4500000002</v>
      </c>
      <c r="S145" s="100">
        <v>1504288.02</v>
      </c>
      <c r="T145" s="100">
        <v>70060</v>
      </c>
      <c r="U145" s="100">
        <v>267.29000000000002</v>
      </c>
      <c r="W145" s="100">
        <v>1801020.2</v>
      </c>
      <c r="X145" s="100">
        <v>292292</v>
      </c>
      <c r="Y145" s="124">
        <v>2479312.2000000002</v>
      </c>
      <c r="AA145" s="124">
        <v>2640</v>
      </c>
      <c r="AC145" s="124">
        <v>910940.67</v>
      </c>
      <c r="AD145" s="124">
        <v>70563.289999999994</v>
      </c>
      <c r="AH145" s="278"/>
    </row>
    <row r="146" spans="1:34" x14ac:dyDescent="0.2">
      <c r="A146" s="266" t="s">
        <v>1714</v>
      </c>
      <c r="B146" s="272">
        <v>125361.64</v>
      </c>
      <c r="C146" s="272">
        <v>27866.799999999999</v>
      </c>
      <c r="D146" s="272">
        <v>336042.8</v>
      </c>
      <c r="G146" s="266">
        <v>2089006.72</v>
      </c>
      <c r="H146" s="266">
        <v>898303.03</v>
      </c>
      <c r="K146" s="287">
        <v>0</v>
      </c>
      <c r="L146" s="287">
        <v>62316.53</v>
      </c>
      <c r="N146" s="287">
        <v>2404</v>
      </c>
      <c r="O146" s="266">
        <v>52700</v>
      </c>
      <c r="Q146" s="266">
        <v>-10487.99</v>
      </c>
      <c r="R146" s="266">
        <v>1298036.29</v>
      </c>
      <c r="S146" s="100">
        <v>1851430.89</v>
      </c>
      <c r="T146" s="100">
        <v>283496</v>
      </c>
      <c r="U146" s="100">
        <v>714.85</v>
      </c>
      <c r="W146" s="100">
        <v>972631.69</v>
      </c>
      <c r="X146" s="100">
        <v>740274.9</v>
      </c>
      <c r="Y146" s="124">
        <v>1587731.69</v>
      </c>
      <c r="AC146" s="124">
        <v>1035420.49</v>
      </c>
      <c r="AD146" s="124">
        <v>369424.3</v>
      </c>
      <c r="AH146" s="278"/>
    </row>
    <row r="147" spans="1:34" x14ac:dyDescent="0.2">
      <c r="A147" s="266" t="s">
        <v>1715</v>
      </c>
      <c r="B147" s="272">
        <v>189119.94</v>
      </c>
      <c r="C147" s="272">
        <v>55644.1</v>
      </c>
      <c r="D147" s="272">
        <v>740637.88</v>
      </c>
      <c r="G147" s="266">
        <v>794437.27</v>
      </c>
      <c r="H147" s="266">
        <v>298603.57</v>
      </c>
      <c r="K147" s="287">
        <v>63</v>
      </c>
      <c r="L147" s="287">
        <v>49293.56</v>
      </c>
      <c r="Q147" s="266">
        <v>90755.61</v>
      </c>
      <c r="R147" s="266">
        <v>1854562.35</v>
      </c>
      <c r="S147" s="100">
        <v>1509288.73</v>
      </c>
      <c r="T147" s="100">
        <v>15000</v>
      </c>
      <c r="U147" s="100">
        <v>571.86</v>
      </c>
      <c r="W147" s="100">
        <v>706860</v>
      </c>
      <c r="X147" s="100">
        <v>246170.27</v>
      </c>
      <c r="Y147" s="124">
        <v>1546260</v>
      </c>
      <c r="AA147" s="124">
        <v>1800</v>
      </c>
      <c r="AC147" s="124">
        <v>603874.57999999996</v>
      </c>
      <c r="AD147" s="124">
        <v>184426.71</v>
      </c>
      <c r="AH147" s="278"/>
    </row>
    <row r="148" spans="1:34" x14ac:dyDescent="0.2">
      <c r="A148" s="266" t="s">
        <v>1716</v>
      </c>
      <c r="B148" s="272">
        <v>957314.86</v>
      </c>
      <c r="C148" s="272">
        <v>48487.15</v>
      </c>
      <c r="D148" s="272">
        <v>49242.11</v>
      </c>
      <c r="G148" s="266">
        <v>953873.81</v>
      </c>
      <c r="H148" s="266">
        <v>537321.14</v>
      </c>
      <c r="K148" s="287">
        <v>0</v>
      </c>
      <c r="L148" s="287">
        <v>47000</v>
      </c>
      <c r="Q148" s="266">
        <v>246233.94</v>
      </c>
      <c r="R148" s="266">
        <v>3974625.34</v>
      </c>
      <c r="S148" s="100">
        <v>1813785.71</v>
      </c>
      <c r="T148" s="100">
        <v>152710</v>
      </c>
      <c r="U148" s="100">
        <v>1988.42</v>
      </c>
      <c r="W148" s="100">
        <v>801990</v>
      </c>
      <c r="X148" s="100">
        <v>320362.34999999998</v>
      </c>
      <c r="Y148" s="124">
        <v>1638190</v>
      </c>
      <c r="AA148" s="124">
        <v>1800</v>
      </c>
      <c r="AC148" s="124">
        <v>895439.95</v>
      </c>
      <c r="AD148" s="124">
        <v>309816.38</v>
      </c>
      <c r="AH148" s="278"/>
    </row>
    <row r="149" spans="1:34" x14ac:dyDescent="0.2">
      <c r="A149" s="266" t="s">
        <v>1717</v>
      </c>
      <c r="B149" s="272">
        <v>441076.88</v>
      </c>
      <c r="C149" s="272">
        <v>34955</v>
      </c>
      <c r="D149" s="272">
        <v>72728.070000000007</v>
      </c>
      <c r="G149" s="266">
        <v>1143319.1100000001</v>
      </c>
      <c r="H149" s="266">
        <v>411582.51</v>
      </c>
      <c r="I149" s="266">
        <v>3500</v>
      </c>
      <c r="K149" s="287">
        <v>4800</v>
      </c>
      <c r="L149" s="287">
        <v>30602.6</v>
      </c>
      <c r="Q149" s="266">
        <v>128078.49</v>
      </c>
      <c r="R149" s="266">
        <v>2427116.52</v>
      </c>
      <c r="S149" s="100">
        <v>943552.29</v>
      </c>
      <c r="T149" s="100">
        <v>176064</v>
      </c>
      <c r="U149" s="100">
        <v>1086.51</v>
      </c>
      <c r="W149" s="100">
        <v>1452468.1</v>
      </c>
      <c r="X149" s="100">
        <v>172470.11</v>
      </c>
      <c r="Y149" s="124">
        <v>1689368.1</v>
      </c>
      <c r="AA149" s="124">
        <v>1800</v>
      </c>
      <c r="AC149" s="124">
        <v>778215.01</v>
      </c>
      <c r="AD149" s="124">
        <v>211364.85</v>
      </c>
      <c r="AG149" s="124">
        <v>41200</v>
      </c>
      <c r="AH149" s="278"/>
    </row>
    <row r="150" spans="1:34" x14ac:dyDescent="0.2">
      <c r="A150" s="266" t="s">
        <v>1718</v>
      </c>
      <c r="B150" s="272">
        <v>514792.01</v>
      </c>
      <c r="C150" s="272">
        <v>22958.02</v>
      </c>
      <c r="D150" s="272">
        <v>252206.33</v>
      </c>
      <c r="G150" s="266">
        <v>1008551.95</v>
      </c>
      <c r="H150" s="266">
        <v>617620.69999999995</v>
      </c>
      <c r="K150" s="287">
        <v>440</v>
      </c>
      <c r="L150" s="287">
        <v>41750</v>
      </c>
      <c r="N150" s="287">
        <v>2005.62</v>
      </c>
      <c r="Q150" s="266">
        <v>286015.02</v>
      </c>
      <c r="R150" s="266">
        <v>2538450.7999999998</v>
      </c>
      <c r="S150" s="100">
        <v>1000070.35</v>
      </c>
      <c r="T150" s="100">
        <v>205930</v>
      </c>
      <c r="U150" s="100">
        <v>1392.72</v>
      </c>
      <c r="W150" s="100">
        <v>1954189</v>
      </c>
      <c r="X150" s="100">
        <v>363094.55</v>
      </c>
      <c r="Y150" s="124">
        <v>2483849</v>
      </c>
      <c r="AA150" s="124">
        <v>1800</v>
      </c>
      <c r="AC150" s="124">
        <v>845754.54</v>
      </c>
      <c r="AD150" s="124">
        <v>311335.12</v>
      </c>
      <c r="AH150" s="278"/>
    </row>
    <row r="151" spans="1:34" x14ac:dyDescent="0.2">
      <c r="A151" s="266" t="s">
        <v>1719</v>
      </c>
      <c r="B151" s="272">
        <v>411015.67</v>
      </c>
      <c r="C151" s="272">
        <v>130713.01</v>
      </c>
      <c r="D151" s="272">
        <v>371051.78</v>
      </c>
      <c r="G151" s="266">
        <v>1085022.21</v>
      </c>
      <c r="H151" s="266">
        <v>483023.65</v>
      </c>
      <c r="K151" s="287">
        <v>2260</v>
      </c>
      <c r="L151" s="287">
        <v>226449.68</v>
      </c>
      <c r="Q151" s="266">
        <v>324717.59999999998</v>
      </c>
      <c r="R151" s="266">
        <v>3053279.47</v>
      </c>
      <c r="S151" s="100">
        <v>1919051.69</v>
      </c>
      <c r="T151" s="100">
        <v>187400</v>
      </c>
      <c r="U151" s="100">
        <v>972.08</v>
      </c>
      <c r="W151" s="100">
        <v>974540</v>
      </c>
      <c r="X151" s="100">
        <v>304369.95</v>
      </c>
      <c r="Y151" s="124">
        <v>1653260</v>
      </c>
      <c r="AA151" s="124">
        <v>1800</v>
      </c>
      <c r="AC151" s="124">
        <v>879185.41</v>
      </c>
      <c r="AD151" s="124">
        <v>204823.45</v>
      </c>
      <c r="AH151" s="278"/>
    </row>
    <row r="152" spans="1:34" x14ac:dyDescent="0.2">
      <c r="A152" s="266" t="s">
        <v>1720</v>
      </c>
      <c r="B152" s="272">
        <v>320405.32</v>
      </c>
      <c r="C152" s="272">
        <v>11079</v>
      </c>
      <c r="D152" s="272">
        <v>77510.48</v>
      </c>
      <c r="G152" s="266">
        <v>271393.8</v>
      </c>
      <c r="H152" s="266">
        <v>258078.25</v>
      </c>
      <c r="L152" s="287">
        <v>48400</v>
      </c>
      <c r="Q152" s="266">
        <v>193526.8</v>
      </c>
      <c r="R152" s="266">
        <v>1819262.69</v>
      </c>
      <c r="S152" s="100">
        <v>1327667.9099999999</v>
      </c>
      <c r="T152" s="100">
        <v>256285</v>
      </c>
      <c r="U152" s="100">
        <v>666.7</v>
      </c>
      <c r="W152" s="100">
        <v>972825</v>
      </c>
      <c r="X152" s="100">
        <v>357312.03</v>
      </c>
      <c r="Y152" s="124">
        <v>1671025</v>
      </c>
      <c r="AA152" s="124">
        <v>1800</v>
      </c>
      <c r="AC152" s="124">
        <v>745010.67</v>
      </c>
      <c r="AD152" s="124">
        <v>175024.35</v>
      </c>
      <c r="AH152" s="278"/>
    </row>
    <row r="153" spans="1:34" x14ac:dyDescent="0.2">
      <c r="A153" s="266" t="s">
        <v>1721</v>
      </c>
      <c r="B153" s="272">
        <v>76891.62</v>
      </c>
      <c r="C153" s="272">
        <v>73508.95</v>
      </c>
      <c r="D153" s="272">
        <v>508287.1</v>
      </c>
      <c r="G153" s="266">
        <v>1085942.3799999999</v>
      </c>
      <c r="H153" s="266">
        <v>237980.51</v>
      </c>
      <c r="K153" s="287">
        <v>6490</v>
      </c>
      <c r="L153" s="287">
        <v>37304</v>
      </c>
      <c r="Q153" s="266">
        <v>312037.92</v>
      </c>
      <c r="R153" s="266">
        <v>2522678.58</v>
      </c>
      <c r="S153" s="100">
        <v>823862.9</v>
      </c>
      <c r="T153" s="100">
        <v>239400</v>
      </c>
      <c r="U153" s="100">
        <v>437.19</v>
      </c>
      <c r="W153" s="100">
        <v>1760620</v>
      </c>
      <c r="X153" s="100">
        <v>248258.83</v>
      </c>
      <c r="Y153" s="124">
        <v>2078720</v>
      </c>
      <c r="AA153" s="124">
        <v>1800</v>
      </c>
      <c r="AC153" s="124">
        <v>902352.6</v>
      </c>
      <c r="AD153" s="124">
        <v>212546.08</v>
      </c>
      <c r="AH153" s="278"/>
    </row>
    <row r="154" spans="1:34" x14ac:dyDescent="0.2">
      <c r="A154" s="266" t="s">
        <v>1722</v>
      </c>
      <c r="B154" s="272">
        <v>145379.10999999999</v>
      </c>
      <c r="C154" s="272">
        <v>50657.5</v>
      </c>
      <c r="D154" s="272">
        <v>79960.61</v>
      </c>
      <c r="G154" s="266">
        <v>1386571.25</v>
      </c>
      <c r="H154" s="266">
        <v>398713.68</v>
      </c>
      <c r="K154" s="287">
        <v>8550</v>
      </c>
      <c r="L154" s="287">
        <v>42931.3</v>
      </c>
      <c r="Q154" s="266">
        <v>214688.87</v>
      </c>
      <c r="R154" s="266">
        <v>4801199.47</v>
      </c>
      <c r="S154" s="100">
        <v>1233094.3899999999</v>
      </c>
      <c r="W154" s="100">
        <v>173775</v>
      </c>
      <c r="X154" s="100">
        <v>313512.67</v>
      </c>
      <c r="Y154" s="124">
        <v>807775</v>
      </c>
      <c r="AA154" s="124">
        <v>1800</v>
      </c>
      <c r="AC154" s="124">
        <v>719499.6</v>
      </c>
      <c r="AD154" s="124">
        <v>340324.28</v>
      </c>
      <c r="AH154" s="278"/>
    </row>
    <row r="155" spans="1:34" x14ac:dyDescent="0.2">
      <c r="A155" s="266" t="s">
        <v>1723</v>
      </c>
      <c r="B155" s="272">
        <v>18509.18</v>
      </c>
      <c r="C155" s="272">
        <v>39216.949999999997</v>
      </c>
      <c r="D155" s="272">
        <v>246794.11</v>
      </c>
      <c r="G155" s="266">
        <v>877561.62</v>
      </c>
      <c r="H155" s="266">
        <v>290233.02</v>
      </c>
      <c r="K155" s="287">
        <v>102000</v>
      </c>
      <c r="L155" s="287">
        <v>105990.1</v>
      </c>
      <c r="N155" s="287">
        <v>0.17</v>
      </c>
      <c r="Q155" s="266">
        <v>337382.44</v>
      </c>
      <c r="R155" s="266">
        <v>5209136.26</v>
      </c>
      <c r="S155" s="100">
        <v>1328483.51</v>
      </c>
      <c r="U155" s="100">
        <v>433.79</v>
      </c>
      <c r="W155" s="100">
        <v>1391810</v>
      </c>
      <c r="X155" s="100">
        <v>306848.67</v>
      </c>
      <c r="Y155" s="124">
        <v>2050310</v>
      </c>
      <c r="AA155" s="124">
        <v>1800</v>
      </c>
      <c r="AC155" s="124">
        <v>887902.48</v>
      </c>
      <c r="AD155" s="124">
        <v>354143.53</v>
      </c>
      <c r="AH155" s="278"/>
    </row>
    <row r="156" spans="1:34" x14ac:dyDescent="0.2">
      <c r="A156" s="266" t="s">
        <v>1724</v>
      </c>
      <c r="B156" s="272">
        <v>279103.8</v>
      </c>
      <c r="C156" s="272">
        <v>30951</v>
      </c>
      <c r="D156" s="272">
        <v>190651.57</v>
      </c>
      <c r="G156" s="266">
        <v>1025518.81</v>
      </c>
      <c r="H156" s="266">
        <v>204247.22</v>
      </c>
      <c r="K156" s="287">
        <v>3000</v>
      </c>
      <c r="L156" s="287">
        <v>98250.66</v>
      </c>
      <c r="Q156" s="266">
        <v>256374.53</v>
      </c>
      <c r="R156" s="266">
        <v>2453318.4700000002</v>
      </c>
      <c r="S156" s="100">
        <v>832109.8</v>
      </c>
      <c r="U156" s="100">
        <v>898.25</v>
      </c>
      <c r="W156" s="100">
        <v>788760</v>
      </c>
      <c r="X156" s="100">
        <v>253202.43</v>
      </c>
      <c r="Y156" s="124">
        <v>1011764</v>
      </c>
      <c r="AA156" s="124">
        <v>1800</v>
      </c>
      <c r="AC156" s="124">
        <v>801697.72</v>
      </c>
      <c r="AD156" s="124">
        <v>248151.04000000001</v>
      </c>
      <c r="AH156" s="278"/>
    </row>
    <row r="157" spans="1:34" x14ac:dyDescent="0.2">
      <c r="A157" s="266" t="s">
        <v>1725</v>
      </c>
      <c r="B157" s="272">
        <v>504240.85</v>
      </c>
      <c r="C157" s="272">
        <v>536712.66</v>
      </c>
      <c r="D157" s="272">
        <v>55891.43</v>
      </c>
      <c r="G157" s="266">
        <v>374992.49</v>
      </c>
      <c r="H157" s="266">
        <v>1519878.3</v>
      </c>
      <c r="K157" s="287">
        <v>13840</v>
      </c>
      <c r="L157" s="287">
        <v>164138.20000000001</v>
      </c>
      <c r="O157" s="266">
        <v>3100</v>
      </c>
      <c r="Q157" s="266">
        <v>-2475729.7799999998</v>
      </c>
      <c r="R157" s="266">
        <v>4517827.99</v>
      </c>
      <c r="S157" s="100">
        <v>1484575.68</v>
      </c>
      <c r="T157" s="100">
        <v>246220</v>
      </c>
      <c r="U157" s="100">
        <v>1055.6099999999999</v>
      </c>
      <c r="W157" s="100">
        <v>1411480</v>
      </c>
      <c r="X157" s="100">
        <v>1449239.47</v>
      </c>
      <c r="Y157" s="124">
        <v>1931830</v>
      </c>
      <c r="AA157" s="124">
        <v>1800</v>
      </c>
      <c r="AB157" s="124">
        <v>1640</v>
      </c>
      <c r="AC157" s="124">
        <v>1326526.5</v>
      </c>
      <c r="AD157" s="124">
        <v>329861.84000000003</v>
      </c>
      <c r="AH157" s="278"/>
    </row>
    <row r="158" spans="1:34" x14ac:dyDescent="0.2">
      <c r="A158" s="266" t="s">
        <v>1726</v>
      </c>
      <c r="B158" s="272">
        <v>343113.14</v>
      </c>
      <c r="C158" s="272">
        <v>81039.5</v>
      </c>
      <c r="D158" s="272">
        <v>67198.3</v>
      </c>
      <c r="G158" s="266">
        <v>704174.28</v>
      </c>
      <c r="H158" s="266">
        <v>170959.96</v>
      </c>
      <c r="K158" s="287">
        <v>0</v>
      </c>
      <c r="L158" s="287">
        <v>40944.81</v>
      </c>
      <c r="Q158" s="266">
        <v>254431.01</v>
      </c>
      <c r="R158" s="266">
        <v>3061336.79</v>
      </c>
      <c r="S158" s="100">
        <v>1329903.92</v>
      </c>
      <c r="T158" s="100">
        <v>153350</v>
      </c>
      <c r="U158" s="100">
        <v>739.99</v>
      </c>
      <c r="W158" s="100">
        <v>1127945</v>
      </c>
      <c r="X158" s="100">
        <v>320474.40000000002</v>
      </c>
      <c r="Y158" s="124">
        <v>1699045</v>
      </c>
      <c r="AA158" s="124">
        <v>1800</v>
      </c>
      <c r="AC158" s="124">
        <v>947094.89</v>
      </c>
      <c r="AD158" s="124">
        <v>246773.16</v>
      </c>
      <c r="AH158" s="278"/>
    </row>
    <row r="159" spans="1:34" x14ac:dyDescent="0.2">
      <c r="A159" s="266" t="s">
        <v>1727</v>
      </c>
      <c r="B159" s="272">
        <v>407567</v>
      </c>
      <c r="C159" s="272">
        <v>166101.70000000001</v>
      </c>
      <c r="D159" s="272">
        <v>419806.09</v>
      </c>
      <c r="G159" s="266">
        <v>1816550.79</v>
      </c>
      <c r="H159" s="266">
        <v>533987.65</v>
      </c>
      <c r="L159" s="287">
        <v>205877.29</v>
      </c>
      <c r="Q159" s="266">
        <v>183710.77</v>
      </c>
      <c r="R159" s="266">
        <v>2227904.62</v>
      </c>
      <c r="S159" s="100">
        <v>1093052.53</v>
      </c>
      <c r="T159" s="100">
        <v>119750</v>
      </c>
      <c r="U159" s="100">
        <v>373.85</v>
      </c>
      <c r="W159" s="100">
        <v>1003864</v>
      </c>
      <c r="X159" s="100">
        <v>235035.79</v>
      </c>
      <c r="Y159" s="124">
        <v>1446474</v>
      </c>
      <c r="AA159" s="124">
        <v>18556</v>
      </c>
      <c r="AC159" s="124">
        <v>567952.72</v>
      </c>
      <c r="AD159" s="124">
        <v>86008.92</v>
      </c>
      <c r="AH159" s="278"/>
    </row>
    <row r="160" spans="1:34" x14ac:dyDescent="0.2">
      <c r="A160" s="266" t="s">
        <v>1728</v>
      </c>
      <c r="B160" s="272">
        <v>351911.33</v>
      </c>
      <c r="C160" s="272">
        <v>77503.100000000006</v>
      </c>
      <c r="D160" s="272">
        <v>220159.12</v>
      </c>
      <c r="G160" s="266">
        <v>1454631.29</v>
      </c>
      <c r="H160" s="266">
        <v>328611.01</v>
      </c>
      <c r="K160" s="287">
        <v>4000</v>
      </c>
      <c r="L160" s="287">
        <v>93722.07</v>
      </c>
      <c r="Q160" s="266">
        <v>173984.56</v>
      </c>
      <c r="R160" s="266">
        <v>1652500.79</v>
      </c>
      <c r="S160" s="100">
        <v>1207828.22</v>
      </c>
      <c r="T160" s="100">
        <v>205165</v>
      </c>
      <c r="U160" s="100">
        <v>636.09</v>
      </c>
      <c r="W160" s="100">
        <v>551495</v>
      </c>
      <c r="X160" s="100">
        <v>252216.83</v>
      </c>
      <c r="Y160" s="124">
        <v>1187799</v>
      </c>
      <c r="AA160" s="124">
        <v>1800</v>
      </c>
      <c r="AC160" s="124">
        <v>682986.18</v>
      </c>
      <c r="AD160" s="124">
        <v>185780.66</v>
      </c>
      <c r="AH160" s="278"/>
    </row>
    <row r="161" spans="1:34" x14ac:dyDescent="0.2">
      <c r="A161" s="266" t="s">
        <v>1729</v>
      </c>
      <c r="B161" s="272">
        <v>555577.65</v>
      </c>
      <c r="C161" s="272">
        <v>0</v>
      </c>
      <c r="D161" s="272">
        <v>75087.740000000005</v>
      </c>
      <c r="G161" s="266">
        <v>1437963.17</v>
      </c>
      <c r="H161" s="266">
        <v>452911.53</v>
      </c>
      <c r="L161" s="287">
        <v>127268.57</v>
      </c>
      <c r="Q161" s="266">
        <v>3840</v>
      </c>
      <c r="R161" s="266">
        <v>2038406.69</v>
      </c>
      <c r="S161" s="100">
        <v>1236068.2</v>
      </c>
      <c r="T161" s="100">
        <v>130240</v>
      </c>
      <c r="U161" s="100">
        <v>1445.51</v>
      </c>
      <c r="W161" s="100">
        <v>850535</v>
      </c>
      <c r="X161" s="100">
        <v>162174.39999999999</v>
      </c>
      <c r="Y161" s="124">
        <v>1244635</v>
      </c>
      <c r="AC161" s="124">
        <v>916501.41</v>
      </c>
      <c r="AD161" s="124">
        <v>404840.96000000002</v>
      </c>
      <c r="AH161" s="278"/>
    </row>
    <row r="162" spans="1:34" x14ac:dyDescent="0.2">
      <c r="A162" s="266" t="s">
        <v>1730</v>
      </c>
      <c r="B162" s="272">
        <v>295637.03000000003</v>
      </c>
      <c r="C162" s="272">
        <v>36632</v>
      </c>
      <c r="D162" s="272">
        <v>61549.58</v>
      </c>
      <c r="G162" s="266">
        <v>1264639.83</v>
      </c>
      <c r="H162" s="266">
        <v>390159.51</v>
      </c>
      <c r="K162" s="287">
        <v>0</v>
      </c>
      <c r="L162" s="287">
        <v>50450</v>
      </c>
      <c r="Q162" s="266">
        <v>258699.32</v>
      </c>
      <c r="R162" s="266">
        <v>2546107.46</v>
      </c>
      <c r="S162" s="100">
        <v>1349021.07</v>
      </c>
      <c r="T162" s="100">
        <v>67980</v>
      </c>
      <c r="U162" s="100">
        <v>675.84</v>
      </c>
      <c r="W162" s="100">
        <v>878570</v>
      </c>
      <c r="X162" s="100">
        <v>286783.11</v>
      </c>
      <c r="Y162" s="124">
        <v>1409965</v>
      </c>
      <c r="AA162" s="124">
        <v>1800</v>
      </c>
      <c r="AC162" s="124">
        <v>863284.69</v>
      </c>
      <c r="AD162" s="124">
        <v>239195.32</v>
      </c>
      <c r="AG162" s="124">
        <v>8271</v>
      </c>
      <c r="AH162" s="278"/>
    </row>
    <row r="163" spans="1:34" x14ac:dyDescent="0.2">
      <c r="A163" s="266" t="s">
        <v>1731</v>
      </c>
      <c r="B163" s="272">
        <v>151990.92000000001</v>
      </c>
      <c r="C163" s="272">
        <v>4948.3599999999997</v>
      </c>
      <c r="D163" s="272">
        <v>42701.94</v>
      </c>
      <c r="G163" s="266">
        <v>435454.19</v>
      </c>
      <c r="H163" s="266">
        <v>410510.92</v>
      </c>
      <c r="K163" s="287">
        <v>4900</v>
      </c>
      <c r="L163" s="287">
        <v>39099.24</v>
      </c>
      <c r="Q163" s="266">
        <v>162125.39000000001</v>
      </c>
      <c r="R163" s="266">
        <v>2320392.7599999998</v>
      </c>
      <c r="S163" s="100">
        <v>1125183.06</v>
      </c>
      <c r="T163" s="100">
        <v>185387</v>
      </c>
      <c r="U163" s="100">
        <v>436.43</v>
      </c>
      <c r="W163" s="100">
        <v>634095</v>
      </c>
      <c r="X163" s="100">
        <v>206989.71</v>
      </c>
      <c r="Y163" s="124">
        <v>1027325</v>
      </c>
      <c r="AA163" s="124">
        <v>1800</v>
      </c>
      <c r="AC163" s="124">
        <v>971527.67</v>
      </c>
      <c r="AD163" s="124">
        <v>252377.18</v>
      </c>
      <c r="AH163" s="278"/>
    </row>
    <row r="164" spans="1:34" x14ac:dyDescent="0.2">
      <c r="A164" s="266" t="s">
        <v>1780</v>
      </c>
      <c r="B164" s="272">
        <v>480633.45</v>
      </c>
      <c r="C164" s="272">
        <v>32751</v>
      </c>
      <c r="D164" s="272">
        <v>108734.94</v>
      </c>
      <c r="G164" s="266">
        <v>1214863.33</v>
      </c>
      <c r="H164" s="266">
        <v>505819.11</v>
      </c>
      <c r="K164" s="287">
        <v>4000</v>
      </c>
      <c r="L164" s="287">
        <v>76672.52</v>
      </c>
      <c r="Q164" s="266">
        <v>263586.84000000003</v>
      </c>
      <c r="R164" s="266">
        <v>2754433.99</v>
      </c>
      <c r="S164" s="100">
        <v>1124964.1399999999</v>
      </c>
      <c r="T164" s="100">
        <v>75300</v>
      </c>
      <c r="U164" s="100">
        <v>1294.1500000000001</v>
      </c>
      <c r="W164" s="100">
        <v>870905</v>
      </c>
      <c r="X164" s="100">
        <v>244374.35</v>
      </c>
      <c r="Y164" s="124">
        <v>1359605</v>
      </c>
      <c r="AA164" s="124">
        <v>1800</v>
      </c>
      <c r="AC164" s="124">
        <v>945318.38</v>
      </c>
      <c r="AD164" s="124">
        <v>311151.84999999998</v>
      </c>
      <c r="AG164" s="124">
        <v>5500</v>
      </c>
      <c r="AH164" s="278"/>
    </row>
    <row r="165" spans="1:34" x14ac:dyDescent="0.2">
      <c r="A165" s="266" t="s">
        <v>1784</v>
      </c>
      <c r="B165" s="272">
        <v>820872.9</v>
      </c>
      <c r="C165" s="272">
        <v>414.4</v>
      </c>
      <c r="D165" s="272">
        <v>95470.48</v>
      </c>
      <c r="G165" s="266">
        <v>543430</v>
      </c>
      <c r="H165" s="266">
        <v>293232.33</v>
      </c>
      <c r="K165" s="287">
        <v>141230</v>
      </c>
      <c r="L165" s="287">
        <v>80115.039999999994</v>
      </c>
      <c r="M165" s="287">
        <v>16900</v>
      </c>
      <c r="Q165" s="266">
        <v>272962.81</v>
      </c>
      <c r="R165" s="266">
        <v>4164121.7</v>
      </c>
      <c r="S165" s="100">
        <v>1337427.8</v>
      </c>
      <c r="T165" s="100">
        <v>264500</v>
      </c>
      <c r="U165" s="100">
        <v>1477.18</v>
      </c>
      <c r="W165" s="100">
        <v>1437030</v>
      </c>
      <c r="X165" s="100">
        <v>338275.63</v>
      </c>
      <c r="Y165" s="124">
        <v>1887930</v>
      </c>
      <c r="AA165" s="124">
        <v>1800</v>
      </c>
      <c r="AC165" s="124">
        <v>1193210.07</v>
      </c>
      <c r="AD165" s="124">
        <v>82091.7</v>
      </c>
      <c r="AH165" s="278"/>
    </row>
    <row r="166" spans="1:34" x14ac:dyDescent="0.2">
      <c r="A166" s="266" t="s">
        <v>1788</v>
      </c>
      <c r="B166" s="272">
        <v>432608.29</v>
      </c>
      <c r="C166" s="272">
        <v>754.44</v>
      </c>
      <c r="D166" s="272">
        <v>387418.71</v>
      </c>
      <c r="G166" s="266">
        <v>1083724.47</v>
      </c>
      <c r="H166" s="266">
        <v>392647.66</v>
      </c>
      <c r="K166" s="287">
        <v>0</v>
      </c>
      <c r="L166" s="287">
        <v>84207.82</v>
      </c>
      <c r="Q166" s="266">
        <v>1212.98</v>
      </c>
      <c r="R166" s="266">
        <v>3254719.47</v>
      </c>
      <c r="S166" s="100">
        <v>1151026.01</v>
      </c>
      <c r="T166" s="100">
        <v>154550</v>
      </c>
      <c r="W166" s="100">
        <v>617033.1</v>
      </c>
      <c r="X166" s="100">
        <v>254212.71</v>
      </c>
      <c r="Y166" s="124">
        <v>958933.1</v>
      </c>
      <c r="AA166" s="124">
        <v>8152</v>
      </c>
      <c r="AC166" s="124">
        <v>510246.64</v>
      </c>
      <c r="AD166" s="124">
        <v>257473.75</v>
      </c>
      <c r="AG166" s="124">
        <v>2493.1</v>
      </c>
      <c r="AH166" s="278"/>
    </row>
    <row r="167" spans="1:34" x14ac:dyDescent="0.2">
      <c r="A167" s="266" t="s">
        <v>1732</v>
      </c>
      <c r="B167" s="272">
        <v>734682.99</v>
      </c>
      <c r="C167" s="272">
        <v>423840.8</v>
      </c>
      <c r="D167" s="272">
        <v>66270.47</v>
      </c>
      <c r="G167" s="266">
        <v>580298.86</v>
      </c>
      <c r="H167" s="266">
        <v>525060.06000000006</v>
      </c>
      <c r="K167" s="287">
        <v>3000</v>
      </c>
      <c r="L167" s="287">
        <v>54954.93</v>
      </c>
      <c r="N167" s="287">
        <v>28.04</v>
      </c>
      <c r="Q167" s="266">
        <v>-2720032.14</v>
      </c>
      <c r="R167" s="266">
        <v>4774273.9400000004</v>
      </c>
      <c r="S167" s="100">
        <v>1603550.03</v>
      </c>
      <c r="T167" s="100">
        <v>225525</v>
      </c>
      <c r="U167" s="100">
        <v>1232.92</v>
      </c>
      <c r="W167" s="100">
        <v>1124655</v>
      </c>
      <c r="X167" s="100">
        <v>18900</v>
      </c>
      <c r="Y167" s="124">
        <v>1563349</v>
      </c>
      <c r="AB167" s="124">
        <v>15340</v>
      </c>
      <c r="AC167" s="124">
        <v>733259.91</v>
      </c>
      <c r="AD167" s="124">
        <v>277704.03000000003</v>
      </c>
      <c r="AG167" s="124">
        <v>4120</v>
      </c>
      <c r="AH167" s="278"/>
    </row>
    <row r="168" spans="1:34" x14ac:dyDescent="0.2">
      <c r="A168" s="266" t="s">
        <v>1733</v>
      </c>
      <c r="B168" s="272">
        <v>305185.64</v>
      </c>
      <c r="C168" s="272">
        <v>43441.45</v>
      </c>
      <c r="D168" s="272">
        <v>42944.02</v>
      </c>
      <c r="G168" s="266">
        <v>967736.02</v>
      </c>
      <c r="H168" s="266">
        <v>487388.39</v>
      </c>
      <c r="K168" s="287">
        <v>2000</v>
      </c>
      <c r="L168" s="287">
        <v>49300</v>
      </c>
      <c r="N168" s="287">
        <v>18.690000000000001</v>
      </c>
      <c r="Q168" s="266">
        <v>-1395646.91</v>
      </c>
      <c r="R168" s="266">
        <v>3320080.98</v>
      </c>
      <c r="S168" s="100">
        <v>878946.68</v>
      </c>
      <c r="T168" s="100">
        <v>120040</v>
      </c>
      <c r="U168" s="100">
        <v>653</v>
      </c>
      <c r="W168" s="100">
        <v>1515285</v>
      </c>
      <c r="X168" s="100">
        <v>9900</v>
      </c>
      <c r="Y168" s="124">
        <v>1729385</v>
      </c>
      <c r="AB168" s="124">
        <v>14040</v>
      </c>
      <c r="AC168" s="124">
        <v>589477.68000000005</v>
      </c>
      <c r="AD168" s="124">
        <v>249695.24</v>
      </c>
      <c r="AH168" s="278"/>
    </row>
    <row r="169" spans="1:34" x14ac:dyDescent="0.2">
      <c r="A169" s="266" t="s">
        <v>1734</v>
      </c>
      <c r="B169" s="272">
        <v>217881.23</v>
      </c>
      <c r="C169" s="272">
        <v>218604.21</v>
      </c>
      <c r="D169" s="272">
        <v>34982.6</v>
      </c>
      <c r="G169" s="266">
        <v>916770.99</v>
      </c>
      <c r="H169" s="266">
        <v>379483.82</v>
      </c>
      <c r="K169" s="287">
        <v>4000</v>
      </c>
      <c r="L169" s="287">
        <v>41135.75</v>
      </c>
      <c r="N169" s="287">
        <v>371.71</v>
      </c>
      <c r="Q169" s="266">
        <v>-438529.39</v>
      </c>
      <c r="R169" s="266">
        <v>2333757.04</v>
      </c>
      <c r="S169" s="100">
        <v>1075951.33</v>
      </c>
      <c r="T169" s="100">
        <v>78280</v>
      </c>
      <c r="U169" s="100">
        <v>425.24</v>
      </c>
      <c r="W169" s="100">
        <v>1088570</v>
      </c>
      <c r="X169" s="100">
        <v>38217.879999999997</v>
      </c>
      <c r="Y169" s="124">
        <v>1402470</v>
      </c>
      <c r="AB169" s="124">
        <v>7640</v>
      </c>
      <c r="AC169" s="124">
        <v>694952.62</v>
      </c>
      <c r="AD169" s="124">
        <v>223459.09</v>
      </c>
      <c r="AG169" s="124">
        <v>2700</v>
      </c>
      <c r="AH169" s="278"/>
    </row>
    <row r="170" spans="1:34" x14ac:dyDescent="0.2">
      <c r="A170" s="266" t="s">
        <v>1735</v>
      </c>
      <c r="B170" s="272">
        <v>1374659.56</v>
      </c>
      <c r="C170" s="272">
        <v>249293.61</v>
      </c>
      <c r="D170" s="272">
        <v>34183.129999999997</v>
      </c>
      <c r="G170" s="266">
        <v>133852.06</v>
      </c>
      <c r="H170" s="266">
        <v>376745.17</v>
      </c>
      <c r="K170" s="287">
        <v>2000</v>
      </c>
      <c r="L170" s="287">
        <v>65419.88</v>
      </c>
      <c r="N170" s="287">
        <v>0</v>
      </c>
      <c r="Q170" s="266">
        <v>-875209.87</v>
      </c>
      <c r="R170" s="266">
        <v>2500833.27</v>
      </c>
      <c r="S170" s="100">
        <v>2310051.0499999998</v>
      </c>
      <c r="T170" s="100">
        <v>348395</v>
      </c>
      <c r="U170" s="100">
        <v>1796.8</v>
      </c>
      <c r="W170" s="100">
        <v>1062950</v>
      </c>
      <c r="X170" s="100">
        <v>11900</v>
      </c>
      <c r="Y170" s="124">
        <v>1946350</v>
      </c>
      <c r="AB170" s="124">
        <v>7280</v>
      </c>
      <c r="AC170" s="124">
        <v>915469.9</v>
      </c>
      <c r="AD170" s="124">
        <v>154981.70000000001</v>
      </c>
      <c r="AG170" s="124">
        <v>3380</v>
      </c>
      <c r="AH170" s="278"/>
    </row>
    <row r="171" spans="1:34" x14ac:dyDescent="0.2">
      <c r="A171" s="266" t="s">
        <v>1736</v>
      </c>
      <c r="B171" s="272">
        <v>1927614.04</v>
      </c>
      <c r="C171" s="272">
        <v>1086661.49</v>
      </c>
      <c r="D171" s="272">
        <v>92188.13</v>
      </c>
      <c r="G171" s="266">
        <v>623880.68000000005</v>
      </c>
      <c r="H171" s="266">
        <v>843569.39</v>
      </c>
      <c r="K171" s="287">
        <v>1800</v>
      </c>
      <c r="L171" s="287">
        <v>62456.82</v>
      </c>
      <c r="N171" s="287">
        <v>410</v>
      </c>
      <c r="Q171" s="266">
        <v>1707129.44</v>
      </c>
      <c r="R171" s="266">
        <v>1757956.06</v>
      </c>
      <c r="S171" s="100">
        <v>2567434.19</v>
      </c>
      <c r="T171" s="100">
        <v>204270</v>
      </c>
      <c r="U171" s="100">
        <v>3371.59</v>
      </c>
      <c r="W171" s="100">
        <v>1661675</v>
      </c>
      <c r="X171" s="100">
        <v>158115.53</v>
      </c>
      <c r="Y171" s="124">
        <v>2052175</v>
      </c>
      <c r="AB171" s="124">
        <v>13280</v>
      </c>
      <c r="AC171" s="124">
        <v>846332.97</v>
      </c>
      <c r="AD171" s="124">
        <v>345102.93</v>
      </c>
      <c r="AG171" s="124">
        <v>21600</v>
      </c>
      <c r="AH171" s="278"/>
    </row>
    <row r="172" spans="1:34" x14ac:dyDescent="0.2">
      <c r="A172" s="266" t="s">
        <v>1737</v>
      </c>
      <c r="B172" s="272">
        <v>409393.95</v>
      </c>
      <c r="C172" s="272">
        <v>235902.25</v>
      </c>
      <c r="D172" s="272">
        <v>21947.09</v>
      </c>
      <c r="G172" s="266">
        <v>992434.06</v>
      </c>
      <c r="H172" s="266">
        <v>180996.99</v>
      </c>
      <c r="K172" s="287">
        <v>3000</v>
      </c>
      <c r="L172" s="287">
        <v>44023.6</v>
      </c>
      <c r="N172" s="287">
        <v>0</v>
      </c>
      <c r="Q172" s="266">
        <v>-300552.09000000003</v>
      </c>
      <c r="R172" s="266">
        <v>2321876.0699999998</v>
      </c>
      <c r="S172" s="100">
        <v>1149053.3700000001</v>
      </c>
      <c r="T172" s="100">
        <v>154800</v>
      </c>
      <c r="U172" s="100">
        <v>833.89</v>
      </c>
      <c r="W172" s="100">
        <v>803670</v>
      </c>
      <c r="X172" s="100">
        <v>5400</v>
      </c>
      <c r="Y172" s="124">
        <v>1020720</v>
      </c>
      <c r="AB172" s="124">
        <v>3600</v>
      </c>
      <c r="AC172" s="124">
        <v>866591.89</v>
      </c>
      <c r="AD172" s="124">
        <v>229277.07</v>
      </c>
      <c r="AH172" s="278"/>
    </row>
    <row r="173" spans="1:34" x14ac:dyDescent="0.2">
      <c r="A173" s="266" t="s">
        <v>1738</v>
      </c>
      <c r="B173" s="272">
        <v>632194.01</v>
      </c>
      <c r="C173" s="272">
        <v>549331.30000000005</v>
      </c>
      <c r="D173" s="272">
        <v>49523.71</v>
      </c>
      <c r="G173" s="266">
        <v>488112.17</v>
      </c>
      <c r="H173" s="266">
        <v>205930.43</v>
      </c>
      <c r="K173" s="287">
        <v>4000</v>
      </c>
      <c r="L173" s="287">
        <v>70131.009999999995</v>
      </c>
      <c r="N173" s="287">
        <v>248.98</v>
      </c>
      <c r="Q173" s="266">
        <v>-971943.32</v>
      </c>
      <c r="R173" s="266">
        <v>2694098.62</v>
      </c>
      <c r="S173" s="100">
        <v>1698471.87</v>
      </c>
      <c r="T173" s="100">
        <v>91900</v>
      </c>
      <c r="U173" s="100">
        <v>1265.72</v>
      </c>
      <c r="W173" s="100">
        <v>829535</v>
      </c>
      <c r="X173" s="100">
        <v>12600</v>
      </c>
      <c r="Y173" s="124">
        <v>1200342.5</v>
      </c>
      <c r="AB173" s="124">
        <v>13786</v>
      </c>
      <c r="AC173" s="124">
        <v>876867.63</v>
      </c>
      <c r="AD173" s="124">
        <v>191071.93</v>
      </c>
      <c r="AG173" s="124">
        <v>246.7</v>
      </c>
      <c r="AH173" s="278"/>
    </row>
    <row r="174" spans="1:34" x14ac:dyDescent="0.2">
      <c r="A174" s="266" t="s">
        <v>1778</v>
      </c>
      <c r="B174" s="272">
        <v>378380.77</v>
      </c>
      <c r="C174" s="272">
        <v>152671</v>
      </c>
      <c r="D174" s="272">
        <v>24316.9</v>
      </c>
      <c r="G174" s="266">
        <v>693807.78</v>
      </c>
      <c r="H174" s="266">
        <v>210298.33</v>
      </c>
      <c r="K174" s="287">
        <v>3500</v>
      </c>
      <c r="L174" s="287">
        <v>27930</v>
      </c>
      <c r="Q174" s="266">
        <v>-1197820.27</v>
      </c>
      <c r="R174" s="266">
        <v>2583494.75</v>
      </c>
      <c r="S174" s="100">
        <v>1070114.3400000001</v>
      </c>
      <c r="T174" s="100">
        <v>110000</v>
      </c>
      <c r="U174" s="100">
        <v>489.64</v>
      </c>
      <c r="W174" s="100">
        <v>325290</v>
      </c>
      <c r="X174" s="100">
        <v>10800</v>
      </c>
      <c r="Y174" s="124">
        <v>713790</v>
      </c>
      <c r="AB174" s="124">
        <v>10840</v>
      </c>
      <c r="AC174" s="124">
        <v>509076.1</v>
      </c>
      <c r="AD174" s="124">
        <v>152615.57999999999</v>
      </c>
      <c r="AH174" s="278"/>
    </row>
    <row r="175" spans="1:34" x14ac:dyDescent="0.2">
      <c r="A175" s="266" t="s">
        <v>1789</v>
      </c>
      <c r="B175" s="272">
        <v>271238.28999999998</v>
      </c>
      <c r="C175" s="272">
        <v>46423.65</v>
      </c>
      <c r="D175" s="272">
        <v>47296.65</v>
      </c>
      <c r="G175" s="266">
        <v>1302609.26</v>
      </c>
      <c r="H175" s="266">
        <v>82128.350000000006</v>
      </c>
      <c r="L175" s="287">
        <v>30514.63</v>
      </c>
      <c r="N175" s="287">
        <v>0</v>
      </c>
      <c r="Q175" s="266">
        <v>-1097429.02</v>
      </c>
      <c r="R175" s="266">
        <v>2913433.4</v>
      </c>
      <c r="S175" s="100">
        <v>747289.87</v>
      </c>
      <c r="T175" s="100">
        <v>107000</v>
      </c>
      <c r="U175" s="100">
        <v>382.76</v>
      </c>
      <c r="W175" s="100">
        <v>542115</v>
      </c>
      <c r="X175" s="100">
        <v>18670.810000000001</v>
      </c>
      <c r="Y175" s="124">
        <v>708965</v>
      </c>
      <c r="AB175" s="124">
        <v>8900</v>
      </c>
      <c r="AC175" s="124">
        <v>446764.79</v>
      </c>
      <c r="AD175" s="124">
        <v>221024.46</v>
      </c>
      <c r="AG175" s="124">
        <v>9000</v>
      </c>
      <c r="AH175" s="278"/>
    </row>
    <row r="176" spans="1:34" x14ac:dyDescent="0.2">
      <c r="A176" s="266" t="s">
        <v>17</v>
      </c>
      <c r="B176" s="272">
        <v>1186377.5</v>
      </c>
      <c r="C176" s="272">
        <v>68785.89</v>
      </c>
      <c r="D176" s="272">
        <v>96344.05</v>
      </c>
      <c r="G176" s="266">
        <v>1202904.1499999999</v>
      </c>
      <c r="H176" s="266">
        <v>506457.69</v>
      </c>
      <c r="K176" s="287">
        <v>0</v>
      </c>
      <c r="L176" s="287">
        <v>40093</v>
      </c>
      <c r="M176" s="287">
        <v>34360</v>
      </c>
      <c r="N176" s="287">
        <v>0</v>
      </c>
      <c r="Q176" s="266">
        <v>1298180.72</v>
      </c>
      <c r="R176" s="266">
        <v>2535471.5499999998</v>
      </c>
      <c r="S176" s="100">
        <v>2493868.2599999998</v>
      </c>
      <c r="U176" s="100">
        <v>2488.2399999999998</v>
      </c>
      <c r="W176" s="100">
        <v>1424551</v>
      </c>
      <c r="X176" s="100">
        <v>216400</v>
      </c>
      <c r="Y176" s="124">
        <v>2568981</v>
      </c>
      <c r="AA176" s="124">
        <v>13650</v>
      </c>
      <c r="AC176" s="124">
        <v>1176703.96</v>
      </c>
      <c r="AD176" s="124">
        <v>323781.03000000003</v>
      </c>
      <c r="AG176" s="124">
        <v>4000</v>
      </c>
      <c r="AH176" s="278"/>
    </row>
    <row r="177" spans="1:34" x14ac:dyDescent="0.2">
      <c r="A177" s="266" t="s">
        <v>18</v>
      </c>
      <c r="B177" s="272">
        <v>665479.91</v>
      </c>
      <c r="C177" s="272">
        <v>71800</v>
      </c>
      <c r="D177" s="272">
        <v>379327</v>
      </c>
      <c r="G177" s="266">
        <v>397005.11</v>
      </c>
      <c r="H177" s="266">
        <v>491879.78</v>
      </c>
      <c r="K177" s="287">
        <v>0</v>
      </c>
      <c r="L177" s="287">
        <v>65758.37</v>
      </c>
      <c r="M177" s="287">
        <v>26850</v>
      </c>
      <c r="N177" s="287">
        <v>97.2</v>
      </c>
      <c r="Q177" s="266">
        <v>-1914124.73</v>
      </c>
      <c r="R177" s="266">
        <v>3491897.05</v>
      </c>
      <c r="S177" s="100">
        <v>1979610.15</v>
      </c>
      <c r="U177" s="100">
        <v>762.3</v>
      </c>
      <c r="W177" s="100">
        <v>1157034.7</v>
      </c>
      <c r="X177" s="100">
        <v>163800</v>
      </c>
      <c r="Y177" s="124">
        <v>1887014.7</v>
      </c>
      <c r="AA177" s="124">
        <v>15088</v>
      </c>
      <c r="AC177" s="124">
        <v>697965.56</v>
      </c>
      <c r="AD177" s="124">
        <v>163860.38</v>
      </c>
      <c r="AG177" s="124">
        <v>4000</v>
      </c>
      <c r="AH177" s="278"/>
    </row>
    <row r="178" spans="1:34" x14ac:dyDescent="0.2">
      <c r="A178" s="266" t="s">
        <v>1739</v>
      </c>
      <c r="B178" s="272">
        <v>434798.19</v>
      </c>
      <c r="C178" s="272">
        <v>57543.03</v>
      </c>
      <c r="D178" s="272">
        <v>163957.28</v>
      </c>
      <c r="G178" s="266">
        <v>9898057.5099999998</v>
      </c>
      <c r="H178" s="266">
        <v>3761304.22</v>
      </c>
      <c r="K178" s="287">
        <v>0</v>
      </c>
      <c r="L178" s="287">
        <v>99518.66</v>
      </c>
      <c r="N178" s="287">
        <v>98.41</v>
      </c>
      <c r="Q178" s="266">
        <v>475423.34</v>
      </c>
      <c r="R178" s="266">
        <v>2917750.69</v>
      </c>
      <c r="S178" s="100">
        <v>1394536.88</v>
      </c>
      <c r="T178" s="100">
        <v>2516883.19</v>
      </c>
      <c r="U178" s="100">
        <v>1695.21</v>
      </c>
      <c r="W178" s="100">
        <v>2542122</v>
      </c>
      <c r="X178" s="100">
        <v>23341.25</v>
      </c>
      <c r="Y178" s="124">
        <v>3693065</v>
      </c>
      <c r="AA178" s="124">
        <v>6181</v>
      </c>
      <c r="AB178" s="124">
        <v>760</v>
      </c>
      <c r="AC178" s="124">
        <v>1448636.3</v>
      </c>
      <c r="AD178" s="124">
        <v>1703541.76</v>
      </c>
      <c r="AF178" s="124">
        <v>145144.06</v>
      </c>
      <c r="AH178" s="278"/>
    </row>
    <row r="179" spans="1:34" x14ac:dyDescent="0.2">
      <c r="A179" s="266" t="s">
        <v>19</v>
      </c>
      <c r="B179" s="272">
        <v>164974.75</v>
      </c>
      <c r="C179" s="272">
        <v>28403</v>
      </c>
      <c r="D179" s="272">
        <v>94276.27</v>
      </c>
      <c r="G179" s="266">
        <v>296291.18</v>
      </c>
      <c r="H179" s="266">
        <v>391401.79</v>
      </c>
      <c r="K179" s="287">
        <v>20</v>
      </c>
      <c r="L179" s="287">
        <v>89425.27</v>
      </c>
      <c r="N179" s="287">
        <v>70000</v>
      </c>
      <c r="O179" s="266">
        <v>215000</v>
      </c>
      <c r="Q179" s="266">
        <v>-2587530.27</v>
      </c>
      <c r="R179" s="266">
        <v>3101018.9</v>
      </c>
      <c r="S179" s="100">
        <v>1875032.84</v>
      </c>
      <c r="T179" s="100">
        <v>130000</v>
      </c>
      <c r="U179" s="100">
        <v>572.22</v>
      </c>
      <c r="W179" s="100">
        <v>658665</v>
      </c>
      <c r="X179" s="100">
        <v>158200</v>
      </c>
      <c r="Y179" s="124">
        <v>1507895</v>
      </c>
      <c r="AA179" s="124">
        <v>4885</v>
      </c>
      <c r="AC179" s="124">
        <v>844305.98</v>
      </c>
      <c r="AD179" s="124">
        <v>219865.83</v>
      </c>
      <c r="AG179" s="124">
        <v>4000</v>
      </c>
      <c r="AH179" s="278"/>
    </row>
    <row r="180" spans="1:34" x14ac:dyDescent="0.2">
      <c r="A180" s="266" t="s">
        <v>20</v>
      </c>
      <c r="B180" s="272">
        <v>391369.89</v>
      </c>
      <c r="C180" s="272">
        <v>38756.86</v>
      </c>
      <c r="D180" s="272">
        <v>192806.06</v>
      </c>
      <c r="G180" s="266">
        <v>103233</v>
      </c>
      <c r="H180" s="266">
        <v>744866.73</v>
      </c>
      <c r="K180" s="287">
        <v>0</v>
      </c>
      <c r="L180" s="287">
        <v>61928.800000000003</v>
      </c>
      <c r="M180" s="287">
        <v>70000</v>
      </c>
      <c r="N180" s="287">
        <v>816.11</v>
      </c>
      <c r="Q180" s="266">
        <v>1804623.59</v>
      </c>
      <c r="R180" s="266">
        <v>254405.43</v>
      </c>
      <c r="S180" s="100">
        <v>1358813.72</v>
      </c>
      <c r="U180" s="100">
        <v>1639.17</v>
      </c>
      <c r="W180" s="100">
        <v>1573505.2</v>
      </c>
      <c r="X180" s="100">
        <v>167000</v>
      </c>
      <c r="Y180" s="124">
        <v>2070435.2</v>
      </c>
      <c r="AA180" s="124">
        <v>1100</v>
      </c>
      <c r="AC180" s="124">
        <v>517990.39</v>
      </c>
      <c r="AD180" s="124">
        <v>317603.09000000003</v>
      </c>
      <c r="AG180" s="124">
        <v>4000</v>
      </c>
      <c r="AH180" s="278"/>
    </row>
    <row r="181" spans="1:34" x14ac:dyDescent="0.2">
      <c r="A181" s="266" t="s">
        <v>21</v>
      </c>
      <c r="B181" s="272">
        <v>358492.28</v>
      </c>
      <c r="C181" s="272">
        <v>44297</v>
      </c>
      <c r="D181" s="272">
        <v>84825.25</v>
      </c>
      <c r="G181" s="266">
        <v>1440168.5</v>
      </c>
      <c r="H181" s="266">
        <v>324333.74</v>
      </c>
      <c r="K181" s="287">
        <v>154900</v>
      </c>
      <c r="L181" s="287">
        <v>49955</v>
      </c>
      <c r="M181" s="287">
        <v>24000</v>
      </c>
      <c r="Q181" s="266">
        <v>-1721810.65</v>
      </c>
      <c r="R181" s="266">
        <v>4470863.96</v>
      </c>
      <c r="S181" s="100">
        <v>1785780.66</v>
      </c>
      <c r="U181" s="100">
        <v>1066.98</v>
      </c>
      <c r="W181" s="100">
        <v>1815839.8</v>
      </c>
      <c r="X181" s="100">
        <v>202000</v>
      </c>
      <c r="Y181" s="124">
        <v>2597439.7999999998</v>
      </c>
      <c r="AA181" s="124">
        <v>10220</v>
      </c>
      <c r="AC181" s="124">
        <v>861777.6</v>
      </c>
      <c r="AD181" s="124">
        <v>326972.52</v>
      </c>
      <c r="AG181" s="124">
        <v>4000</v>
      </c>
      <c r="AH181" s="278"/>
    </row>
    <row r="182" spans="1:34" x14ac:dyDescent="0.2">
      <c r="A182" s="266" t="s">
        <v>22</v>
      </c>
      <c r="B182" s="272">
        <v>489348.45</v>
      </c>
      <c r="C182" s="272">
        <v>47058.5</v>
      </c>
      <c r="D182" s="272">
        <v>124513.76</v>
      </c>
      <c r="G182" s="266">
        <v>424931.15</v>
      </c>
      <c r="H182" s="266">
        <v>583141.57999999996</v>
      </c>
      <c r="K182" s="287">
        <v>19800</v>
      </c>
      <c r="L182" s="287">
        <v>84994.2</v>
      </c>
      <c r="M182" s="287">
        <v>68000</v>
      </c>
      <c r="N182" s="287">
        <v>5253.13</v>
      </c>
      <c r="Q182" s="266">
        <v>379742.85</v>
      </c>
      <c r="R182" s="266">
        <v>1315785.06</v>
      </c>
      <c r="S182" s="100">
        <v>1160244.1399999999</v>
      </c>
      <c r="T182" s="100">
        <v>17000</v>
      </c>
      <c r="U182" s="100">
        <v>1309</v>
      </c>
      <c r="W182" s="100">
        <v>2139500.2000000002</v>
      </c>
      <c r="X182" s="100">
        <v>152550</v>
      </c>
      <c r="Y182" s="124">
        <v>2685710.2</v>
      </c>
      <c r="AA182" s="124">
        <v>15880</v>
      </c>
      <c r="AC182" s="124">
        <v>810259.61</v>
      </c>
      <c r="AD182" s="124">
        <v>25271.33</v>
      </c>
      <c r="AG182" s="124">
        <v>4000</v>
      </c>
      <c r="AH182" s="278"/>
    </row>
    <row r="183" spans="1:34" x14ac:dyDescent="0.2">
      <c r="A183" s="266" t="s">
        <v>23</v>
      </c>
      <c r="B183" s="272">
        <v>956699.52</v>
      </c>
      <c r="C183" s="272">
        <v>11445.75</v>
      </c>
      <c r="D183" s="272">
        <v>272463.89</v>
      </c>
      <c r="G183" s="266">
        <v>979592.1</v>
      </c>
      <c r="H183" s="266">
        <v>435807.49</v>
      </c>
      <c r="K183" s="287">
        <v>2750</v>
      </c>
      <c r="L183" s="287">
        <v>65036.74</v>
      </c>
      <c r="M183" s="287">
        <v>312695</v>
      </c>
      <c r="N183" s="287">
        <v>98289.14</v>
      </c>
      <c r="Q183" s="266">
        <v>1125553.99</v>
      </c>
      <c r="R183" s="266">
        <v>1137972.49</v>
      </c>
      <c r="S183" s="100">
        <v>1819439.29</v>
      </c>
      <c r="T183" s="100">
        <v>120790</v>
      </c>
      <c r="U183" s="100">
        <v>944.5</v>
      </c>
      <c r="W183" s="100">
        <v>1394045.4</v>
      </c>
      <c r="X183" s="100">
        <v>178000</v>
      </c>
      <c r="Y183" s="124">
        <v>2182445.4</v>
      </c>
      <c r="AA183" s="124">
        <v>16522</v>
      </c>
      <c r="AC183" s="124">
        <v>1005118.59</v>
      </c>
      <c r="AD183" s="124">
        <v>295644.13</v>
      </c>
      <c r="AG183" s="124">
        <v>4000</v>
      </c>
      <c r="AH183" s="278"/>
    </row>
    <row r="184" spans="1:34" x14ac:dyDescent="0.2">
      <c r="A184" s="266" t="s">
        <v>24</v>
      </c>
      <c r="B184" s="272">
        <v>983262</v>
      </c>
      <c r="C184" s="272">
        <v>71078.09</v>
      </c>
      <c r="D184" s="272">
        <v>198833.54</v>
      </c>
      <c r="G184" s="266">
        <v>1910735.23</v>
      </c>
      <c r="H184" s="266">
        <v>801086.34</v>
      </c>
      <c r="K184" s="287">
        <v>4000</v>
      </c>
      <c r="L184" s="287">
        <v>80147.259999999995</v>
      </c>
      <c r="M184" s="287">
        <v>220525</v>
      </c>
      <c r="N184" s="287">
        <v>229.7</v>
      </c>
      <c r="Q184" s="266">
        <v>1446834.83</v>
      </c>
      <c r="R184" s="266">
        <v>1899168.01</v>
      </c>
      <c r="S184" s="100">
        <v>3069048.08</v>
      </c>
      <c r="U184" s="100">
        <v>1725.06</v>
      </c>
      <c r="W184" s="100">
        <v>1136165.8</v>
      </c>
      <c r="X184" s="100">
        <v>691200</v>
      </c>
      <c r="Y184" s="124">
        <v>2149765.7999999998</v>
      </c>
      <c r="AA184" s="124">
        <v>22790</v>
      </c>
      <c r="AC184" s="124">
        <v>929721.33</v>
      </c>
      <c r="AD184" s="124">
        <v>481201.87</v>
      </c>
      <c r="AG184" s="124">
        <v>4000</v>
      </c>
      <c r="AH184" s="278"/>
    </row>
    <row r="185" spans="1:34" x14ac:dyDescent="0.2">
      <c r="A185" s="266" t="s">
        <v>25</v>
      </c>
      <c r="B185" s="272">
        <v>249308.66</v>
      </c>
      <c r="C185" s="272">
        <v>23651.46</v>
      </c>
      <c r="D185" s="272">
        <v>202371.92</v>
      </c>
      <c r="G185" s="266">
        <v>901620.94</v>
      </c>
      <c r="H185" s="266">
        <v>311556.17</v>
      </c>
      <c r="K185" s="287">
        <v>6010</v>
      </c>
      <c r="L185" s="287">
        <v>69632.14</v>
      </c>
      <c r="M185" s="287">
        <v>20000</v>
      </c>
      <c r="N185" s="287">
        <v>340</v>
      </c>
      <c r="Q185" s="266">
        <v>-1884712.69</v>
      </c>
      <c r="R185" s="266">
        <v>4128965.53</v>
      </c>
      <c r="S185" s="100">
        <v>1546437.3</v>
      </c>
      <c r="U185" s="100">
        <v>1039.26</v>
      </c>
      <c r="W185" s="100">
        <v>811895.6</v>
      </c>
      <c r="X185" s="100">
        <v>191000</v>
      </c>
      <c r="Y185" s="124">
        <v>1488990.45</v>
      </c>
      <c r="AA185" s="124">
        <v>11690</v>
      </c>
      <c r="AC185" s="124">
        <v>1114233.8700000001</v>
      </c>
      <c r="AD185" s="124">
        <v>189370.52</v>
      </c>
      <c r="AF185" s="124">
        <v>7833.71</v>
      </c>
      <c r="AH185" s="278"/>
    </row>
    <row r="186" spans="1:34" x14ac:dyDescent="0.2">
      <c r="A186" s="266" t="s">
        <v>26</v>
      </c>
      <c r="B186" s="272">
        <v>417874.81</v>
      </c>
      <c r="C186" s="272">
        <v>21609.08</v>
      </c>
      <c r="D186" s="272">
        <v>213983.57</v>
      </c>
      <c r="G186" s="266">
        <v>261514.79</v>
      </c>
      <c r="H186" s="266">
        <v>617496.51</v>
      </c>
      <c r="K186" s="287">
        <v>23762</v>
      </c>
      <c r="L186" s="287">
        <v>60997.120000000003</v>
      </c>
      <c r="M186" s="287">
        <v>31900</v>
      </c>
      <c r="N186" s="287">
        <v>179.62</v>
      </c>
      <c r="Q186" s="266">
        <v>-209865.96</v>
      </c>
      <c r="R186" s="266">
        <v>1898710.57</v>
      </c>
      <c r="S186" s="100">
        <v>1527586.42</v>
      </c>
      <c r="T186" s="100">
        <v>63000</v>
      </c>
      <c r="U186" s="100">
        <v>772.65</v>
      </c>
      <c r="W186" s="100">
        <v>1930490.2</v>
      </c>
      <c r="X186" s="100">
        <v>521800</v>
      </c>
      <c r="Y186" s="124">
        <v>2530390.2000000002</v>
      </c>
      <c r="AA186" s="124">
        <v>24690</v>
      </c>
      <c r="AC186" s="124">
        <v>770792.58</v>
      </c>
      <c r="AD186" s="124">
        <v>401057.25</v>
      </c>
      <c r="AG186" s="124">
        <v>4000</v>
      </c>
      <c r="AH186" s="278"/>
    </row>
    <row r="187" spans="1:34" x14ac:dyDescent="0.2">
      <c r="A187" s="266" t="s">
        <v>27</v>
      </c>
      <c r="B187" s="272">
        <v>395155.34</v>
      </c>
      <c r="C187" s="272">
        <v>36211.300000000003</v>
      </c>
      <c r="D187" s="272">
        <v>54088.55</v>
      </c>
      <c r="G187" s="266">
        <v>254776.59</v>
      </c>
      <c r="H187" s="266">
        <v>800916.96</v>
      </c>
      <c r="K187" s="287">
        <v>6000</v>
      </c>
      <c r="L187" s="287">
        <v>58163.7</v>
      </c>
      <c r="M187" s="287">
        <v>70485</v>
      </c>
      <c r="N187" s="287">
        <v>2000</v>
      </c>
      <c r="Q187" s="266">
        <v>-865837.99</v>
      </c>
      <c r="R187" s="266">
        <v>2242933.0699999998</v>
      </c>
      <c r="S187" s="100">
        <v>1431404.18</v>
      </c>
      <c r="U187" s="100">
        <v>866.69</v>
      </c>
      <c r="W187" s="100">
        <v>1712075.6</v>
      </c>
      <c r="X187" s="100">
        <v>167200</v>
      </c>
      <c r="Y187" s="124">
        <v>2333575.6</v>
      </c>
      <c r="AA187" s="124">
        <v>13370</v>
      </c>
      <c r="AC187" s="124">
        <v>659385.51</v>
      </c>
      <c r="AD187" s="124">
        <v>227634.11</v>
      </c>
      <c r="AF187" s="124">
        <v>22367.29</v>
      </c>
      <c r="AG187" s="124">
        <v>4000</v>
      </c>
      <c r="AH187" s="278"/>
    </row>
    <row r="188" spans="1:34" x14ac:dyDescent="0.2">
      <c r="A188" s="266" t="s">
        <v>1781</v>
      </c>
      <c r="B188" s="272">
        <v>189671.77</v>
      </c>
      <c r="C188" s="272">
        <v>14268</v>
      </c>
      <c r="D188" s="272">
        <v>109892.57</v>
      </c>
      <c r="G188" s="266">
        <v>957361.29</v>
      </c>
      <c r="H188" s="266">
        <v>441542.40000000002</v>
      </c>
      <c r="K188" s="287">
        <v>11825</v>
      </c>
      <c r="L188" s="287">
        <v>84241</v>
      </c>
      <c r="N188" s="287">
        <v>39</v>
      </c>
      <c r="Q188" s="266">
        <v>-1547491.15</v>
      </c>
      <c r="R188" s="266">
        <v>3605471.06</v>
      </c>
      <c r="S188" s="100">
        <v>1764664.03</v>
      </c>
      <c r="U188" s="100">
        <v>888.05</v>
      </c>
      <c r="W188" s="100">
        <v>982000</v>
      </c>
      <c r="X188" s="100">
        <v>49200</v>
      </c>
      <c r="Y188" s="124">
        <v>1681300</v>
      </c>
      <c r="AA188" s="124">
        <v>14820</v>
      </c>
      <c r="AC188" s="124">
        <v>614329.68999999994</v>
      </c>
      <c r="AD188" s="124">
        <v>277156.15000000002</v>
      </c>
      <c r="AG188" s="124">
        <v>4000</v>
      </c>
      <c r="AH188" s="278"/>
    </row>
    <row r="189" spans="1:34" x14ac:dyDescent="0.2">
      <c r="A189" s="266" t="s">
        <v>29</v>
      </c>
      <c r="B189" s="272">
        <v>243270.42</v>
      </c>
      <c r="C189" s="272">
        <v>260382</v>
      </c>
      <c r="D189" s="272">
        <v>222715.3</v>
      </c>
      <c r="G189" s="266">
        <v>2242955.0499999998</v>
      </c>
      <c r="H189" s="266">
        <v>359510.76</v>
      </c>
      <c r="K189" s="287">
        <v>6650</v>
      </c>
      <c r="L189" s="287">
        <v>40851.94</v>
      </c>
      <c r="N189" s="287">
        <v>46011.8</v>
      </c>
      <c r="Q189" s="266">
        <v>200289.86</v>
      </c>
      <c r="R189" s="266">
        <v>3600900</v>
      </c>
      <c r="S189" s="100">
        <v>1351226.58</v>
      </c>
      <c r="U189" s="100">
        <v>876.79</v>
      </c>
      <c r="W189" s="100">
        <v>1249317</v>
      </c>
      <c r="X189" s="100">
        <v>199100</v>
      </c>
      <c r="Y189" s="124">
        <v>1943517</v>
      </c>
      <c r="AA189" s="124">
        <v>16364</v>
      </c>
      <c r="AC189" s="124">
        <v>893733.54</v>
      </c>
      <c r="AD189" s="124">
        <v>376403.82</v>
      </c>
      <c r="AG189" s="124">
        <v>4000</v>
      </c>
      <c r="AH189" s="278"/>
    </row>
    <row r="190" spans="1:34" x14ac:dyDescent="0.2">
      <c r="A190" s="266" t="s">
        <v>1740</v>
      </c>
      <c r="B190" s="272">
        <v>335997.59</v>
      </c>
      <c r="C190" s="272">
        <v>78432</v>
      </c>
      <c r="D190" s="272">
        <v>75223.850000000006</v>
      </c>
      <c r="G190" s="266">
        <v>869637.07</v>
      </c>
      <c r="H190" s="266">
        <v>3177.23</v>
      </c>
      <c r="L190" s="287">
        <v>88312</v>
      </c>
      <c r="N190" s="287">
        <v>3750</v>
      </c>
      <c r="Q190" s="266">
        <v>249860.99</v>
      </c>
      <c r="R190" s="266">
        <v>2938659.03</v>
      </c>
      <c r="S190" s="100">
        <v>1026012.89</v>
      </c>
      <c r="T190" s="100">
        <v>305050</v>
      </c>
      <c r="U190" s="100">
        <v>520.87</v>
      </c>
      <c r="W190" s="100">
        <v>1275120</v>
      </c>
      <c r="X190" s="100">
        <v>89985</v>
      </c>
      <c r="Y190" s="124">
        <v>1697355</v>
      </c>
      <c r="AC190" s="124">
        <v>481765.56</v>
      </c>
      <c r="AD190" s="124">
        <v>221104.55</v>
      </c>
      <c r="AG190" s="124">
        <v>4875</v>
      </c>
      <c r="AH190" s="278"/>
    </row>
    <row r="191" spans="1:34" x14ac:dyDescent="0.2">
      <c r="A191" s="266" t="s">
        <v>1741</v>
      </c>
      <c r="B191" s="272">
        <v>52754.81</v>
      </c>
      <c r="C191" s="272">
        <v>0</v>
      </c>
      <c r="D191" s="272">
        <v>173624.18</v>
      </c>
      <c r="G191" s="266">
        <v>1801165.66</v>
      </c>
      <c r="H191" s="266">
        <v>608068.34</v>
      </c>
      <c r="L191" s="287">
        <v>39519.910000000003</v>
      </c>
      <c r="N191" s="287">
        <v>527.4</v>
      </c>
      <c r="Q191" s="266">
        <v>1300</v>
      </c>
      <c r="R191" s="266">
        <v>309271.51</v>
      </c>
      <c r="S191" s="100">
        <v>852043.81</v>
      </c>
      <c r="U191" s="100">
        <v>249.62</v>
      </c>
      <c r="W191" s="100">
        <v>1453024.02</v>
      </c>
      <c r="X191" s="100">
        <v>176000</v>
      </c>
      <c r="Y191" s="124">
        <v>1896208.02</v>
      </c>
      <c r="AC191" s="124">
        <v>553751.75</v>
      </c>
      <c r="AD191" s="124">
        <v>41914.03</v>
      </c>
      <c r="AH191" s="278"/>
    </row>
    <row r="192" spans="1:34" x14ac:dyDescent="0.2">
      <c r="A192" s="266" t="s">
        <v>1742</v>
      </c>
      <c r="B192" s="272">
        <v>653392.27</v>
      </c>
      <c r="C192" s="272">
        <v>37800</v>
      </c>
      <c r="D192" s="272">
        <v>108363.36</v>
      </c>
      <c r="G192" s="266">
        <v>2782913.25</v>
      </c>
      <c r="H192" s="266">
        <v>319308.14</v>
      </c>
      <c r="K192" s="287">
        <v>0</v>
      </c>
      <c r="L192" s="287">
        <v>129527</v>
      </c>
      <c r="N192" s="287">
        <v>8112.73</v>
      </c>
      <c r="Q192" s="266">
        <v>17993.09</v>
      </c>
      <c r="R192" s="266">
        <v>2920045.89</v>
      </c>
      <c r="S192" s="100">
        <v>1392917.53</v>
      </c>
      <c r="T192" s="100">
        <v>586300</v>
      </c>
      <c r="U192" s="100">
        <v>429.77</v>
      </c>
      <c r="W192" s="100">
        <v>1739220</v>
      </c>
      <c r="X192" s="100">
        <v>85700</v>
      </c>
      <c r="Y192" s="124">
        <v>2362070</v>
      </c>
      <c r="AC192" s="124">
        <v>779015.67</v>
      </c>
      <c r="AD192" s="124">
        <v>429237.09</v>
      </c>
      <c r="AH192" s="278"/>
    </row>
    <row r="193" spans="1:34" x14ac:dyDescent="0.2">
      <c r="A193" s="266" t="s">
        <v>1743</v>
      </c>
      <c r="B193" s="272">
        <v>456182.74</v>
      </c>
      <c r="C193" s="272">
        <v>23334</v>
      </c>
      <c r="D193" s="272">
        <v>69464.14</v>
      </c>
      <c r="G193" s="266">
        <v>541306.89</v>
      </c>
      <c r="H193" s="266">
        <v>429801.96</v>
      </c>
      <c r="K193" s="287">
        <v>2000</v>
      </c>
      <c r="L193" s="287">
        <v>39250</v>
      </c>
      <c r="N193" s="287">
        <v>21.2</v>
      </c>
      <c r="Q193" s="266">
        <v>-1296993.8600000001</v>
      </c>
      <c r="R193" s="266">
        <v>2662416.9900000002</v>
      </c>
      <c r="S193" s="100">
        <v>1038477.71</v>
      </c>
      <c r="T193" s="100">
        <v>129690</v>
      </c>
      <c r="U193" s="100">
        <v>586.15</v>
      </c>
      <c r="W193" s="100">
        <v>725461</v>
      </c>
      <c r="X193" s="100">
        <v>79140</v>
      </c>
      <c r="Y193" s="124">
        <v>1134611</v>
      </c>
      <c r="AA193" s="124">
        <v>4000</v>
      </c>
      <c r="AB193" s="124">
        <v>1570</v>
      </c>
      <c r="AC193" s="124">
        <v>509737.44</v>
      </c>
      <c r="AD193" s="124">
        <v>138992.01999999999</v>
      </c>
      <c r="AH193" s="278"/>
    </row>
    <row r="194" spans="1:34" x14ac:dyDescent="0.2">
      <c r="A194" s="266" t="s">
        <v>1744</v>
      </c>
      <c r="B194" s="272">
        <v>606729.97</v>
      </c>
      <c r="C194" s="272">
        <v>4408</v>
      </c>
      <c r="D194" s="272">
        <v>66059.5</v>
      </c>
      <c r="G194" s="266">
        <v>364949.45</v>
      </c>
      <c r="H194" s="266">
        <v>223568.47</v>
      </c>
      <c r="K194" s="287">
        <v>0</v>
      </c>
      <c r="L194" s="287">
        <v>37004.300000000003</v>
      </c>
      <c r="N194" s="287">
        <v>923.9</v>
      </c>
      <c r="R194" s="266">
        <v>2577037.9500000002</v>
      </c>
      <c r="S194" s="100">
        <v>1140851.6399999999</v>
      </c>
      <c r="U194" s="100">
        <v>1018.48</v>
      </c>
      <c r="W194" s="100">
        <v>413840</v>
      </c>
      <c r="X194" s="100">
        <v>42750</v>
      </c>
      <c r="Y194" s="124">
        <v>906922</v>
      </c>
      <c r="AA194" s="124">
        <v>4000</v>
      </c>
      <c r="AB194" s="124">
        <v>2090</v>
      </c>
      <c r="AC194" s="124">
        <v>478785.66</v>
      </c>
      <c r="AD194" s="124">
        <v>157192.22</v>
      </c>
      <c r="AG194" s="124">
        <v>7383</v>
      </c>
      <c r="AH194" s="278"/>
    </row>
    <row r="195" spans="1:34" x14ac:dyDescent="0.2">
      <c r="A195" s="266" t="s">
        <v>1745</v>
      </c>
      <c r="B195" s="272">
        <v>759190.69</v>
      </c>
      <c r="C195" s="272">
        <v>27790</v>
      </c>
      <c r="D195" s="272">
        <v>91880.320000000007</v>
      </c>
      <c r="G195" s="266">
        <v>862561.39</v>
      </c>
      <c r="H195" s="266">
        <v>719531.77</v>
      </c>
      <c r="L195" s="287">
        <v>26575</v>
      </c>
      <c r="N195" s="287">
        <v>68946</v>
      </c>
      <c r="Q195" s="266">
        <v>175746.39</v>
      </c>
      <c r="R195" s="266">
        <v>2987149.95</v>
      </c>
      <c r="S195" s="100">
        <v>941754.77</v>
      </c>
      <c r="T195" s="100">
        <v>81860</v>
      </c>
      <c r="U195" s="100">
        <v>1400.94</v>
      </c>
      <c r="W195" s="100">
        <v>678100</v>
      </c>
      <c r="X195" s="100">
        <v>89600</v>
      </c>
      <c r="Y195" s="124">
        <v>1200600</v>
      </c>
      <c r="AC195" s="124">
        <v>642532.62</v>
      </c>
      <c r="AD195" s="124">
        <v>317871.3</v>
      </c>
      <c r="AH195" s="278"/>
    </row>
    <row r="196" spans="1:34" x14ac:dyDescent="0.2">
      <c r="A196" s="266" t="s">
        <v>1746</v>
      </c>
      <c r="B196" s="272">
        <v>809476.08</v>
      </c>
      <c r="C196" s="272">
        <v>41828.33</v>
      </c>
      <c r="D196" s="272">
        <v>160327.54999999999</v>
      </c>
      <c r="G196" s="266">
        <v>3297768.63</v>
      </c>
      <c r="H196" s="266">
        <v>259690.53</v>
      </c>
      <c r="K196" s="287">
        <v>0</v>
      </c>
      <c r="L196" s="287">
        <v>0</v>
      </c>
      <c r="M196" s="287">
        <v>16300</v>
      </c>
      <c r="N196" s="287">
        <v>934.57</v>
      </c>
      <c r="Q196" s="266">
        <v>168921.74</v>
      </c>
      <c r="R196" s="266">
        <v>2987149.95</v>
      </c>
      <c r="S196" s="100">
        <v>792903.5</v>
      </c>
      <c r="T196" s="100">
        <v>31000</v>
      </c>
      <c r="U196" s="100">
        <v>1343.06</v>
      </c>
      <c r="W196" s="100">
        <v>1271500</v>
      </c>
      <c r="X196" s="100">
        <v>100480</v>
      </c>
      <c r="Y196" s="124">
        <v>1374600</v>
      </c>
      <c r="AC196" s="124">
        <v>791445.72</v>
      </c>
      <c r="AD196" s="124">
        <v>4130.7</v>
      </c>
      <c r="AH196" s="278"/>
    </row>
    <row r="197" spans="1:34" x14ac:dyDescent="0.2">
      <c r="A197" s="266" t="s">
        <v>1747</v>
      </c>
      <c r="B197" s="272">
        <v>574899.59</v>
      </c>
      <c r="C197" s="272">
        <v>23271</v>
      </c>
      <c r="D197" s="272">
        <v>83495.87</v>
      </c>
      <c r="G197" s="266">
        <v>778786.54</v>
      </c>
      <c r="H197" s="266">
        <v>242520.11</v>
      </c>
      <c r="K197" s="287">
        <v>0</v>
      </c>
      <c r="L197" s="287">
        <v>20040</v>
      </c>
      <c r="N197" s="287">
        <v>179.23</v>
      </c>
      <c r="Q197" s="266">
        <v>175179.6</v>
      </c>
      <c r="R197" s="266">
        <v>2090614.96</v>
      </c>
      <c r="S197" s="100">
        <v>706024.36</v>
      </c>
      <c r="T197" s="100">
        <v>44500</v>
      </c>
      <c r="U197" s="100">
        <v>1092.4000000000001</v>
      </c>
      <c r="W197" s="100">
        <v>1275185.6000000001</v>
      </c>
      <c r="X197" s="100">
        <v>131500</v>
      </c>
      <c r="Y197" s="124">
        <v>1769065.6</v>
      </c>
      <c r="AC197" s="124">
        <v>465593.74</v>
      </c>
      <c r="AD197" s="124">
        <v>188681.03</v>
      </c>
      <c r="AE197" s="124">
        <v>0</v>
      </c>
      <c r="AH197" s="278"/>
    </row>
    <row r="198" spans="1:34" x14ac:dyDescent="0.2">
      <c r="A198" s="266" t="s">
        <v>1748</v>
      </c>
      <c r="B198" s="272">
        <v>705190.07</v>
      </c>
      <c r="C198" s="272">
        <v>145121.10999999999</v>
      </c>
      <c r="D198" s="272">
        <v>81856.44</v>
      </c>
      <c r="G198" s="266">
        <v>606159.49</v>
      </c>
      <c r="H198" s="266">
        <v>599375.38</v>
      </c>
      <c r="L198" s="287">
        <v>62510</v>
      </c>
      <c r="M198" s="287">
        <v>5000</v>
      </c>
      <c r="N198" s="287">
        <v>197.45</v>
      </c>
      <c r="Q198" s="266">
        <v>1750579.01</v>
      </c>
      <c r="R198" s="266">
        <v>433496.95</v>
      </c>
      <c r="S198" s="100">
        <v>1103412.33</v>
      </c>
      <c r="T198" s="100">
        <v>201374</v>
      </c>
      <c r="U198" s="100">
        <v>1104.51</v>
      </c>
      <c r="W198" s="100">
        <v>1405930</v>
      </c>
      <c r="X198" s="100">
        <v>109600</v>
      </c>
      <c r="Y198" s="124">
        <v>1846360</v>
      </c>
      <c r="AA198" s="124">
        <v>7480</v>
      </c>
      <c r="AC198" s="124">
        <v>988889.29</v>
      </c>
      <c r="AD198" s="124">
        <v>72541.47</v>
      </c>
      <c r="AH198" s="278"/>
    </row>
    <row r="199" spans="1:34" x14ac:dyDescent="0.2">
      <c r="A199" s="266" t="s">
        <v>1749</v>
      </c>
      <c r="B199" s="272">
        <v>1051336.48</v>
      </c>
      <c r="C199" s="272">
        <v>20380</v>
      </c>
      <c r="D199" s="272">
        <v>89120.3</v>
      </c>
      <c r="E199" s="272">
        <v>7374</v>
      </c>
      <c r="G199" s="266">
        <v>850668.63</v>
      </c>
      <c r="H199" s="266">
        <v>327842.89</v>
      </c>
      <c r="K199" s="287">
        <v>10500</v>
      </c>
      <c r="L199" s="287">
        <v>57919.92</v>
      </c>
      <c r="M199" s="287">
        <v>7640</v>
      </c>
      <c r="Q199" s="266">
        <v>-2067864</v>
      </c>
      <c r="R199" s="266">
        <v>4047651.72</v>
      </c>
      <c r="S199" s="100">
        <v>1149223.02</v>
      </c>
      <c r="T199" s="100">
        <v>151600</v>
      </c>
      <c r="U199" s="100">
        <v>1370.9</v>
      </c>
      <c r="Y199" s="124">
        <v>174700</v>
      </c>
      <c r="AA199" s="124">
        <v>2960</v>
      </c>
      <c r="AB199" s="124">
        <v>2744</v>
      </c>
      <c r="AC199" s="124">
        <v>526624.66</v>
      </c>
      <c r="AD199" s="124">
        <v>275363.59999999998</v>
      </c>
      <c r="AH199" s="278"/>
    </row>
    <row r="200" spans="1:34" x14ac:dyDescent="0.2">
      <c r="A200" s="266" t="s">
        <v>1750</v>
      </c>
      <c r="B200" s="272">
        <v>663456.77</v>
      </c>
      <c r="C200" s="272">
        <v>38800</v>
      </c>
      <c r="D200" s="272">
        <v>48079.75</v>
      </c>
      <c r="E200" s="272">
        <v>0</v>
      </c>
      <c r="G200" s="266">
        <v>892023.57</v>
      </c>
      <c r="H200" s="266">
        <v>255000.6</v>
      </c>
      <c r="K200" s="287">
        <v>3500</v>
      </c>
      <c r="L200" s="287">
        <v>82200.73</v>
      </c>
      <c r="Q200" s="266">
        <v>901001.63</v>
      </c>
      <c r="R200" s="266">
        <v>769808.6</v>
      </c>
      <c r="S200" s="100">
        <v>1095956.8600000001</v>
      </c>
      <c r="U200" s="100">
        <v>928.19</v>
      </c>
      <c r="W200" s="100">
        <v>1003835</v>
      </c>
      <c r="X200" s="100">
        <v>71700</v>
      </c>
      <c r="Y200" s="124">
        <v>1269835</v>
      </c>
      <c r="AB200" s="124">
        <v>1000</v>
      </c>
      <c r="AC200" s="124">
        <v>481030.86</v>
      </c>
      <c r="AD200" s="124">
        <v>151473.46</v>
      </c>
      <c r="AH200" s="278"/>
    </row>
    <row r="201" spans="1:34" x14ac:dyDescent="0.2">
      <c r="A201" s="266" t="s">
        <v>1751</v>
      </c>
      <c r="B201" s="272">
        <v>372320.11</v>
      </c>
      <c r="C201" s="272">
        <v>188920.53</v>
      </c>
      <c r="D201" s="272">
        <v>83937.91</v>
      </c>
      <c r="E201" s="272">
        <v>0</v>
      </c>
      <c r="G201" s="266">
        <v>1064162.46</v>
      </c>
      <c r="H201" s="266">
        <v>211321.95</v>
      </c>
      <c r="K201" s="287">
        <v>8500</v>
      </c>
      <c r="L201" s="287">
        <v>22410</v>
      </c>
      <c r="M201" s="287">
        <v>57679</v>
      </c>
      <c r="Q201" s="266">
        <v>1838407.9</v>
      </c>
      <c r="S201" s="100">
        <v>1245373.24</v>
      </c>
      <c r="T201" s="100">
        <v>198440</v>
      </c>
      <c r="U201" s="100">
        <v>566.86</v>
      </c>
      <c r="W201" s="100">
        <v>1022840</v>
      </c>
      <c r="Y201" s="124">
        <v>1367420</v>
      </c>
      <c r="AA201" s="124">
        <v>23616</v>
      </c>
      <c r="AC201" s="124">
        <v>923278.36</v>
      </c>
      <c r="AD201" s="124">
        <v>134571.68</v>
      </c>
      <c r="AH201" s="278"/>
    </row>
    <row r="202" spans="1:34" x14ac:dyDescent="0.2">
      <c r="A202" s="266" t="s">
        <v>1752</v>
      </c>
      <c r="B202" s="272">
        <v>398427.28</v>
      </c>
      <c r="C202" s="272">
        <v>74253.23</v>
      </c>
      <c r="D202" s="272">
        <v>22429.83</v>
      </c>
      <c r="E202" s="272">
        <v>0</v>
      </c>
      <c r="G202" s="266">
        <v>928865.26</v>
      </c>
      <c r="H202" s="266">
        <v>502724.99</v>
      </c>
      <c r="K202" s="287">
        <v>8370</v>
      </c>
      <c r="L202" s="287">
        <v>76200</v>
      </c>
      <c r="Q202" s="266">
        <v>-659053.81999999995</v>
      </c>
      <c r="R202" s="266">
        <v>2464354.4300000002</v>
      </c>
      <c r="S202" s="100">
        <v>932000.54</v>
      </c>
      <c r="U202" s="100">
        <v>439.82</v>
      </c>
      <c r="W202" s="100">
        <v>756035</v>
      </c>
      <c r="X202" s="100">
        <v>232000</v>
      </c>
      <c r="Y202" s="124">
        <v>1086695</v>
      </c>
      <c r="AA202" s="124">
        <v>2000</v>
      </c>
      <c r="AB202" s="124">
        <v>6440</v>
      </c>
      <c r="AC202" s="124">
        <v>342785.25</v>
      </c>
      <c r="AD202" s="124">
        <v>312516.13</v>
      </c>
      <c r="AH202" s="278"/>
    </row>
    <row r="203" spans="1:34" x14ac:dyDescent="0.2">
      <c r="A203" s="266" t="s">
        <v>1753</v>
      </c>
      <c r="B203" s="272">
        <v>543733.56000000006</v>
      </c>
      <c r="C203" s="272">
        <v>0</v>
      </c>
      <c r="D203" s="272">
        <v>151344.26999999999</v>
      </c>
      <c r="G203" s="266">
        <v>1413126.69</v>
      </c>
      <c r="H203" s="266">
        <v>356639.99</v>
      </c>
      <c r="K203" s="287">
        <v>54844</v>
      </c>
      <c r="L203" s="287">
        <v>59579</v>
      </c>
      <c r="Q203" s="266">
        <v>1079706.33</v>
      </c>
      <c r="R203" s="266">
        <v>1488605.78</v>
      </c>
      <c r="S203" s="100">
        <v>1035624.85</v>
      </c>
      <c r="U203" s="100">
        <v>881.83</v>
      </c>
      <c r="W203" s="100">
        <v>1199210</v>
      </c>
      <c r="Y203" s="124">
        <v>1627710</v>
      </c>
      <c r="AA203" s="124">
        <v>2320</v>
      </c>
      <c r="AB203" s="124">
        <v>2000</v>
      </c>
      <c r="AC203" s="124">
        <v>475803.68</v>
      </c>
      <c r="AD203" s="124">
        <v>313481.59999999998</v>
      </c>
      <c r="AH203" s="278"/>
    </row>
    <row r="204" spans="1:34" x14ac:dyDescent="0.2">
      <c r="A204" s="266" t="s">
        <v>1754</v>
      </c>
      <c r="B204" s="272">
        <v>518205.03</v>
      </c>
      <c r="C204" s="272">
        <v>11100</v>
      </c>
      <c r="D204" s="272">
        <v>6504.85</v>
      </c>
      <c r="E204" s="272">
        <v>0</v>
      </c>
      <c r="G204" s="266">
        <v>282476.56</v>
      </c>
      <c r="H204" s="266">
        <v>173492.99</v>
      </c>
      <c r="K204" s="287">
        <v>47570</v>
      </c>
      <c r="L204" s="287">
        <v>1088</v>
      </c>
      <c r="M204" s="287">
        <v>400</v>
      </c>
      <c r="Q204" s="266">
        <v>-1590022.93</v>
      </c>
      <c r="R204" s="266">
        <v>2328715.77</v>
      </c>
      <c r="S204" s="100">
        <v>788421.05</v>
      </c>
      <c r="T204" s="100">
        <v>56600</v>
      </c>
      <c r="U204" s="100">
        <v>430.87</v>
      </c>
      <c r="W204" s="100">
        <v>945735</v>
      </c>
      <c r="Y204" s="124">
        <v>1055935</v>
      </c>
      <c r="AA204" s="124">
        <v>15570</v>
      </c>
      <c r="AC204" s="124">
        <v>280920.25</v>
      </c>
      <c r="AD204" s="124">
        <v>165183.07999999999</v>
      </c>
      <c r="AH204" s="278"/>
    </row>
    <row r="205" spans="1:34" x14ac:dyDescent="0.2">
      <c r="A205" s="266" t="s">
        <v>1755</v>
      </c>
      <c r="B205" s="272">
        <v>912286.7</v>
      </c>
      <c r="C205" s="272">
        <v>1892.49</v>
      </c>
      <c r="D205" s="272">
        <v>168563.69</v>
      </c>
      <c r="E205" s="272">
        <v>0</v>
      </c>
      <c r="G205" s="266">
        <v>2302378.7000000002</v>
      </c>
      <c r="H205" s="266">
        <v>471139.23</v>
      </c>
      <c r="K205" s="287">
        <v>13500</v>
      </c>
      <c r="L205" s="287">
        <v>8000</v>
      </c>
      <c r="Q205" s="266">
        <v>-335039.78999999998</v>
      </c>
      <c r="R205" s="266">
        <v>4119895.74</v>
      </c>
      <c r="S205" s="100">
        <v>1214241.78</v>
      </c>
      <c r="T205" s="100">
        <v>172237</v>
      </c>
      <c r="U205" s="100">
        <v>1760.77</v>
      </c>
      <c r="W205" s="100">
        <v>1307160</v>
      </c>
      <c r="Y205" s="124">
        <v>1798862</v>
      </c>
      <c r="AA205" s="124">
        <v>21660</v>
      </c>
      <c r="AC205" s="124">
        <v>640562.68999999994</v>
      </c>
      <c r="AD205" s="124">
        <v>137968</v>
      </c>
      <c r="AH205" s="278"/>
    </row>
    <row r="206" spans="1:34" x14ac:dyDescent="0.2">
      <c r="A206" s="266" t="s">
        <v>1779</v>
      </c>
      <c r="B206" s="272">
        <v>933509.67</v>
      </c>
      <c r="C206" s="272">
        <v>63704.88</v>
      </c>
      <c r="D206" s="272">
        <v>60856.85</v>
      </c>
      <c r="G206" s="266">
        <v>747011.46</v>
      </c>
      <c r="H206" s="266">
        <v>101379.99</v>
      </c>
      <c r="K206" s="287">
        <v>13600</v>
      </c>
      <c r="L206" s="287">
        <v>9835.59</v>
      </c>
      <c r="Q206" s="266">
        <v>-1394765</v>
      </c>
      <c r="R206" s="266">
        <v>2992215.82</v>
      </c>
      <c r="S206" s="100">
        <v>872121.76</v>
      </c>
      <c r="T206" s="100">
        <v>209355</v>
      </c>
      <c r="W206" s="100">
        <v>1159747</v>
      </c>
      <c r="X206" s="100">
        <v>170130</v>
      </c>
      <c r="Y206" s="124">
        <v>1341647</v>
      </c>
      <c r="AA206" s="124">
        <v>9600</v>
      </c>
      <c r="AB206" s="124">
        <v>17456</v>
      </c>
      <c r="AC206" s="124">
        <v>523839.14</v>
      </c>
      <c r="AD206" s="124">
        <v>224120.18</v>
      </c>
      <c r="AH206" s="278"/>
    </row>
    <row r="207" spans="1:34" x14ac:dyDescent="0.2">
      <c r="A207" s="266" t="s">
        <v>1790</v>
      </c>
      <c r="B207" s="272">
        <v>230866.54</v>
      </c>
      <c r="C207" s="272">
        <v>10000</v>
      </c>
      <c r="D207" s="272">
        <v>35370.839999999997</v>
      </c>
      <c r="G207" s="266">
        <v>1323147.3799999999</v>
      </c>
      <c r="H207" s="266">
        <v>224503.79</v>
      </c>
      <c r="K207" s="287">
        <v>0</v>
      </c>
      <c r="L207" s="287">
        <v>16723</v>
      </c>
      <c r="Q207" s="266">
        <v>1010547.35</v>
      </c>
      <c r="R207" s="266">
        <v>889745.48</v>
      </c>
      <c r="S207" s="100">
        <v>573064.59</v>
      </c>
      <c r="U207" s="100">
        <v>442.28</v>
      </c>
      <c r="X207" s="100">
        <v>41400</v>
      </c>
      <c r="Y207" s="124">
        <v>190400</v>
      </c>
      <c r="AC207" s="124">
        <v>380090.84</v>
      </c>
      <c r="AD207" s="124">
        <v>133663.31</v>
      </c>
      <c r="AH207" s="278"/>
    </row>
    <row r="208" spans="1:34" x14ac:dyDescent="0.2">
      <c r="A208" s="266" t="s">
        <v>1756</v>
      </c>
      <c r="B208" s="272">
        <v>591334.15</v>
      </c>
      <c r="C208" s="272">
        <v>25600</v>
      </c>
      <c r="D208" s="272">
        <v>62733.26</v>
      </c>
      <c r="G208" s="266">
        <v>1895411.72</v>
      </c>
      <c r="H208" s="266">
        <v>407315.06</v>
      </c>
      <c r="L208" s="287">
        <v>44982.65</v>
      </c>
      <c r="M208" s="287">
        <v>114504.38</v>
      </c>
      <c r="Q208" s="266">
        <v>31725</v>
      </c>
      <c r="R208" s="266">
        <v>574807.30000000005</v>
      </c>
      <c r="S208" s="100">
        <v>1106870.27</v>
      </c>
      <c r="U208" s="100">
        <v>899.55</v>
      </c>
      <c r="W208" s="100">
        <v>1783200</v>
      </c>
      <c r="X208" s="100">
        <v>159550</v>
      </c>
      <c r="Y208" s="124">
        <v>2010199</v>
      </c>
      <c r="AC208" s="124">
        <v>745731.67</v>
      </c>
      <c r="AD208" s="124">
        <v>268386.34999999998</v>
      </c>
      <c r="AH208" s="278"/>
    </row>
    <row r="209" spans="1:34" x14ac:dyDescent="0.2">
      <c r="A209" s="266" t="s">
        <v>1757</v>
      </c>
      <c r="B209" s="272">
        <v>111443.15</v>
      </c>
      <c r="C209" s="272">
        <v>40224</v>
      </c>
      <c r="D209" s="272">
        <v>173011.23</v>
      </c>
      <c r="G209" s="266">
        <v>-890560.99</v>
      </c>
      <c r="H209" s="266">
        <v>-127789.3</v>
      </c>
      <c r="K209" s="287">
        <v>20208</v>
      </c>
      <c r="L209" s="287">
        <v>63373.43</v>
      </c>
      <c r="M209" s="287">
        <v>30280</v>
      </c>
      <c r="Q209" s="266">
        <v>1930</v>
      </c>
      <c r="R209" s="266">
        <v>2085517.75</v>
      </c>
      <c r="S209" s="100">
        <v>1003607.58</v>
      </c>
      <c r="U209" s="100">
        <v>204.18</v>
      </c>
      <c r="X209" s="100">
        <v>85010</v>
      </c>
      <c r="Y209" s="124">
        <v>556924</v>
      </c>
      <c r="AC209" s="124">
        <v>363643.2</v>
      </c>
      <c r="AD209" s="124">
        <v>219088.8</v>
      </c>
      <c r="AH209" s="278"/>
    </row>
    <row r="210" spans="1:34" x14ac:dyDescent="0.2">
      <c r="A210" s="266" t="s">
        <v>1758</v>
      </c>
      <c r="B210" s="272">
        <v>905009.3</v>
      </c>
      <c r="C210" s="272">
        <v>44700</v>
      </c>
      <c r="D210" s="272">
        <v>135994.92000000001</v>
      </c>
      <c r="G210" s="266">
        <v>919089.99</v>
      </c>
      <c r="H210" s="266">
        <v>546276.11</v>
      </c>
      <c r="K210" s="287">
        <v>2000</v>
      </c>
      <c r="L210" s="287">
        <v>186355</v>
      </c>
      <c r="O210" s="266">
        <v>133290</v>
      </c>
      <c r="R210" s="266">
        <v>2982894.62</v>
      </c>
      <c r="S210" s="100">
        <v>1613878.71</v>
      </c>
      <c r="U210" s="100">
        <v>1309.21</v>
      </c>
      <c r="W210" s="100">
        <v>1683984</v>
      </c>
      <c r="X210" s="100">
        <v>15000</v>
      </c>
      <c r="Y210" s="124">
        <v>2173684</v>
      </c>
      <c r="AC210" s="124">
        <v>849947.06</v>
      </c>
      <c r="AD210" s="124">
        <v>217355.5</v>
      </c>
      <c r="AH210" s="278"/>
    </row>
    <row r="211" spans="1:34" x14ac:dyDescent="0.2">
      <c r="A211" s="266" t="s">
        <v>1782</v>
      </c>
      <c r="B211" s="272">
        <v>361405.94</v>
      </c>
      <c r="C211" s="272">
        <v>55</v>
      </c>
      <c r="D211" s="272">
        <v>39992.76</v>
      </c>
      <c r="G211" s="266">
        <v>2122792.69</v>
      </c>
      <c r="H211" s="266">
        <v>223057.47</v>
      </c>
      <c r="K211" s="287">
        <v>0</v>
      </c>
      <c r="L211" s="287">
        <v>82982.600000000006</v>
      </c>
      <c r="M211" s="287">
        <v>63819.38</v>
      </c>
      <c r="Q211" s="266">
        <v>38443</v>
      </c>
      <c r="R211" s="266">
        <v>2454994.11</v>
      </c>
      <c r="S211" s="100">
        <v>740952.24</v>
      </c>
      <c r="U211" s="100">
        <v>636.76</v>
      </c>
      <c r="W211" s="100">
        <v>633400</v>
      </c>
      <c r="X211" s="100">
        <v>112050</v>
      </c>
      <c r="Y211" s="124">
        <v>923850</v>
      </c>
      <c r="AC211" s="124">
        <v>610085.73</v>
      </c>
      <c r="AD211" s="124">
        <v>231210.26</v>
      </c>
      <c r="AH211" s="278"/>
    </row>
    <row r="212" spans="1:34" x14ac:dyDescent="0.2">
      <c r="A212" s="266" t="s">
        <v>1759</v>
      </c>
      <c r="B212" s="272">
        <v>1300274.77</v>
      </c>
      <c r="C212" s="272">
        <v>119569.44</v>
      </c>
      <c r="D212" s="272">
        <v>134632.81</v>
      </c>
      <c r="G212" s="266">
        <v>1540947</v>
      </c>
      <c r="H212" s="266">
        <v>397721.7</v>
      </c>
      <c r="K212" s="287">
        <v>17200</v>
      </c>
      <c r="L212" s="287">
        <v>123486.01</v>
      </c>
      <c r="N212" s="287">
        <v>445</v>
      </c>
      <c r="Q212" s="266">
        <v>3308851.32</v>
      </c>
      <c r="S212" s="100">
        <v>1436670.02</v>
      </c>
      <c r="U212" s="100">
        <v>2213.48</v>
      </c>
      <c r="W212" s="100">
        <v>1201780</v>
      </c>
      <c r="X212" s="100">
        <v>126000</v>
      </c>
      <c r="Y212" s="124">
        <v>1667580</v>
      </c>
      <c r="AA212" s="124">
        <v>9880</v>
      </c>
      <c r="AC212" s="124">
        <v>784083.75</v>
      </c>
      <c r="AD212" s="124">
        <v>198241.61</v>
      </c>
      <c r="AE212" s="124">
        <v>47219.75</v>
      </c>
      <c r="AH212" s="278"/>
    </row>
    <row r="213" spans="1:34" x14ac:dyDescent="0.2">
      <c r="A213" s="266" t="s">
        <v>1760</v>
      </c>
      <c r="B213" s="272">
        <v>653154.86</v>
      </c>
      <c r="C213" s="272">
        <v>46677</v>
      </c>
      <c r="D213" s="272">
        <v>159397.19</v>
      </c>
      <c r="G213" s="266">
        <v>697363</v>
      </c>
      <c r="H213" s="266">
        <v>465664.2</v>
      </c>
      <c r="L213" s="287">
        <v>101310.57</v>
      </c>
      <c r="N213" s="287">
        <v>183.92</v>
      </c>
      <c r="Q213" s="266">
        <v>1988245.32</v>
      </c>
      <c r="S213" s="100">
        <v>544561.81999999995</v>
      </c>
      <c r="T213" s="100">
        <v>100600</v>
      </c>
      <c r="U213" s="100">
        <v>954.76</v>
      </c>
      <c r="W213" s="100">
        <v>908820</v>
      </c>
      <c r="X213" s="100">
        <v>654917.81999999995</v>
      </c>
      <c r="Y213" s="124">
        <v>1262170</v>
      </c>
      <c r="AC213" s="124">
        <v>593103.16</v>
      </c>
      <c r="AD213" s="124">
        <v>131789.79999999999</v>
      </c>
      <c r="AE213" s="124">
        <v>10350</v>
      </c>
      <c r="AG213" s="124">
        <v>740</v>
      </c>
      <c r="AH213" s="278"/>
    </row>
    <row r="214" spans="1:34" x14ac:dyDescent="0.2">
      <c r="A214" s="266" t="s">
        <v>1761</v>
      </c>
      <c r="B214" s="272">
        <v>813631.9</v>
      </c>
      <c r="C214" s="272">
        <v>175497.5</v>
      </c>
      <c r="D214" s="272">
        <v>41359.129999999997</v>
      </c>
      <c r="G214" s="266">
        <v>2009294.05</v>
      </c>
      <c r="H214" s="266">
        <v>100350.68</v>
      </c>
      <c r="K214" s="287">
        <v>3800</v>
      </c>
      <c r="L214" s="287">
        <v>187276.06</v>
      </c>
      <c r="Q214" s="266">
        <v>2866748.98</v>
      </c>
      <c r="S214" s="100">
        <v>1065191.3600000001</v>
      </c>
      <c r="T214" s="100">
        <v>95000</v>
      </c>
      <c r="U214" s="100">
        <v>1262.33</v>
      </c>
      <c r="W214" s="100">
        <v>789920</v>
      </c>
      <c r="X214" s="100">
        <v>115000</v>
      </c>
      <c r="Y214" s="124">
        <v>1229287</v>
      </c>
      <c r="AA214" s="124">
        <v>21130</v>
      </c>
      <c r="AB214" s="124">
        <v>550</v>
      </c>
      <c r="AC214" s="124">
        <v>566870.01</v>
      </c>
      <c r="AD214" s="124">
        <v>158182.96</v>
      </c>
      <c r="AE214" s="124">
        <v>13803.5</v>
      </c>
      <c r="AH214" s="278"/>
    </row>
    <row r="215" spans="1:34" x14ac:dyDescent="0.2">
      <c r="A215" s="266" t="s">
        <v>1762</v>
      </c>
      <c r="B215" s="272">
        <v>1499742.14</v>
      </c>
      <c r="C215" s="272">
        <v>47089.8</v>
      </c>
      <c r="D215" s="272">
        <v>135481.81</v>
      </c>
      <c r="G215" s="266">
        <v>1956273.22</v>
      </c>
      <c r="H215" s="266">
        <v>1054926.8700000001</v>
      </c>
      <c r="K215" s="287">
        <v>4500</v>
      </c>
      <c r="L215" s="287">
        <v>55873.599999999999</v>
      </c>
      <c r="N215" s="287">
        <v>602.71</v>
      </c>
      <c r="R215" s="266">
        <v>5050758.04</v>
      </c>
      <c r="S215" s="100">
        <v>2118095.0699999998</v>
      </c>
      <c r="T215" s="100">
        <v>100000</v>
      </c>
      <c r="U215" s="100">
        <v>2638.8</v>
      </c>
      <c r="W215" s="100">
        <v>1616600</v>
      </c>
      <c r="X215" s="100">
        <v>370221.39</v>
      </c>
      <c r="Y215" s="124">
        <v>2413300</v>
      </c>
      <c r="AB215" s="124">
        <v>22354</v>
      </c>
      <c r="AC215" s="124">
        <v>1413521.31</v>
      </c>
      <c r="AD215" s="124">
        <v>310016.40999999997</v>
      </c>
      <c r="AE215" s="124">
        <v>43205.52</v>
      </c>
      <c r="AG215" s="124">
        <v>4040</v>
      </c>
      <c r="AH215" s="278"/>
    </row>
    <row r="216" spans="1:34" x14ac:dyDescent="0.2">
      <c r="A216" s="266" t="s">
        <v>1783</v>
      </c>
      <c r="B216" s="272">
        <v>641917.67000000004</v>
      </c>
      <c r="C216" s="272">
        <v>47312</v>
      </c>
      <c r="D216" s="272">
        <v>71973.2</v>
      </c>
      <c r="G216" s="266">
        <v>192999.13</v>
      </c>
      <c r="H216" s="266">
        <v>281624.31</v>
      </c>
      <c r="K216" s="287">
        <v>4000</v>
      </c>
      <c r="L216" s="287">
        <v>28085</v>
      </c>
      <c r="N216" s="287">
        <v>166.45</v>
      </c>
      <c r="Q216" s="266">
        <v>-716538.56</v>
      </c>
      <c r="R216" s="266">
        <v>1868532.65</v>
      </c>
      <c r="S216" s="100">
        <v>877799.15</v>
      </c>
      <c r="T216" s="100">
        <v>12500</v>
      </c>
      <c r="U216" s="100">
        <v>1029.47</v>
      </c>
      <c r="W216" s="100">
        <v>828260</v>
      </c>
      <c r="X216" s="100">
        <v>179400</v>
      </c>
      <c r="Y216" s="124">
        <v>1186430</v>
      </c>
      <c r="AA216" s="124">
        <v>13879</v>
      </c>
      <c r="AC216" s="124">
        <v>455188.26</v>
      </c>
      <c r="AD216" s="124">
        <v>154735.09</v>
      </c>
      <c r="AE216" s="124">
        <v>3942.5</v>
      </c>
      <c r="AG216" s="124">
        <v>480</v>
      </c>
      <c r="AH216" s="278"/>
    </row>
    <row r="217" spans="1:34" x14ac:dyDescent="0.2">
      <c r="A217" s="266" t="s">
        <v>1638</v>
      </c>
      <c r="B217" s="272">
        <v>160888.62</v>
      </c>
      <c r="C217" s="272">
        <v>29469.75</v>
      </c>
      <c r="D217" s="272">
        <v>31051.360000000001</v>
      </c>
      <c r="G217" s="266">
        <v>1030120.86</v>
      </c>
      <c r="H217" s="266">
        <v>704706.37</v>
      </c>
      <c r="K217" s="287">
        <v>1405</v>
      </c>
      <c r="L217" s="287">
        <v>42439.95</v>
      </c>
      <c r="N217" s="287">
        <v>1335.05</v>
      </c>
      <c r="O217" s="266">
        <v>51750</v>
      </c>
      <c r="Q217" s="266">
        <v>1391564.93</v>
      </c>
      <c r="R217" s="266">
        <v>3760347.17</v>
      </c>
      <c r="S217" s="100">
        <v>1104170.43</v>
      </c>
      <c r="T217" s="100">
        <v>200</v>
      </c>
      <c r="U217" s="100">
        <v>390.69</v>
      </c>
      <c r="W217" s="100">
        <v>1100430.6000000001</v>
      </c>
      <c r="X217" s="100">
        <v>619839.42000000004</v>
      </c>
      <c r="Y217" s="124">
        <v>1669930.6</v>
      </c>
      <c r="AC217" s="124">
        <v>1053191.18</v>
      </c>
      <c r="AD217" s="124">
        <v>317715.14</v>
      </c>
      <c r="AH217" s="278"/>
    </row>
    <row r="218" spans="1:34" x14ac:dyDescent="0.2">
      <c r="A218" s="266" t="s">
        <v>1641</v>
      </c>
      <c r="B218" s="272">
        <v>214579.61</v>
      </c>
      <c r="C218" s="272">
        <v>7089</v>
      </c>
      <c r="D218" s="272">
        <v>68404.320000000007</v>
      </c>
      <c r="G218" s="266">
        <v>162384.43</v>
      </c>
      <c r="H218" s="266">
        <v>92336.74</v>
      </c>
      <c r="K218" s="287">
        <v>4800</v>
      </c>
      <c r="L218" s="287">
        <v>14533.67</v>
      </c>
      <c r="N218" s="287">
        <v>313.61</v>
      </c>
      <c r="R218" s="266">
        <v>2267172.48</v>
      </c>
      <c r="S218" s="100">
        <v>1139882.75</v>
      </c>
      <c r="T218" s="100">
        <v>101690</v>
      </c>
      <c r="U218" s="100">
        <v>147.01</v>
      </c>
      <c r="W218" s="100">
        <v>784995</v>
      </c>
      <c r="X218" s="100">
        <v>75099</v>
      </c>
      <c r="Y218" s="124">
        <v>1235054.6399999999</v>
      </c>
      <c r="AA218" s="124">
        <v>2712</v>
      </c>
      <c r="AC218" s="124">
        <v>618796.19999999995</v>
      </c>
      <c r="AD218" s="124">
        <v>106743.89</v>
      </c>
      <c r="AH218" s="278"/>
    </row>
    <row r="219" spans="1:34" x14ac:dyDescent="0.2">
      <c r="A219" s="266" t="s">
        <v>1642</v>
      </c>
      <c r="B219" s="272">
        <v>264806.46000000002</v>
      </c>
      <c r="C219" s="272">
        <v>10133</v>
      </c>
      <c r="D219" s="272">
        <v>33382.239999999998</v>
      </c>
      <c r="G219" s="266">
        <v>318002.08</v>
      </c>
      <c r="H219" s="266">
        <v>311108.47999999998</v>
      </c>
      <c r="K219" s="287">
        <v>3420</v>
      </c>
      <c r="L219" s="287">
        <v>29000</v>
      </c>
      <c r="N219" s="287">
        <v>27.1</v>
      </c>
      <c r="Q219" s="266">
        <v>-5639.24</v>
      </c>
      <c r="R219" s="266">
        <v>1870864.76</v>
      </c>
      <c r="S219" s="100">
        <v>1083144.3999999999</v>
      </c>
      <c r="T219" s="100">
        <v>105925</v>
      </c>
      <c r="U219" s="100">
        <v>322.8</v>
      </c>
      <c r="W219" s="100">
        <v>1206167</v>
      </c>
      <c r="Y219" s="124">
        <v>1464519</v>
      </c>
      <c r="AC219" s="124">
        <v>656253.34</v>
      </c>
      <c r="AD219" s="124">
        <v>131675.85999999999</v>
      </c>
      <c r="AH219" s="278"/>
    </row>
    <row r="220" spans="1:34" x14ac:dyDescent="0.2">
      <c r="A220" s="266" t="s">
        <v>1646</v>
      </c>
      <c r="B220" s="272">
        <v>390256.07</v>
      </c>
      <c r="C220" s="272">
        <v>162780</v>
      </c>
      <c r="D220" s="272">
        <v>164047.44</v>
      </c>
      <c r="G220" s="266">
        <v>752357.48</v>
      </c>
      <c r="H220" s="266">
        <v>928234.8</v>
      </c>
      <c r="K220" s="287">
        <v>7753</v>
      </c>
      <c r="L220" s="287">
        <v>61447.49</v>
      </c>
      <c r="N220" s="287">
        <v>0</v>
      </c>
      <c r="Q220" s="266">
        <v>12</v>
      </c>
      <c r="R220" s="266">
        <v>4524693.96</v>
      </c>
      <c r="S220" s="100">
        <v>2600615.66</v>
      </c>
      <c r="T220" s="100">
        <v>284210</v>
      </c>
      <c r="U220" s="100">
        <v>1606.59</v>
      </c>
      <c r="W220" s="100">
        <v>2019019.8</v>
      </c>
      <c r="Y220" s="124">
        <v>2248366.1800000002</v>
      </c>
      <c r="AA220" s="124">
        <v>10312</v>
      </c>
      <c r="AC220" s="124">
        <v>1783228.65</v>
      </c>
      <c r="AD220" s="124">
        <v>458694.07</v>
      </c>
      <c r="AE220" s="124">
        <v>291381.01</v>
      </c>
      <c r="AH220" s="278"/>
    </row>
    <row r="221" spans="1:34" x14ac:dyDescent="0.2">
      <c r="A221" s="266" t="s">
        <v>30</v>
      </c>
      <c r="B221" s="272">
        <v>560308.91</v>
      </c>
      <c r="C221" s="272">
        <v>49520.71</v>
      </c>
      <c r="E221" s="272">
        <v>44120</v>
      </c>
      <c r="G221" s="266">
        <v>1</v>
      </c>
      <c r="H221" s="266">
        <v>2</v>
      </c>
      <c r="L221" s="287">
        <v>85567.33</v>
      </c>
      <c r="N221" s="287">
        <v>10004.43</v>
      </c>
      <c r="Q221" s="266">
        <v>-120486.21</v>
      </c>
      <c r="R221" s="266">
        <v>180573.14</v>
      </c>
      <c r="U221" s="100">
        <v>98.18</v>
      </c>
      <c r="W221" s="100">
        <v>7726533.0199999996</v>
      </c>
      <c r="X221" s="100">
        <v>722007.61</v>
      </c>
      <c r="Y221" s="124">
        <v>7793782.0199999996</v>
      </c>
      <c r="AC221" s="124">
        <v>156562.85999999999</v>
      </c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</sheetPr>
  <dimension ref="A1:AR222"/>
  <sheetViews>
    <sheetView topLeftCell="AD1" zoomScale="50" zoomScaleNormal="50" workbookViewId="0">
      <pane ySplit="3" topLeftCell="A205" activePane="bottomLeft" state="frozen"/>
      <selection pane="bottomLeft" activeCell="AP4" sqref="AP4:AP222"/>
    </sheetView>
  </sheetViews>
  <sheetFormatPr defaultRowHeight="14.25" x14ac:dyDescent="0.2"/>
  <cols>
    <col min="1" max="1" width="6.75" style="62" bestFit="1" customWidth="1"/>
    <col min="2" max="2" width="14.625" style="62" customWidth="1"/>
    <col min="3" max="3" width="7.5" style="62" bestFit="1" customWidth="1"/>
    <col min="4" max="4" width="44.625" style="62" bestFit="1" customWidth="1"/>
    <col min="5" max="5" width="60.25" style="266" bestFit="1" customWidth="1"/>
    <col min="6" max="6" width="31.875" style="272" bestFit="1" customWidth="1"/>
    <col min="7" max="7" width="31" style="272" bestFit="1" customWidth="1"/>
    <col min="8" max="8" width="22.75" style="272" bestFit="1" customWidth="1"/>
    <col min="9" max="9" width="22.5" style="272" bestFit="1" customWidth="1"/>
    <col min="10" max="10" width="15" style="266" bestFit="1" customWidth="1"/>
    <col min="11" max="11" width="17" style="266" bestFit="1" customWidth="1"/>
    <col min="12" max="12" width="20.375" style="266" bestFit="1" customWidth="1"/>
    <col min="13" max="13" width="16.625" style="266" bestFit="1" customWidth="1"/>
    <col min="14" max="14" width="18.875" style="266" bestFit="1" customWidth="1"/>
    <col min="15" max="15" width="18.125" style="287" bestFit="1" customWidth="1"/>
    <col min="16" max="17" width="20.125" style="287" bestFit="1" customWidth="1"/>
    <col min="18" max="18" width="22.375" style="287" bestFit="1" customWidth="1"/>
    <col min="19" max="19" width="26.5" style="266" bestFit="1" customWidth="1"/>
    <col min="20" max="20" width="26.625" style="266" bestFit="1" customWidth="1"/>
    <col min="21" max="21" width="15" style="266" bestFit="1" customWidth="1"/>
    <col min="22" max="22" width="41.125" style="266" bestFit="1" customWidth="1"/>
    <col min="23" max="23" width="42.875" style="100" bestFit="1" customWidth="1"/>
    <col min="24" max="24" width="43.625" style="100" bestFit="1" customWidth="1"/>
    <col min="25" max="25" width="27.75" style="100" bestFit="1" customWidth="1"/>
    <col min="26" max="26" width="53.125" style="100" bestFit="1" customWidth="1"/>
    <col min="27" max="27" width="29.75" style="100" bestFit="1" customWidth="1"/>
    <col min="28" max="28" width="14.625" style="100" bestFit="1" customWidth="1"/>
    <col min="29" max="29" width="19.125" style="124" bestFit="1" customWidth="1"/>
    <col min="30" max="30" width="25.5" style="124" bestFit="1" customWidth="1"/>
    <col min="31" max="31" width="23.875" style="124" bestFit="1" customWidth="1"/>
    <col min="32" max="32" width="41" style="124" bestFit="1" customWidth="1"/>
    <col min="33" max="33" width="29.625" style="124" bestFit="1" customWidth="1"/>
    <col min="34" max="34" width="21.5" style="124" bestFit="1" customWidth="1"/>
    <col min="35" max="35" width="25.5" style="124" bestFit="1" customWidth="1"/>
    <col min="36" max="36" width="30.375" style="124" bestFit="1" customWidth="1"/>
    <col min="37" max="37" width="33.125" style="124" bestFit="1" customWidth="1"/>
    <col min="38" max="38" width="16.5" style="85" bestFit="1" customWidth="1"/>
    <col min="39" max="39" width="15.25" style="21" bestFit="1" customWidth="1"/>
    <col min="40" max="40" width="15.25" style="86" bestFit="1" customWidth="1"/>
    <col min="41" max="41" width="18.125" style="24" bestFit="1" customWidth="1"/>
    <col min="42" max="42" width="15.25" style="25" bestFit="1" customWidth="1"/>
    <col min="43" max="43" width="15.25" style="16" bestFit="1" customWidth="1"/>
    <col min="44" max="44" width="17.875" style="84" bestFit="1" customWidth="1"/>
    <col min="45" max="16384" width="9" style="84"/>
  </cols>
  <sheetData>
    <row r="1" spans="1:43" x14ac:dyDescent="0.2">
      <c r="D1" s="62" t="s">
        <v>591</v>
      </c>
      <c r="E1" s="266" t="s">
        <v>591</v>
      </c>
      <c r="F1" s="272" t="s">
        <v>1438</v>
      </c>
      <c r="G1" s="272" t="s">
        <v>1439</v>
      </c>
      <c r="H1" s="272" t="s">
        <v>1440</v>
      </c>
      <c r="I1" s="272" t="s">
        <v>1441</v>
      </c>
      <c r="J1" s="266" t="s">
        <v>1580</v>
      </c>
      <c r="K1" s="266" t="s">
        <v>1442</v>
      </c>
      <c r="L1" s="266" t="s">
        <v>1443</v>
      </c>
      <c r="M1" s="266" t="s">
        <v>1444</v>
      </c>
      <c r="N1" s="266" t="s">
        <v>1581</v>
      </c>
      <c r="O1" s="287" t="s">
        <v>1445</v>
      </c>
      <c r="P1" s="287" t="s">
        <v>1446</v>
      </c>
      <c r="Q1" s="287" t="s">
        <v>1447</v>
      </c>
      <c r="R1" s="287" t="s">
        <v>1448</v>
      </c>
      <c r="S1" s="266" t="s">
        <v>1449</v>
      </c>
      <c r="T1" s="266" t="s">
        <v>1450</v>
      </c>
      <c r="U1" s="266" t="s">
        <v>1451</v>
      </c>
      <c r="V1" s="266" t="s">
        <v>1452</v>
      </c>
      <c r="W1" s="100" t="s">
        <v>1454</v>
      </c>
      <c r="X1" s="100" t="s">
        <v>1455</v>
      </c>
      <c r="Y1" s="100" t="s">
        <v>1456</v>
      </c>
      <c r="Z1" s="100" t="s">
        <v>1582</v>
      </c>
      <c r="AA1" s="100" t="s">
        <v>1457</v>
      </c>
      <c r="AB1" s="100" t="s">
        <v>1458</v>
      </c>
      <c r="AC1" s="124" t="s">
        <v>1459</v>
      </c>
      <c r="AD1" s="124" t="s">
        <v>1583</v>
      </c>
      <c r="AE1" s="124" t="s">
        <v>1460</v>
      </c>
      <c r="AF1" s="124" t="s">
        <v>1461</v>
      </c>
      <c r="AG1" s="124" t="s">
        <v>1462</v>
      </c>
      <c r="AH1" s="124" t="s">
        <v>1463</v>
      </c>
      <c r="AI1" s="124" t="s">
        <v>1584</v>
      </c>
      <c r="AJ1" s="124" t="s">
        <v>1585</v>
      </c>
      <c r="AK1" s="124" t="s">
        <v>1465</v>
      </c>
      <c r="AL1" s="85" t="s">
        <v>6</v>
      </c>
      <c r="AM1" s="21" t="s">
        <v>7</v>
      </c>
      <c r="AN1" s="86" t="s">
        <v>8</v>
      </c>
      <c r="AO1" s="22" t="s">
        <v>9</v>
      </c>
      <c r="AP1" s="23" t="s">
        <v>10</v>
      </c>
      <c r="AQ1" s="71" t="s">
        <v>11</v>
      </c>
    </row>
    <row r="2" spans="1:43" x14ac:dyDescent="0.2">
      <c r="D2" s="62" t="s">
        <v>592</v>
      </c>
      <c r="E2" s="266" t="s">
        <v>592</v>
      </c>
      <c r="F2" s="272" t="s">
        <v>1466</v>
      </c>
      <c r="G2" s="272" t="s">
        <v>1467</v>
      </c>
      <c r="H2" s="272" t="s">
        <v>1468</v>
      </c>
      <c r="I2" s="272" t="s">
        <v>1469</v>
      </c>
      <c r="J2" s="266" t="s">
        <v>1586</v>
      </c>
      <c r="K2" s="266" t="s">
        <v>1470</v>
      </c>
      <c r="L2" s="266" t="s">
        <v>1471</v>
      </c>
      <c r="M2" s="266" t="s">
        <v>1472</v>
      </c>
      <c r="N2" s="266" t="s">
        <v>1587</v>
      </c>
      <c r="O2" s="287" t="s">
        <v>1473</v>
      </c>
      <c r="P2" s="287" t="s">
        <v>1474</v>
      </c>
      <c r="Q2" s="287" t="s">
        <v>1475</v>
      </c>
      <c r="R2" s="287" t="s">
        <v>1476</v>
      </c>
      <c r="S2" s="266" t="s">
        <v>1477</v>
      </c>
      <c r="T2" s="266" t="s">
        <v>1478</v>
      </c>
      <c r="U2" s="266" t="s">
        <v>1479</v>
      </c>
      <c r="V2" s="266" t="s">
        <v>1480</v>
      </c>
      <c r="W2" s="100" t="s">
        <v>1482</v>
      </c>
      <c r="X2" s="100" t="s">
        <v>1483</v>
      </c>
      <c r="Y2" s="100" t="s">
        <v>1484</v>
      </c>
      <c r="Z2" s="100" t="s">
        <v>1588</v>
      </c>
      <c r="AA2" s="100" t="s">
        <v>1485</v>
      </c>
      <c r="AB2" s="100" t="s">
        <v>1486</v>
      </c>
      <c r="AC2" s="124" t="s">
        <v>1487</v>
      </c>
      <c r="AD2" s="124" t="s">
        <v>1589</v>
      </c>
      <c r="AE2" s="124" t="s">
        <v>1488</v>
      </c>
      <c r="AF2" s="124" t="s">
        <v>1489</v>
      </c>
      <c r="AG2" s="124" t="s">
        <v>1490</v>
      </c>
      <c r="AH2" s="124" t="s">
        <v>1491</v>
      </c>
      <c r="AI2" s="124" t="s">
        <v>1590</v>
      </c>
      <c r="AJ2" s="124" t="s">
        <v>1591</v>
      </c>
      <c r="AK2" s="124" t="s">
        <v>1493</v>
      </c>
    </row>
    <row r="3" spans="1:43" x14ac:dyDescent="0.2">
      <c r="B3" s="62" t="s">
        <v>57</v>
      </c>
      <c r="D3" s="62" t="s">
        <v>593</v>
      </c>
      <c r="E3" s="266" t="s">
        <v>593</v>
      </c>
      <c r="F3" s="272">
        <v>114371560.61</v>
      </c>
      <c r="G3" s="272">
        <v>20102200.25</v>
      </c>
      <c r="H3" s="272">
        <v>32386278.93</v>
      </c>
      <c r="I3" s="272">
        <v>95614</v>
      </c>
      <c r="J3" s="266">
        <v>0</v>
      </c>
      <c r="K3" s="266">
        <v>200468064.22999999</v>
      </c>
      <c r="L3" s="266">
        <v>95341639.569999993</v>
      </c>
      <c r="M3" s="266">
        <v>3500</v>
      </c>
      <c r="N3" s="266">
        <v>0</v>
      </c>
      <c r="O3" s="287">
        <v>3212711.8</v>
      </c>
      <c r="P3" s="287">
        <v>15475745.140000001</v>
      </c>
      <c r="Q3" s="287">
        <v>4710525.84</v>
      </c>
      <c r="R3" s="287">
        <v>1397395.04</v>
      </c>
      <c r="S3" s="266">
        <v>6103335.7199999997</v>
      </c>
      <c r="T3" s="266">
        <v>-5721367.46</v>
      </c>
      <c r="U3" s="266">
        <v>-5575844.5800000001</v>
      </c>
      <c r="V3" s="266">
        <v>518581746.32999998</v>
      </c>
      <c r="W3" s="100">
        <v>286874159.31</v>
      </c>
      <c r="X3" s="100">
        <v>19909076.289999999</v>
      </c>
      <c r="Y3" s="100">
        <v>236819.54</v>
      </c>
      <c r="Z3" s="100">
        <v>2242473.15</v>
      </c>
      <c r="AA3" s="100">
        <v>280913964.75999999</v>
      </c>
      <c r="AB3" s="100">
        <v>56210849.75</v>
      </c>
      <c r="AC3" s="124">
        <v>404299692.82999998</v>
      </c>
      <c r="AD3" s="124">
        <v>46292.5</v>
      </c>
      <c r="AE3" s="124">
        <v>663396.4</v>
      </c>
      <c r="AF3" s="124">
        <v>183362</v>
      </c>
      <c r="AG3" s="124">
        <v>181318527.44</v>
      </c>
      <c r="AH3" s="124">
        <v>48059015.399999999</v>
      </c>
      <c r="AI3" s="124">
        <v>1264745.21</v>
      </c>
      <c r="AJ3" s="124">
        <v>213826.58</v>
      </c>
      <c r="AK3" s="124">
        <v>2150804.7999999998</v>
      </c>
      <c r="AL3" s="85">
        <f>SUM(AL4:AL222)</f>
        <v>166771649.26000002</v>
      </c>
      <c r="AM3" s="21">
        <f t="shared" ref="AM3:AQ3" si="0">SUM(AM4:AM222)</f>
        <v>24796377.82</v>
      </c>
      <c r="AN3" s="86">
        <f t="shared" si="0"/>
        <v>141975271.44000006</v>
      </c>
      <c r="AO3" s="24">
        <f t="shared" si="0"/>
        <v>645361337.9199996</v>
      </c>
      <c r="AP3" s="25">
        <f t="shared" si="0"/>
        <v>637279203.75999987</v>
      </c>
      <c r="AQ3" s="16">
        <f t="shared" si="0"/>
        <v>8082134.159999989</v>
      </c>
    </row>
    <row r="4" spans="1:43" x14ac:dyDescent="0.2">
      <c r="D4" s="56" t="s">
        <v>12</v>
      </c>
      <c r="E4" s="266" t="s">
        <v>12</v>
      </c>
      <c r="F4" s="272">
        <v>44838.11</v>
      </c>
      <c r="H4" s="272">
        <v>0</v>
      </c>
      <c r="K4" s="266">
        <v>490999.62</v>
      </c>
      <c r="L4" s="266">
        <v>421423.66</v>
      </c>
      <c r="R4" s="287">
        <v>32990</v>
      </c>
      <c r="V4" s="266">
        <v>2280907.04</v>
      </c>
      <c r="Y4" s="100">
        <v>11028.29</v>
      </c>
      <c r="AA4" s="100">
        <v>1705391</v>
      </c>
      <c r="AB4" s="100">
        <v>375250.92</v>
      </c>
      <c r="AC4" s="124">
        <v>1713201</v>
      </c>
      <c r="AE4" s="124">
        <v>16828.400000000001</v>
      </c>
      <c r="AG4" s="124">
        <v>392212.49</v>
      </c>
      <c r="AH4" s="124">
        <v>161115.39000000001</v>
      </c>
      <c r="AL4" s="85">
        <f>SUM(F4:I4)</f>
        <v>44838.11</v>
      </c>
      <c r="AM4" s="21">
        <f>SUM(O4:R4)</f>
        <v>32990</v>
      </c>
      <c r="AN4" s="86">
        <f>AL4-AM4</f>
        <v>11848.11</v>
      </c>
      <c r="AO4" s="24">
        <f>SUM(W4:AB4)</f>
        <v>2091670.21</v>
      </c>
      <c r="AP4" s="25">
        <f>SUM(AC4:AK4)</f>
        <v>2283357.2799999998</v>
      </c>
      <c r="AQ4" s="16">
        <f>AO4-AP4</f>
        <v>-191687.06999999983</v>
      </c>
    </row>
    <row r="5" spans="1:43" x14ac:dyDescent="0.2">
      <c r="D5" s="56" t="s">
        <v>1425</v>
      </c>
      <c r="E5" s="266" t="s">
        <v>1592</v>
      </c>
      <c r="F5" s="272">
        <v>19593.900000000001</v>
      </c>
      <c r="H5" s="272">
        <v>0</v>
      </c>
      <c r="I5" s="272">
        <v>0</v>
      </c>
      <c r="K5" s="266">
        <v>3973425.9</v>
      </c>
      <c r="L5" s="266">
        <v>5551.83</v>
      </c>
      <c r="O5" s="287">
        <v>12950</v>
      </c>
      <c r="P5" s="287">
        <v>7117.64</v>
      </c>
      <c r="R5" s="287">
        <v>0</v>
      </c>
      <c r="U5" s="266">
        <v>-1175873.6200000001</v>
      </c>
      <c r="V5" s="266">
        <v>4905540</v>
      </c>
      <c r="Y5" s="100">
        <v>8.4600000000000009</v>
      </c>
      <c r="AA5" s="100">
        <v>949500</v>
      </c>
      <c r="AB5" s="100">
        <v>1093519.96</v>
      </c>
      <c r="AC5" s="124">
        <v>1050000</v>
      </c>
      <c r="AD5" s="124">
        <v>14950</v>
      </c>
      <c r="AG5" s="124">
        <v>556157.41</v>
      </c>
      <c r="AH5" s="124">
        <v>173083.4</v>
      </c>
      <c r="AL5" s="85">
        <f t="shared" ref="AL5:AL68" si="1">SUM(F5:I5)</f>
        <v>19593.900000000001</v>
      </c>
      <c r="AM5" s="21">
        <f t="shared" ref="AM5:AM68" si="2">SUM(O5:R5)</f>
        <v>20067.64</v>
      </c>
      <c r="AN5" s="86">
        <f t="shared" ref="AN5:AN68" si="3">AL5-AM5</f>
        <v>-473.73999999999796</v>
      </c>
      <c r="AO5" s="24">
        <f t="shared" ref="AO5:AO68" si="4">SUM(W5:AB5)</f>
        <v>2043028.42</v>
      </c>
      <c r="AP5" s="25">
        <f t="shared" ref="AP5:AP68" si="5">SUM(AC5:AK5)</f>
        <v>1794190.81</v>
      </c>
      <c r="AQ5" s="16">
        <f t="shared" ref="AQ5:AQ68" si="6">AO5-AP5</f>
        <v>248837.60999999987</v>
      </c>
    </row>
    <row r="6" spans="1:43" x14ac:dyDescent="0.2">
      <c r="D6" s="56" t="s">
        <v>13</v>
      </c>
      <c r="E6" s="266" t="s">
        <v>1425</v>
      </c>
      <c r="F6" s="272">
        <v>560308.91</v>
      </c>
      <c r="G6" s="272">
        <v>49520.71</v>
      </c>
      <c r="I6" s="272">
        <v>44120</v>
      </c>
      <c r="K6" s="266">
        <v>1</v>
      </c>
      <c r="L6" s="266">
        <v>2</v>
      </c>
      <c r="P6" s="287">
        <v>85567.33</v>
      </c>
      <c r="R6" s="287">
        <v>10004.43</v>
      </c>
      <c r="U6" s="266">
        <v>-120486.21</v>
      </c>
      <c r="V6" s="266">
        <v>180573.14</v>
      </c>
      <c r="Y6" s="100">
        <v>98.18</v>
      </c>
      <c r="AA6" s="100">
        <v>7726533.0199999996</v>
      </c>
      <c r="AB6" s="100">
        <v>722007.61</v>
      </c>
      <c r="AC6" s="124">
        <v>7793782.0199999996</v>
      </c>
      <c r="AG6" s="124">
        <v>156562.85999999999</v>
      </c>
      <c r="AL6" s="85">
        <f t="shared" si="1"/>
        <v>653949.62</v>
      </c>
      <c r="AM6" s="21">
        <f t="shared" si="2"/>
        <v>95571.760000000009</v>
      </c>
      <c r="AN6" s="86">
        <f t="shared" si="3"/>
        <v>558377.86</v>
      </c>
      <c r="AO6" s="24">
        <f t="shared" si="4"/>
        <v>8448638.8099999987</v>
      </c>
      <c r="AP6" s="25">
        <f t="shared" si="5"/>
        <v>7950344.8799999999</v>
      </c>
      <c r="AQ6" s="16">
        <f t="shared" si="6"/>
        <v>498293.92999999877</v>
      </c>
    </row>
    <row r="7" spans="1:43" x14ac:dyDescent="0.2">
      <c r="D7" s="56" t="s">
        <v>14</v>
      </c>
      <c r="E7" s="266" t="s">
        <v>14</v>
      </c>
      <c r="F7" s="272">
        <v>269623.43</v>
      </c>
      <c r="G7" s="272">
        <v>15000</v>
      </c>
      <c r="K7" s="266">
        <v>670132.18000000005</v>
      </c>
      <c r="L7" s="266">
        <v>514407.21</v>
      </c>
      <c r="R7" s="287">
        <v>66663</v>
      </c>
      <c r="U7" s="266">
        <v>-1647942.57</v>
      </c>
      <c r="V7" s="266">
        <v>3116375.39</v>
      </c>
      <c r="W7" s="100">
        <v>2925.61</v>
      </c>
      <c r="Y7" s="100">
        <v>160.4</v>
      </c>
      <c r="AA7" s="100">
        <v>1050393.48</v>
      </c>
      <c r="AB7" s="100">
        <v>822351.96</v>
      </c>
      <c r="AC7" s="124">
        <v>1451595.01</v>
      </c>
      <c r="AG7" s="124">
        <v>187290.43</v>
      </c>
      <c r="AH7" s="124">
        <v>265499.01</v>
      </c>
      <c r="AL7" s="85">
        <f t="shared" si="1"/>
        <v>284623.43</v>
      </c>
      <c r="AM7" s="21">
        <f t="shared" si="2"/>
        <v>66663</v>
      </c>
      <c r="AN7" s="86">
        <f t="shared" si="3"/>
        <v>217960.43</v>
      </c>
      <c r="AO7" s="24">
        <f t="shared" si="4"/>
        <v>1875831.45</v>
      </c>
      <c r="AP7" s="25">
        <f t="shared" si="5"/>
        <v>1904384.45</v>
      </c>
      <c r="AQ7" s="16">
        <f t="shared" si="6"/>
        <v>-28553</v>
      </c>
    </row>
    <row r="8" spans="1:43" x14ac:dyDescent="0.2">
      <c r="D8" s="56" t="s">
        <v>15</v>
      </c>
      <c r="E8" s="266" t="s">
        <v>15</v>
      </c>
      <c r="F8" s="272">
        <v>188710.63</v>
      </c>
      <c r="H8" s="272">
        <v>120255</v>
      </c>
      <c r="K8" s="266">
        <v>237481.9</v>
      </c>
      <c r="L8" s="266">
        <v>354151.93</v>
      </c>
      <c r="R8" s="287">
        <v>-1360887.65</v>
      </c>
      <c r="T8" s="266">
        <v>2351172.4700000002</v>
      </c>
      <c r="U8" s="266">
        <v>-3794489.13</v>
      </c>
      <c r="V8" s="266">
        <v>2450442</v>
      </c>
      <c r="Y8" s="100">
        <v>397.2</v>
      </c>
      <c r="AA8" s="100">
        <v>1182440</v>
      </c>
      <c r="AB8" s="100">
        <v>2099699.7599999998</v>
      </c>
      <c r="AC8" s="124">
        <v>1453699.5</v>
      </c>
      <c r="AG8" s="124">
        <v>359402.26</v>
      </c>
      <c r="AH8" s="124">
        <v>215073.43</v>
      </c>
      <c r="AL8" s="85">
        <f t="shared" si="1"/>
        <v>308965.63</v>
      </c>
      <c r="AM8" s="21">
        <f t="shared" si="2"/>
        <v>-1360887.65</v>
      </c>
      <c r="AN8" s="86">
        <f t="shared" si="3"/>
        <v>1669853.2799999998</v>
      </c>
      <c r="AO8" s="24">
        <f t="shared" si="4"/>
        <v>3282536.96</v>
      </c>
      <c r="AP8" s="25">
        <f t="shared" si="5"/>
        <v>2028175.19</v>
      </c>
      <c r="AQ8" s="16">
        <f t="shared" si="6"/>
        <v>1254361.77</v>
      </c>
    </row>
    <row r="9" spans="1:43" ht="15" thickBot="1" x14ac:dyDescent="0.25">
      <c r="D9" s="56" t="s">
        <v>16</v>
      </c>
      <c r="E9" s="266" t="s">
        <v>1593</v>
      </c>
      <c r="F9" s="272">
        <v>80442.289999999994</v>
      </c>
      <c r="K9" s="266">
        <v>3075549.3</v>
      </c>
      <c r="L9" s="266">
        <v>516359.7</v>
      </c>
      <c r="R9" s="287">
        <v>80320</v>
      </c>
      <c r="U9" s="266">
        <v>2601086.11</v>
      </c>
      <c r="V9" s="266">
        <v>1686786.55</v>
      </c>
      <c r="X9" s="100">
        <v>122.29</v>
      </c>
      <c r="Z9" s="100">
        <v>1599606.7</v>
      </c>
      <c r="AB9" s="100">
        <v>-511735.82</v>
      </c>
      <c r="AC9" s="124">
        <v>935779.7</v>
      </c>
      <c r="AD9" s="124">
        <v>31342.5</v>
      </c>
      <c r="AG9" s="124">
        <v>196613.53</v>
      </c>
      <c r="AH9" s="124">
        <v>241509.49</v>
      </c>
      <c r="AL9" s="85">
        <f t="shared" si="1"/>
        <v>80442.289999999994</v>
      </c>
      <c r="AM9" s="21">
        <f t="shared" si="2"/>
        <v>80320</v>
      </c>
      <c r="AN9" s="86">
        <f t="shared" si="3"/>
        <v>122.2899999999936</v>
      </c>
      <c r="AO9" s="24">
        <f t="shared" si="4"/>
        <v>1087993.17</v>
      </c>
      <c r="AP9" s="25">
        <f t="shared" si="5"/>
        <v>1405245.22</v>
      </c>
      <c r="AQ9" s="16">
        <f t="shared" si="6"/>
        <v>-317252.05000000005</v>
      </c>
    </row>
    <row r="10" spans="1:43" ht="15" thickBot="1" x14ac:dyDescent="0.25">
      <c r="A10" s="62" t="s">
        <v>302</v>
      </c>
      <c r="B10" s="62" t="s">
        <v>43</v>
      </c>
      <c r="C10" s="88">
        <v>6923</v>
      </c>
      <c r="D10" s="89" t="s">
        <v>1426</v>
      </c>
      <c r="E10" s="266" t="s">
        <v>1594</v>
      </c>
      <c r="F10" s="272">
        <v>844798.67</v>
      </c>
      <c r="G10" s="272">
        <v>209879.95</v>
      </c>
      <c r="H10" s="272">
        <v>349526.17</v>
      </c>
      <c r="K10" s="266">
        <v>105342</v>
      </c>
      <c r="L10" s="266">
        <v>865691.42</v>
      </c>
      <c r="O10" s="287">
        <v>17137</v>
      </c>
      <c r="P10" s="287">
        <v>160235.78</v>
      </c>
      <c r="Q10" s="287">
        <v>57156.9</v>
      </c>
      <c r="U10" s="266">
        <v>224318.56</v>
      </c>
      <c r="V10" s="266">
        <v>1691218.36</v>
      </c>
      <c r="W10" s="100">
        <v>1069236.8600000001</v>
      </c>
      <c r="Y10" s="100">
        <v>1724.58</v>
      </c>
      <c r="AA10" s="100">
        <v>2185235</v>
      </c>
      <c r="AB10" s="100">
        <v>993778</v>
      </c>
      <c r="AC10" s="124">
        <v>2516963</v>
      </c>
      <c r="AG10" s="124">
        <v>1046353.42</v>
      </c>
      <c r="AH10" s="124">
        <v>202805.88</v>
      </c>
      <c r="AL10" s="85">
        <f t="shared" si="1"/>
        <v>1404204.79</v>
      </c>
      <c r="AM10" s="21">
        <f t="shared" si="2"/>
        <v>234529.68</v>
      </c>
      <c r="AN10" s="86">
        <f t="shared" si="3"/>
        <v>1169675.1100000001</v>
      </c>
      <c r="AO10" s="24">
        <f t="shared" si="4"/>
        <v>4249974.4400000004</v>
      </c>
      <c r="AP10" s="25">
        <f t="shared" si="5"/>
        <v>3766122.3</v>
      </c>
      <c r="AQ10" s="16">
        <f t="shared" si="6"/>
        <v>483852.1400000006</v>
      </c>
    </row>
    <row r="11" spans="1:43" ht="15" thickBot="1" x14ac:dyDescent="0.25">
      <c r="A11" s="62" t="s">
        <v>302</v>
      </c>
      <c r="B11" s="62" t="s">
        <v>43</v>
      </c>
      <c r="C11" s="88">
        <v>7817</v>
      </c>
      <c r="D11" s="89" t="s">
        <v>818</v>
      </c>
      <c r="E11" s="266" t="s">
        <v>1595</v>
      </c>
      <c r="F11" s="272">
        <v>202203.11</v>
      </c>
      <c r="G11" s="272">
        <v>206980.35</v>
      </c>
      <c r="H11" s="272">
        <v>917653.58</v>
      </c>
      <c r="K11" s="266">
        <v>294078.63</v>
      </c>
      <c r="L11" s="266">
        <v>1002725.04</v>
      </c>
      <c r="P11" s="287">
        <v>95822.52</v>
      </c>
      <c r="Q11" s="287">
        <v>35500</v>
      </c>
      <c r="U11" s="266">
        <v>29915.84</v>
      </c>
      <c r="V11" s="266">
        <v>1534772.11</v>
      </c>
      <c r="W11" s="100">
        <v>2075637.17</v>
      </c>
      <c r="Y11" s="100">
        <v>5638.61</v>
      </c>
      <c r="AA11" s="100">
        <v>1438855</v>
      </c>
      <c r="AB11" s="100">
        <v>294050</v>
      </c>
      <c r="AC11" s="124">
        <v>2553490</v>
      </c>
      <c r="AG11" s="124">
        <v>992872.12</v>
      </c>
      <c r="AH11" s="124">
        <v>125855.5</v>
      </c>
      <c r="AK11" s="124">
        <v>37.450000000000003</v>
      </c>
      <c r="AL11" s="85">
        <f t="shared" si="1"/>
        <v>1326837.04</v>
      </c>
      <c r="AM11" s="21">
        <f t="shared" si="2"/>
        <v>131322.52000000002</v>
      </c>
      <c r="AN11" s="86">
        <f t="shared" si="3"/>
        <v>1195514.52</v>
      </c>
      <c r="AO11" s="24">
        <f t="shared" si="4"/>
        <v>3814180.7800000003</v>
      </c>
      <c r="AP11" s="25">
        <f t="shared" si="5"/>
        <v>3672255.0700000003</v>
      </c>
      <c r="AQ11" s="16">
        <f t="shared" si="6"/>
        <v>141925.70999999996</v>
      </c>
    </row>
    <row r="12" spans="1:43" ht="15" thickBot="1" x14ac:dyDescent="0.25">
      <c r="A12" s="62" t="s">
        <v>302</v>
      </c>
      <c r="B12" s="62" t="s">
        <v>43</v>
      </c>
      <c r="C12" s="88">
        <v>11016</v>
      </c>
      <c r="D12" s="89" t="s">
        <v>819</v>
      </c>
      <c r="E12" s="266" t="s">
        <v>1596</v>
      </c>
      <c r="F12" s="272">
        <v>2549071.21</v>
      </c>
      <c r="G12" s="272">
        <v>29000</v>
      </c>
      <c r="H12" s="272">
        <v>530076.62</v>
      </c>
      <c r="K12" s="266">
        <v>881422.2</v>
      </c>
      <c r="L12" s="266">
        <v>755881.79</v>
      </c>
      <c r="O12" s="287">
        <v>6270</v>
      </c>
      <c r="P12" s="287">
        <v>108184.85</v>
      </c>
      <c r="Q12" s="287">
        <v>22037</v>
      </c>
      <c r="R12" s="287">
        <v>166071.35</v>
      </c>
      <c r="U12" s="266">
        <v>930474.91</v>
      </c>
      <c r="V12" s="266">
        <v>1567224.53</v>
      </c>
      <c r="W12" s="100">
        <v>1730829.48</v>
      </c>
      <c r="Y12" s="100">
        <v>6713.34</v>
      </c>
      <c r="AA12" s="100">
        <v>1777840</v>
      </c>
      <c r="AB12" s="100">
        <v>344050</v>
      </c>
      <c r="AC12" s="124">
        <v>2530390</v>
      </c>
      <c r="AG12" s="124">
        <v>1764321.35</v>
      </c>
      <c r="AH12" s="124">
        <v>336124.7</v>
      </c>
      <c r="AK12" s="124">
        <v>89417.7</v>
      </c>
      <c r="AL12" s="85">
        <f t="shared" si="1"/>
        <v>3108147.83</v>
      </c>
      <c r="AM12" s="21">
        <f t="shared" si="2"/>
        <v>302563.20000000001</v>
      </c>
      <c r="AN12" s="86">
        <f t="shared" si="3"/>
        <v>2805584.63</v>
      </c>
      <c r="AO12" s="24">
        <f t="shared" si="4"/>
        <v>3859432.8200000003</v>
      </c>
      <c r="AP12" s="25">
        <f t="shared" si="5"/>
        <v>4720253.75</v>
      </c>
      <c r="AQ12" s="16">
        <f t="shared" si="6"/>
        <v>-860820.9299999997</v>
      </c>
    </row>
    <row r="13" spans="1:43" ht="15" thickBot="1" x14ac:dyDescent="0.25">
      <c r="A13" s="62" t="s">
        <v>302</v>
      </c>
      <c r="B13" s="62" t="s">
        <v>43</v>
      </c>
      <c r="C13" s="88">
        <v>5402</v>
      </c>
      <c r="D13" s="89" t="s">
        <v>820</v>
      </c>
      <c r="E13" s="266" t="s">
        <v>1597</v>
      </c>
      <c r="F13" s="272">
        <v>1219102.29</v>
      </c>
      <c r="G13" s="272">
        <v>44283.35</v>
      </c>
      <c r="H13" s="272">
        <v>199419.48</v>
      </c>
      <c r="K13" s="266">
        <v>73701.67</v>
      </c>
      <c r="L13" s="266">
        <v>1026602.74</v>
      </c>
      <c r="O13" s="287">
        <v>12500</v>
      </c>
      <c r="P13" s="287">
        <v>49080.27</v>
      </c>
      <c r="Q13" s="287">
        <v>35000</v>
      </c>
      <c r="U13" s="266">
        <v>199783.61</v>
      </c>
      <c r="V13" s="266">
        <v>1097038.29</v>
      </c>
      <c r="W13" s="100">
        <v>827648.04</v>
      </c>
      <c r="Y13" s="100">
        <v>2719.67</v>
      </c>
      <c r="AA13" s="100">
        <v>1663525</v>
      </c>
      <c r="AB13" s="100">
        <v>761028</v>
      </c>
      <c r="AC13" s="124">
        <v>2341653</v>
      </c>
      <c r="AG13" s="124">
        <v>820593.23</v>
      </c>
      <c r="AH13" s="124">
        <v>242694.01</v>
      </c>
      <c r="AL13" s="85">
        <f t="shared" si="1"/>
        <v>1462805.12</v>
      </c>
      <c r="AM13" s="21">
        <f t="shared" si="2"/>
        <v>96580.26999999999</v>
      </c>
      <c r="AN13" s="86">
        <f t="shared" si="3"/>
        <v>1366224.85</v>
      </c>
      <c r="AO13" s="24">
        <f t="shared" si="4"/>
        <v>3254920.71</v>
      </c>
      <c r="AP13" s="25">
        <f t="shared" si="5"/>
        <v>3404940.24</v>
      </c>
      <c r="AQ13" s="16">
        <f t="shared" si="6"/>
        <v>-150019.53000000026</v>
      </c>
    </row>
    <row r="14" spans="1:43" ht="15" thickBot="1" x14ac:dyDescent="0.25">
      <c r="A14" s="62" t="s">
        <v>302</v>
      </c>
      <c r="B14" s="62" t="s">
        <v>43</v>
      </c>
      <c r="C14" s="88">
        <v>4534</v>
      </c>
      <c r="D14" s="89" t="s">
        <v>821</v>
      </c>
      <c r="E14" s="266" t="s">
        <v>1598</v>
      </c>
      <c r="F14" s="272">
        <v>372657.57</v>
      </c>
      <c r="G14" s="272">
        <v>3507.5</v>
      </c>
      <c r="H14" s="272">
        <v>235103.25</v>
      </c>
      <c r="K14" s="266">
        <v>2162760.66</v>
      </c>
      <c r="L14" s="266">
        <v>186776.01</v>
      </c>
      <c r="O14" s="287">
        <v>2830</v>
      </c>
      <c r="P14" s="287">
        <v>42489.31</v>
      </c>
      <c r="Q14" s="287">
        <v>74446.3</v>
      </c>
      <c r="U14" s="266">
        <v>196355.78</v>
      </c>
      <c r="V14" s="266">
        <v>1718005.94</v>
      </c>
      <c r="W14" s="100">
        <v>856569.68</v>
      </c>
      <c r="Y14" s="100">
        <v>892.69</v>
      </c>
      <c r="AA14" s="100">
        <v>1248045</v>
      </c>
      <c r="AB14" s="100">
        <v>252300</v>
      </c>
      <c r="AC14" s="124">
        <v>1947445</v>
      </c>
      <c r="AG14" s="124">
        <v>769833.37</v>
      </c>
      <c r="AH14" s="124">
        <v>154255.62</v>
      </c>
      <c r="AK14" s="124">
        <v>11346</v>
      </c>
      <c r="AL14" s="85">
        <f t="shared" si="1"/>
        <v>611268.32000000007</v>
      </c>
      <c r="AM14" s="21">
        <f t="shared" si="2"/>
        <v>119765.61</v>
      </c>
      <c r="AN14" s="86">
        <f t="shared" si="3"/>
        <v>491502.71000000008</v>
      </c>
      <c r="AO14" s="24">
        <f t="shared" si="4"/>
        <v>2357807.37</v>
      </c>
      <c r="AP14" s="25">
        <f t="shared" si="5"/>
        <v>2882879.99</v>
      </c>
      <c r="AQ14" s="16">
        <f t="shared" si="6"/>
        <v>-525072.62000000011</v>
      </c>
    </row>
    <row r="15" spans="1:43" ht="15" thickBot="1" x14ac:dyDescent="0.25">
      <c r="A15" s="62" t="s">
        <v>302</v>
      </c>
      <c r="B15" s="62" t="s">
        <v>43</v>
      </c>
      <c r="C15" s="88">
        <v>8215</v>
      </c>
      <c r="D15" s="89" t="s">
        <v>822</v>
      </c>
      <c r="E15" s="266" t="s">
        <v>1599</v>
      </c>
      <c r="F15" s="272">
        <v>1785470.16</v>
      </c>
      <c r="G15" s="272">
        <v>158010.6</v>
      </c>
      <c r="H15" s="272">
        <v>692429.24</v>
      </c>
      <c r="K15" s="266">
        <v>1572970.63</v>
      </c>
      <c r="L15" s="266">
        <v>93748.03</v>
      </c>
      <c r="P15" s="287">
        <v>130404.68</v>
      </c>
      <c r="Q15" s="287">
        <v>73709.2</v>
      </c>
      <c r="R15" s="287">
        <v>157790</v>
      </c>
      <c r="U15" s="266">
        <v>27663.63</v>
      </c>
      <c r="V15" s="266">
        <v>3950541.16</v>
      </c>
      <c r="W15" s="100">
        <v>2401893.96</v>
      </c>
      <c r="Y15" s="100">
        <v>3078.91</v>
      </c>
      <c r="AA15" s="100">
        <v>1205670</v>
      </c>
      <c r="AB15" s="100">
        <v>315650</v>
      </c>
      <c r="AC15" s="124">
        <v>2255673</v>
      </c>
      <c r="AG15" s="124">
        <v>1988320.5</v>
      </c>
      <c r="AH15" s="124">
        <v>952290.77</v>
      </c>
      <c r="AK15" s="124">
        <v>2500</v>
      </c>
      <c r="AL15" s="85">
        <f t="shared" si="1"/>
        <v>2635910</v>
      </c>
      <c r="AM15" s="21">
        <f t="shared" si="2"/>
        <v>361903.88</v>
      </c>
      <c r="AN15" s="86">
        <f t="shared" si="3"/>
        <v>2274006.12</v>
      </c>
      <c r="AO15" s="24">
        <f t="shared" si="4"/>
        <v>3926292.87</v>
      </c>
      <c r="AP15" s="25">
        <f t="shared" si="5"/>
        <v>5198784.2699999996</v>
      </c>
      <c r="AQ15" s="16">
        <f t="shared" si="6"/>
        <v>-1272491.3999999994</v>
      </c>
    </row>
    <row r="16" spans="1:43" ht="15" thickBot="1" x14ac:dyDescent="0.25">
      <c r="A16" s="62" t="s">
        <v>302</v>
      </c>
      <c r="B16" s="62" t="s">
        <v>43</v>
      </c>
      <c r="C16" s="88">
        <v>8736</v>
      </c>
      <c r="D16" s="89" t="s">
        <v>823</v>
      </c>
      <c r="E16" s="266" t="s">
        <v>1600</v>
      </c>
      <c r="F16" s="272">
        <v>1841151.76</v>
      </c>
      <c r="G16" s="272">
        <v>162644.59</v>
      </c>
      <c r="H16" s="272">
        <v>333393.65000000002</v>
      </c>
      <c r="K16" s="266">
        <v>1010869.55</v>
      </c>
      <c r="L16" s="266">
        <v>980682.74</v>
      </c>
      <c r="P16" s="287">
        <v>175041.82</v>
      </c>
      <c r="Q16" s="287">
        <v>48528</v>
      </c>
      <c r="R16" s="287">
        <v>18.47</v>
      </c>
      <c r="S16" s="266">
        <v>20000</v>
      </c>
      <c r="U16" s="266">
        <v>170029.26</v>
      </c>
      <c r="V16" s="266">
        <v>2643840</v>
      </c>
      <c r="W16" s="100">
        <v>2160527.5299999998</v>
      </c>
      <c r="Y16" s="100">
        <v>3320.62</v>
      </c>
      <c r="AA16" s="100">
        <v>1309650</v>
      </c>
      <c r="AB16" s="100">
        <v>924600</v>
      </c>
      <c r="AC16" s="124">
        <v>2275045</v>
      </c>
      <c r="AE16" s="124">
        <v>69082</v>
      </c>
      <c r="AG16" s="124">
        <v>1067352.29</v>
      </c>
      <c r="AH16" s="124">
        <v>278255.48</v>
      </c>
      <c r="AK16" s="124">
        <v>160189.5</v>
      </c>
      <c r="AL16" s="85">
        <f t="shared" si="1"/>
        <v>2337190</v>
      </c>
      <c r="AM16" s="21">
        <f t="shared" si="2"/>
        <v>223588.29</v>
      </c>
      <c r="AN16" s="86">
        <f t="shared" si="3"/>
        <v>2113601.71</v>
      </c>
      <c r="AO16" s="24">
        <f t="shared" si="4"/>
        <v>4398098.1500000004</v>
      </c>
      <c r="AP16" s="25">
        <f t="shared" si="5"/>
        <v>3849924.27</v>
      </c>
      <c r="AQ16" s="16">
        <f t="shared" si="6"/>
        <v>548173.88000000035</v>
      </c>
    </row>
    <row r="17" spans="1:43" ht="15" thickBot="1" x14ac:dyDescent="0.25">
      <c r="A17" s="62" t="s">
        <v>302</v>
      </c>
      <c r="B17" s="62" t="s">
        <v>43</v>
      </c>
      <c r="C17" s="88">
        <v>4649</v>
      </c>
      <c r="D17" s="89" t="s">
        <v>824</v>
      </c>
      <c r="E17" s="266" t="s">
        <v>1601</v>
      </c>
      <c r="F17" s="272">
        <v>543841.18000000005</v>
      </c>
      <c r="G17" s="272">
        <v>53308.1</v>
      </c>
      <c r="H17" s="272">
        <v>76133.19</v>
      </c>
      <c r="K17" s="266">
        <v>807099.2</v>
      </c>
      <c r="L17" s="266">
        <v>33177.620000000003</v>
      </c>
      <c r="P17" s="287">
        <v>38553.56</v>
      </c>
      <c r="R17" s="287">
        <v>0</v>
      </c>
      <c r="U17" s="266">
        <v>127912.22</v>
      </c>
      <c r="V17" s="266">
        <v>2287723.02</v>
      </c>
      <c r="W17" s="100">
        <v>823165.76</v>
      </c>
      <c r="Y17" s="100">
        <v>1693.52</v>
      </c>
      <c r="AA17" s="100">
        <v>2212776</v>
      </c>
      <c r="AB17" s="100">
        <v>163107</v>
      </c>
      <c r="AC17" s="124">
        <v>2714793</v>
      </c>
      <c r="AG17" s="124">
        <v>876226.45</v>
      </c>
      <c r="AH17" s="124">
        <v>127538.61</v>
      </c>
      <c r="AL17" s="85">
        <f t="shared" si="1"/>
        <v>673282.47</v>
      </c>
      <c r="AM17" s="21">
        <f t="shared" si="2"/>
        <v>38553.56</v>
      </c>
      <c r="AN17" s="86">
        <f t="shared" si="3"/>
        <v>634728.90999999992</v>
      </c>
      <c r="AO17" s="24">
        <f t="shared" si="4"/>
        <v>3200742.2800000003</v>
      </c>
      <c r="AP17" s="25">
        <f t="shared" si="5"/>
        <v>3718558.06</v>
      </c>
      <c r="AQ17" s="16">
        <f t="shared" si="6"/>
        <v>-517815.7799999998</v>
      </c>
    </row>
    <row r="18" spans="1:43" ht="15" thickBot="1" x14ac:dyDescent="0.25">
      <c r="A18" s="62" t="s">
        <v>302</v>
      </c>
      <c r="B18" s="62" t="s">
        <v>43</v>
      </c>
      <c r="C18" s="88">
        <v>8434</v>
      </c>
      <c r="D18" s="89" t="s">
        <v>825</v>
      </c>
      <c r="E18" s="266" t="s">
        <v>1602</v>
      </c>
      <c r="F18" s="272">
        <v>1266145.33</v>
      </c>
      <c r="G18" s="272">
        <v>31000</v>
      </c>
      <c r="H18" s="272">
        <v>314072.78999999998</v>
      </c>
      <c r="K18" s="266">
        <v>701917.41</v>
      </c>
      <c r="L18" s="266">
        <v>707762.32</v>
      </c>
      <c r="O18" s="287">
        <v>0</v>
      </c>
      <c r="P18" s="287">
        <v>154704.23000000001</v>
      </c>
      <c r="Q18" s="287">
        <v>30000</v>
      </c>
      <c r="R18" s="287">
        <v>560</v>
      </c>
      <c r="S18" s="266">
        <v>20000</v>
      </c>
      <c r="U18" s="266">
        <v>486122.88</v>
      </c>
      <c r="V18" s="266">
        <v>312292.87</v>
      </c>
      <c r="W18" s="100">
        <v>1307690.8500000001</v>
      </c>
      <c r="Y18" s="100">
        <v>3014.1</v>
      </c>
      <c r="AA18" s="100">
        <v>2807550.6</v>
      </c>
      <c r="AB18" s="100">
        <v>262325</v>
      </c>
      <c r="AC18" s="124">
        <v>3235400.6</v>
      </c>
      <c r="AG18" s="124">
        <v>1141894.6299999999</v>
      </c>
      <c r="AH18" s="124">
        <v>404568.41</v>
      </c>
      <c r="AK18" s="124">
        <v>1560</v>
      </c>
      <c r="AL18" s="85">
        <f t="shared" si="1"/>
        <v>1611218.12</v>
      </c>
      <c r="AM18" s="21">
        <f t="shared" si="2"/>
        <v>185264.23</v>
      </c>
      <c r="AN18" s="86">
        <f t="shared" si="3"/>
        <v>1425953.8900000001</v>
      </c>
      <c r="AO18" s="24">
        <f t="shared" si="4"/>
        <v>4380580.5500000007</v>
      </c>
      <c r="AP18" s="25">
        <f t="shared" si="5"/>
        <v>4783423.6400000006</v>
      </c>
      <c r="AQ18" s="16">
        <f t="shared" si="6"/>
        <v>-402843.08999999985</v>
      </c>
    </row>
    <row r="19" spans="1:43" ht="15" thickBot="1" x14ac:dyDescent="0.25">
      <c r="A19" s="62" t="s">
        <v>302</v>
      </c>
      <c r="B19" s="62" t="s">
        <v>43</v>
      </c>
      <c r="C19" s="88">
        <v>9149</v>
      </c>
      <c r="D19" s="89" t="s">
        <v>826</v>
      </c>
      <c r="E19" s="266" t="s">
        <v>1603</v>
      </c>
      <c r="F19" s="272">
        <v>2242749.1800000002</v>
      </c>
      <c r="G19" s="272">
        <v>218986.38</v>
      </c>
      <c r="H19" s="272">
        <v>334690.67</v>
      </c>
      <c r="K19" s="266">
        <v>331335.78999999998</v>
      </c>
      <c r="L19" s="266">
        <v>529723.76</v>
      </c>
      <c r="P19" s="287">
        <v>106557.75</v>
      </c>
      <c r="Q19" s="287">
        <v>15000</v>
      </c>
      <c r="R19" s="287">
        <v>298930.06</v>
      </c>
      <c r="U19" s="266">
        <v>-211056.27</v>
      </c>
      <c r="V19" s="266">
        <v>928313.81</v>
      </c>
      <c r="W19" s="100">
        <v>1899492.61</v>
      </c>
      <c r="Y19" s="100">
        <v>3922.05</v>
      </c>
      <c r="AA19" s="100">
        <v>2665835</v>
      </c>
      <c r="AB19" s="100">
        <v>302900</v>
      </c>
      <c r="AC19" s="124">
        <v>3720295</v>
      </c>
      <c r="AG19" s="124">
        <v>1019007.43</v>
      </c>
      <c r="AH19" s="124">
        <v>260406.12</v>
      </c>
      <c r="AK19" s="124">
        <v>4742.28</v>
      </c>
      <c r="AL19" s="85">
        <f t="shared" si="1"/>
        <v>2796426.23</v>
      </c>
      <c r="AM19" s="21">
        <f t="shared" si="2"/>
        <v>420487.81</v>
      </c>
      <c r="AN19" s="86">
        <f t="shared" si="3"/>
        <v>2375938.42</v>
      </c>
      <c r="AO19" s="24">
        <f t="shared" si="4"/>
        <v>4872149.66</v>
      </c>
      <c r="AP19" s="25">
        <f t="shared" si="5"/>
        <v>5004450.83</v>
      </c>
      <c r="AQ19" s="16">
        <f t="shared" si="6"/>
        <v>-132301.16999999993</v>
      </c>
    </row>
    <row r="20" spans="1:43" ht="15" thickBot="1" x14ac:dyDescent="0.25">
      <c r="A20" s="62" t="s">
        <v>302</v>
      </c>
      <c r="B20" s="62" t="s">
        <v>43</v>
      </c>
      <c r="C20" s="88">
        <v>6199</v>
      </c>
      <c r="D20" s="89" t="s">
        <v>827</v>
      </c>
      <c r="E20" s="266" t="s">
        <v>1604</v>
      </c>
      <c r="F20" s="272">
        <v>1655813.65</v>
      </c>
      <c r="G20" s="272">
        <v>146175</v>
      </c>
      <c r="H20" s="272">
        <v>513523.86</v>
      </c>
      <c r="K20" s="266">
        <v>342023.14</v>
      </c>
      <c r="L20" s="266">
        <v>1212993.52</v>
      </c>
      <c r="O20" s="287">
        <v>8000</v>
      </c>
      <c r="P20" s="287">
        <v>76574.34</v>
      </c>
      <c r="Q20" s="287">
        <v>35000</v>
      </c>
      <c r="S20" s="266">
        <v>217250</v>
      </c>
      <c r="U20" s="266">
        <v>191495.55</v>
      </c>
      <c r="V20" s="266">
        <v>955989.15</v>
      </c>
      <c r="W20" s="100">
        <v>1645392.21</v>
      </c>
      <c r="Y20" s="100">
        <v>143.62</v>
      </c>
      <c r="AA20" s="100">
        <v>2606882.4</v>
      </c>
      <c r="AB20" s="100">
        <v>841700</v>
      </c>
      <c r="AC20" s="124">
        <v>3228308.4</v>
      </c>
      <c r="AE20" s="124">
        <v>4480</v>
      </c>
      <c r="AG20" s="124">
        <v>1194049.3799999999</v>
      </c>
      <c r="AH20" s="124">
        <v>421144.7</v>
      </c>
      <c r="AL20" s="85">
        <f t="shared" si="1"/>
        <v>2315512.5099999998</v>
      </c>
      <c r="AM20" s="21">
        <f t="shared" si="2"/>
        <v>119574.34</v>
      </c>
      <c r="AN20" s="86">
        <f t="shared" si="3"/>
        <v>2195938.17</v>
      </c>
      <c r="AO20" s="24">
        <f t="shared" si="4"/>
        <v>5094118.2300000004</v>
      </c>
      <c r="AP20" s="25">
        <f t="shared" si="5"/>
        <v>4847982.4799999995</v>
      </c>
      <c r="AQ20" s="16">
        <f t="shared" si="6"/>
        <v>246135.75000000093</v>
      </c>
    </row>
    <row r="21" spans="1:43" ht="15" thickBot="1" x14ac:dyDescent="0.25">
      <c r="A21" s="62" t="s">
        <v>302</v>
      </c>
      <c r="B21" s="62" t="s">
        <v>43</v>
      </c>
      <c r="C21" s="88">
        <v>5135</v>
      </c>
      <c r="D21" s="89" t="s">
        <v>828</v>
      </c>
      <c r="E21" s="266" t="s">
        <v>1605</v>
      </c>
      <c r="F21" s="272">
        <v>310506.98</v>
      </c>
      <c r="G21" s="272">
        <v>71900</v>
      </c>
      <c r="H21" s="272">
        <v>317158.98</v>
      </c>
      <c r="K21" s="266">
        <v>906671.35</v>
      </c>
      <c r="L21" s="266">
        <v>461262.53</v>
      </c>
      <c r="O21" s="287">
        <v>9000</v>
      </c>
      <c r="P21" s="287">
        <v>91672.86</v>
      </c>
      <c r="Q21" s="287">
        <v>38514</v>
      </c>
      <c r="U21" s="266">
        <v>-70714</v>
      </c>
      <c r="V21" s="266">
        <v>1540469.93</v>
      </c>
      <c r="W21" s="100">
        <v>1899960.46</v>
      </c>
      <c r="X21" s="100">
        <v>173875</v>
      </c>
      <c r="Y21" s="100">
        <v>950.86</v>
      </c>
      <c r="AA21" s="100">
        <v>825545</v>
      </c>
      <c r="AB21" s="100">
        <v>228190</v>
      </c>
      <c r="AC21" s="124">
        <v>1643445</v>
      </c>
      <c r="AG21" s="124">
        <v>1352962.18</v>
      </c>
      <c r="AH21" s="124">
        <v>305963.67</v>
      </c>
      <c r="AL21" s="85">
        <f t="shared" si="1"/>
        <v>699565.96</v>
      </c>
      <c r="AM21" s="21">
        <f t="shared" si="2"/>
        <v>139186.85999999999</v>
      </c>
      <c r="AN21" s="86">
        <f t="shared" si="3"/>
        <v>560379.1</v>
      </c>
      <c r="AO21" s="24">
        <f t="shared" si="4"/>
        <v>3128521.3200000003</v>
      </c>
      <c r="AP21" s="25">
        <f t="shared" si="5"/>
        <v>3302370.8499999996</v>
      </c>
      <c r="AQ21" s="16">
        <f t="shared" si="6"/>
        <v>-173849.52999999933</v>
      </c>
    </row>
    <row r="22" spans="1:43" ht="15" thickBot="1" x14ac:dyDescent="0.25">
      <c r="A22" s="62" t="s">
        <v>302</v>
      </c>
      <c r="B22" s="62" t="s">
        <v>43</v>
      </c>
      <c r="C22" s="88">
        <v>10482</v>
      </c>
      <c r="D22" s="89" t="s">
        <v>829</v>
      </c>
      <c r="E22" s="266" t="s">
        <v>1606</v>
      </c>
      <c r="F22" s="272">
        <v>2438175.11</v>
      </c>
      <c r="G22" s="272">
        <v>185971</v>
      </c>
      <c r="H22" s="272">
        <v>296743.77</v>
      </c>
      <c r="K22" s="266">
        <v>436056.83</v>
      </c>
      <c r="L22" s="266">
        <v>116258.44</v>
      </c>
      <c r="P22" s="287">
        <v>111450</v>
      </c>
      <c r="Q22" s="287">
        <v>42760</v>
      </c>
      <c r="R22" s="287">
        <v>0</v>
      </c>
      <c r="S22" s="266">
        <v>13322</v>
      </c>
      <c r="U22" s="266">
        <v>394073</v>
      </c>
      <c r="V22" s="266">
        <v>2399548.4500000002</v>
      </c>
      <c r="W22" s="100">
        <v>1807298.38</v>
      </c>
      <c r="X22" s="100">
        <v>118235</v>
      </c>
      <c r="Y22" s="100">
        <v>5046.79</v>
      </c>
      <c r="AA22" s="100">
        <v>3039311</v>
      </c>
      <c r="AB22" s="100">
        <v>448290</v>
      </c>
      <c r="AC22" s="124">
        <v>4352288.5</v>
      </c>
      <c r="AG22" s="124">
        <v>1242877.71</v>
      </c>
      <c r="AH22" s="124">
        <v>54205.02</v>
      </c>
      <c r="AL22" s="85">
        <f t="shared" si="1"/>
        <v>2920889.88</v>
      </c>
      <c r="AM22" s="21">
        <f t="shared" si="2"/>
        <v>154210</v>
      </c>
      <c r="AN22" s="86">
        <f t="shared" si="3"/>
        <v>2766679.88</v>
      </c>
      <c r="AO22" s="24">
        <f t="shared" si="4"/>
        <v>5418181.1699999999</v>
      </c>
      <c r="AP22" s="25">
        <f t="shared" si="5"/>
        <v>5649371.2299999995</v>
      </c>
      <c r="AQ22" s="16">
        <f t="shared" si="6"/>
        <v>-231190.05999999959</v>
      </c>
    </row>
    <row r="23" spans="1:43" ht="15" thickBot="1" x14ac:dyDescent="0.25">
      <c r="A23" s="62" t="s">
        <v>302</v>
      </c>
      <c r="B23" s="62" t="s">
        <v>43</v>
      </c>
      <c r="C23" s="88">
        <v>8929</v>
      </c>
      <c r="D23" s="89" t="s">
        <v>830</v>
      </c>
      <c r="E23" s="266" t="s">
        <v>1607</v>
      </c>
      <c r="F23" s="272">
        <v>191985.49</v>
      </c>
      <c r="G23" s="272">
        <v>65494.05</v>
      </c>
      <c r="H23" s="272">
        <v>474687.77</v>
      </c>
      <c r="K23" s="266">
        <v>1715240.69</v>
      </c>
      <c r="L23" s="266">
        <v>613341.73</v>
      </c>
      <c r="O23" s="287">
        <v>21462</v>
      </c>
      <c r="P23" s="287">
        <v>41180</v>
      </c>
      <c r="Q23" s="287">
        <v>52466</v>
      </c>
      <c r="R23" s="287">
        <v>725.51</v>
      </c>
      <c r="U23" s="266">
        <v>2990.86</v>
      </c>
      <c r="V23" s="266">
        <v>3847094.62</v>
      </c>
      <c r="W23" s="100">
        <v>1625084.97</v>
      </c>
      <c r="X23" s="100">
        <v>156039</v>
      </c>
      <c r="Y23" s="100">
        <v>681.58</v>
      </c>
      <c r="AA23" s="100">
        <v>2550904</v>
      </c>
      <c r="AB23" s="100">
        <v>270586</v>
      </c>
      <c r="AC23" s="124">
        <v>3484194</v>
      </c>
      <c r="AG23" s="124">
        <v>1122866.8600000001</v>
      </c>
      <c r="AH23" s="124">
        <v>98022.13</v>
      </c>
      <c r="AL23" s="85">
        <f t="shared" si="1"/>
        <v>732167.31</v>
      </c>
      <c r="AM23" s="21">
        <f t="shared" si="2"/>
        <v>115833.51</v>
      </c>
      <c r="AN23" s="86">
        <f t="shared" si="3"/>
        <v>616333.80000000005</v>
      </c>
      <c r="AO23" s="24">
        <f t="shared" si="4"/>
        <v>4603295.55</v>
      </c>
      <c r="AP23" s="25">
        <f t="shared" si="5"/>
        <v>4705082.99</v>
      </c>
      <c r="AQ23" s="16">
        <f t="shared" si="6"/>
        <v>-101787.44000000041</v>
      </c>
    </row>
    <row r="24" spans="1:43" ht="15" thickBot="1" x14ac:dyDescent="0.25">
      <c r="A24" s="62" t="s">
        <v>302</v>
      </c>
      <c r="B24" s="62" t="s">
        <v>43</v>
      </c>
      <c r="C24" s="88">
        <v>13938</v>
      </c>
      <c r="D24" s="89" t="s">
        <v>831</v>
      </c>
      <c r="E24" s="266" t="s">
        <v>1608</v>
      </c>
      <c r="F24" s="272">
        <v>2141174.27</v>
      </c>
      <c r="G24" s="272">
        <v>90199.5</v>
      </c>
      <c r="H24" s="272">
        <v>789269.41</v>
      </c>
      <c r="K24" s="266">
        <v>4</v>
      </c>
      <c r="L24" s="266">
        <v>1206032.17</v>
      </c>
      <c r="O24" s="287">
        <v>4500</v>
      </c>
      <c r="P24" s="287">
        <v>151640.19</v>
      </c>
      <c r="Q24" s="287">
        <v>45590</v>
      </c>
      <c r="U24" s="266">
        <v>750500.24</v>
      </c>
      <c r="V24" s="266">
        <v>2781867.7</v>
      </c>
      <c r="W24" s="100">
        <v>2555936.04</v>
      </c>
      <c r="X24" s="100">
        <v>63675</v>
      </c>
      <c r="Y24" s="100">
        <v>4493.51</v>
      </c>
      <c r="AA24" s="100">
        <v>3376975</v>
      </c>
      <c r="AB24" s="100">
        <v>534128</v>
      </c>
      <c r="AC24" s="124">
        <v>4747397</v>
      </c>
      <c r="AG24" s="124">
        <v>1516665.83</v>
      </c>
      <c r="AH24" s="124">
        <v>272591.19</v>
      </c>
      <c r="AK24" s="124">
        <v>967.28</v>
      </c>
      <c r="AL24" s="85">
        <f t="shared" si="1"/>
        <v>3020643.18</v>
      </c>
      <c r="AM24" s="21">
        <f t="shared" si="2"/>
        <v>201730.19</v>
      </c>
      <c r="AN24" s="86">
        <f t="shared" si="3"/>
        <v>2818912.99</v>
      </c>
      <c r="AO24" s="24">
        <f t="shared" si="4"/>
        <v>6535207.5499999998</v>
      </c>
      <c r="AP24" s="25">
        <f t="shared" si="5"/>
        <v>6537621.3000000007</v>
      </c>
      <c r="AQ24" s="16">
        <f t="shared" si="6"/>
        <v>-2413.7500000009313</v>
      </c>
    </row>
    <row r="25" spans="1:43" ht="15" thickBot="1" x14ac:dyDescent="0.25">
      <c r="A25" s="62" t="s">
        <v>302</v>
      </c>
      <c r="B25" s="62" t="s">
        <v>43</v>
      </c>
      <c r="C25" s="88">
        <v>6484</v>
      </c>
      <c r="D25" s="89" t="s">
        <v>832</v>
      </c>
      <c r="E25" s="266" t="s">
        <v>1609</v>
      </c>
      <c r="F25" s="272">
        <v>1258503.6599999999</v>
      </c>
      <c r="G25" s="272">
        <v>18180.96</v>
      </c>
      <c r="H25" s="272">
        <v>430202.53</v>
      </c>
      <c r="K25" s="266">
        <v>618456.07999999996</v>
      </c>
      <c r="L25" s="266">
        <v>349431.61</v>
      </c>
      <c r="O25" s="287">
        <v>45051</v>
      </c>
      <c r="P25" s="287">
        <v>107542.56</v>
      </c>
      <c r="Q25" s="287">
        <v>15000</v>
      </c>
      <c r="S25" s="266">
        <v>33762</v>
      </c>
      <c r="U25" s="266">
        <v>138644.53</v>
      </c>
      <c r="V25" s="266">
        <v>1887309.56</v>
      </c>
      <c r="W25" s="100">
        <v>1406331.03</v>
      </c>
      <c r="Y25" s="100">
        <v>1949.48</v>
      </c>
      <c r="AA25" s="100">
        <v>2783072</v>
      </c>
      <c r="AB25" s="100">
        <v>305194</v>
      </c>
      <c r="AC25" s="124">
        <v>3338759</v>
      </c>
      <c r="AG25" s="124">
        <v>907918.24</v>
      </c>
      <c r="AH25" s="124">
        <v>219349.81</v>
      </c>
      <c r="AL25" s="85">
        <f t="shared" si="1"/>
        <v>1706887.15</v>
      </c>
      <c r="AM25" s="21">
        <f t="shared" si="2"/>
        <v>167593.56</v>
      </c>
      <c r="AN25" s="86">
        <f t="shared" si="3"/>
        <v>1539293.5899999999</v>
      </c>
      <c r="AO25" s="24">
        <f t="shared" si="4"/>
        <v>4496546.51</v>
      </c>
      <c r="AP25" s="25">
        <f t="shared" si="5"/>
        <v>4466027.05</v>
      </c>
      <c r="AQ25" s="16">
        <f t="shared" si="6"/>
        <v>30519.459999999963</v>
      </c>
    </row>
    <row r="26" spans="1:43" ht="15" thickBot="1" x14ac:dyDescent="0.25">
      <c r="A26" s="62" t="s">
        <v>302</v>
      </c>
      <c r="B26" s="62" t="s">
        <v>43</v>
      </c>
      <c r="C26" s="88">
        <v>4852</v>
      </c>
      <c r="D26" s="89" t="s">
        <v>833</v>
      </c>
      <c r="E26" s="266" t="s">
        <v>1610</v>
      </c>
      <c r="F26" s="272">
        <v>1036010.65</v>
      </c>
      <c r="G26" s="272">
        <v>105831.25</v>
      </c>
      <c r="H26" s="272">
        <v>391672.06</v>
      </c>
      <c r="K26" s="266">
        <v>1263969.3400000001</v>
      </c>
      <c r="L26" s="266">
        <v>296865.98</v>
      </c>
      <c r="O26" s="287">
        <v>0</v>
      </c>
      <c r="P26" s="287">
        <v>57399</v>
      </c>
      <c r="Q26" s="287">
        <v>34.92</v>
      </c>
      <c r="U26" s="266">
        <v>129623.51</v>
      </c>
      <c r="V26" s="266">
        <v>2302867.0299999998</v>
      </c>
      <c r="W26" s="100">
        <v>926096.22</v>
      </c>
      <c r="X26" s="100">
        <v>150450</v>
      </c>
      <c r="Y26" s="100">
        <v>2327.37</v>
      </c>
      <c r="AA26" s="100">
        <v>1370390</v>
      </c>
      <c r="AB26" s="100">
        <v>196300</v>
      </c>
      <c r="AC26" s="124">
        <v>1759907</v>
      </c>
      <c r="AG26" s="124">
        <v>765103.6</v>
      </c>
      <c r="AH26" s="124">
        <v>185942.45</v>
      </c>
      <c r="AL26" s="85">
        <f t="shared" si="1"/>
        <v>1533513.96</v>
      </c>
      <c r="AM26" s="21">
        <f t="shared" si="2"/>
        <v>57433.919999999998</v>
      </c>
      <c r="AN26" s="86">
        <f t="shared" si="3"/>
        <v>1476080.04</v>
      </c>
      <c r="AO26" s="24">
        <f t="shared" si="4"/>
        <v>2645563.59</v>
      </c>
      <c r="AP26" s="25">
        <f t="shared" si="5"/>
        <v>2710953.0500000003</v>
      </c>
      <c r="AQ26" s="16">
        <f t="shared" si="6"/>
        <v>-65389.460000000428</v>
      </c>
    </row>
    <row r="27" spans="1:43" ht="15" thickBot="1" x14ac:dyDescent="0.25">
      <c r="A27" s="62" t="s">
        <v>302</v>
      </c>
      <c r="B27" s="62" t="s">
        <v>43</v>
      </c>
      <c r="C27" s="88">
        <v>5055</v>
      </c>
      <c r="D27" s="89" t="s">
        <v>834</v>
      </c>
      <c r="E27" s="266" t="s">
        <v>1611</v>
      </c>
      <c r="F27" s="272">
        <v>307182.76</v>
      </c>
      <c r="G27" s="272">
        <v>381320.05</v>
      </c>
      <c r="H27" s="272">
        <v>454875.37</v>
      </c>
      <c r="K27" s="266">
        <v>3583846.48</v>
      </c>
      <c r="L27" s="266">
        <v>890945.76</v>
      </c>
      <c r="O27" s="287">
        <v>2800</v>
      </c>
      <c r="P27" s="287">
        <v>46868.59</v>
      </c>
      <c r="Q27" s="287">
        <v>40465</v>
      </c>
      <c r="U27" s="266">
        <v>-7625</v>
      </c>
      <c r="V27" s="266">
        <v>1722667.58</v>
      </c>
      <c r="W27" s="100">
        <v>1534697.31</v>
      </c>
      <c r="Y27" s="100">
        <v>1470.93</v>
      </c>
      <c r="AA27" s="100">
        <v>1250340</v>
      </c>
      <c r="AB27" s="100">
        <v>295200</v>
      </c>
      <c r="AC27" s="124">
        <v>2234290</v>
      </c>
      <c r="AG27" s="124">
        <v>998439.19</v>
      </c>
      <c r="AH27" s="124">
        <v>24393.72</v>
      </c>
      <c r="AL27" s="85">
        <f t="shared" si="1"/>
        <v>1143378.1800000002</v>
      </c>
      <c r="AM27" s="21">
        <f t="shared" si="2"/>
        <v>90133.59</v>
      </c>
      <c r="AN27" s="86">
        <f t="shared" si="3"/>
        <v>1053244.5900000001</v>
      </c>
      <c r="AO27" s="24">
        <f t="shared" si="4"/>
        <v>3081708.24</v>
      </c>
      <c r="AP27" s="25">
        <f t="shared" si="5"/>
        <v>3257122.91</v>
      </c>
      <c r="AQ27" s="16">
        <f t="shared" si="6"/>
        <v>-175414.66999999993</v>
      </c>
    </row>
    <row r="28" spans="1:43" ht="15" thickBot="1" x14ac:dyDescent="0.25">
      <c r="A28" s="62" t="s">
        <v>302</v>
      </c>
      <c r="B28" s="62" t="s">
        <v>43</v>
      </c>
      <c r="C28" s="88">
        <v>5073</v>
      </c>
      <c r="D28" s="89" t="s">
        <v>835</v>
      </c>
      <c r="E28" s="266" t="s">
        <v>1612</v>
      </c>
      <c r="F28" s="272">
        <v>1135367.08</v>
      </c>
      <c r="G28" s="272">
        <v>86968.73</v>
      </c>
      <c r="H28" s="272">
        <v>209929.76</v>
      </c>
      <c r="K28" s="266">
        <v>128616.77</v>
      </c>
      <c r="L28" s="266">
        <v>722275.11</v>
      </c>
      <c r="P28" s="287">
        <v>150677.45000000001</v>
      </c>
      <c r="Q28" s="287">
        <v>19587</v>
      </c>
      <c r="V28" s="266">
        <v>2074532.05</v>
      </c>
      <c r="W28" s="100">
        <v>729002.07</v>
      </c>
      <c r="X28" s="100">
        <v>114630</v>
      </c>
      <c r="Y28" s="100">
        <v>2392.0300000000002</v>
      </c>
      <c r="AA28" s="100">
        <v>2194605</v>
      </c>
      <c r="AB28" s="100">
        <v>566032</v>
      </c>
      <c r="AC28" s="124">
        <v>2709355</v>
      </c>
      <c r="AG28" s="124">
        <v>750055.26</v>
      </c>
      <c r="AH28" s="124">
        <v>107359.12</v>
      </c>
      <c r="AL28" s="85">
        <f t="shared" si="1"/>
        <v>1432265.57</v>
      </c>
      <c r="AM28" s="21">
        <f t="shared" si="2"/>
        <v>170264.45</v>
      </c>
      <c r="AN28" s="86">
        <f t="shared" si="3"/>
        <v>1262001.1200000001</v>
      </c>
      <c r="AO28" s="24">
        <f t="shared" si="4"/>
        <v>3606661.1</v>
      </c>
      <c r="AP28" s="25">
        <f t="shared" si="5"/>
        <v>3566769.38</v>
      </c>
      <c r="AQ28" s="16">
        <f t="shared" si="6"/>
        <v>39891.720000000205</v>
      </c>
    </row>
    <row r="29" spans="1:43" ht="15" thickBot="1" x14ac:dyDescent="0.25">
      <c r="A29" s="62" t="s">
        <v>302</v>
      </c>
      <c r="B29" s="62" t="s">
        <v>43</v>
      </c>
      <c r="C29" s="88">
        <v>4573</v>
      </c>
      <c r="D29" s="89" t="s">
        <v>1427</v>
      </c>
      <c r="E29" s="266" t="s">
        <v>1613</v>
      </c>
      <c r="F29" s="272">
        <v>285513.17</v>
      </c>
      <c r="G29" s="272">
        <v>145460.25</v>
      </c>
      <c r="H29" s="272">
        <v>176759.84</v>
      </c>
      <c r="K29" s="266">
        <v>710226.05</v>
      </c>
      <c r="L29" s="266">
        <v>898024.99</v>
      </c>
      <c r="O29" s="287">
        <v>9150</v>
      </c>
      <c r="P29" s="287">
        <v>70795.570000000007</v>
      </c>
      <c r="Q29" s="287">
        <v>50000</v>
      </c>
      <c r="U29" s="266">
        <v>155954.07</v>
      </c>
      <c r="V29" s="266">
        <v>900591.29</v>
      </c>
      <c r="W29" s="100">
        <v>872648.47</v>
      </c>
      <c r="Y29" s="100">
        <v>1351.81</v>
      </c>
      <c r="AA29" s="100">
        <v>1704060</v>
      </c>
      <c r="AB29" s="100">
        <v>226700</v>
      </c>
      <c r="AC29" s="124">
        <v>2094860</v>
      </c>
      <c r="AF29" s="124">
        <v>2400</v>
      </c>
      <c r="AG29" s="124">
        <v>1006368.53</v>
      </c>
      <c r="AH29" s="124">
        <v>357041.89</v>
      </c>
      <c r="AK29" s="124">
        <v>1000</v>
      </c>
      <c r="AL29" s="85">
        <f t="shared" si="1"/>
        <v>607733.26</v>
      </c>
      <c r="AM29" s="21">
        <f t="shared" si="2"/>
        <v>129945.57</v>
      </c>
      <c r="AN29" s="86">
        <f t="shared" si="3"/>
        <v>477787.69</v>
      </c>
      <c r="AO29" s="24">
        <f t="shared" si="4"/>
        <v>2804760.2800000003</v>
      </c>
      <c r="AP29" s="25">
        <f t="shared" si="5"/>
        <v>3461670.4200000004</v>
      </c>
      <c r="AQ29" s="16">
        <f t="shared" si="6"/>
        <v>-656910.14000000013</v>
      </c>
    </row>
    <row r="30" spans="1:43" ht="15" thickBot="1" x14ac:dyDescent="0.25">
      <c r="A30" s="62" t="s">
        <v>302</v>
      </c>
      <c r="B30" s="62" t="s">
        <v>43</v>
      </c>
      <c r="C30" s="88">
        <v>7350</v>
      </c>
      <c r="D30" s="89" t="s">
        <v>837</v>
      </c>
      <c r="E30" s="266" t="s">
        <v>1614</v>
      </c>
      <c r="F30" s="272">
        <v>1251914.22</v>
      </c>
      <c r="G30" s="272">
        <v>134884.5</v>
      </c>
      <c r="H30" s="272">
        <v>141247.76999999999</v>
      </c>
      <c r="K30" s="266">
        <v>736317.33</v>
      </c>
      <c r="L30" s="266">
        <v>1142418.29</v>
      </c>
      <c r="P30" s="287">
        <v>63285.2</v>
      </c>
      <c r="Q30" s="287">
        <v>25000</v>
      </c>
      <c r="R30" s="287">
        <v>328.97</v>
      </c>
      <c r="U30" s="266">
        <v>79779</v>
      </c>
      <c r="V30" s="266">
        <v>2673935.1</v>
      </c>
      <c r="W30" s="100">
        <v>1605925.45</v>
      </c>
      <c r="X30" s="100">
        <v>70450</v>
      </c>
      <c r="Y30" s="100">
        <v>2726.41</v>
      </c>
      <c r="AA30" s="100">
        <v>1811664.6</v>
      </c>
      <c r="AB30" s="100">
        <v>424000</v>
      </c>
      <c r="AC30" s="124">
        <v>2791664.6</v>
      </c>
      <c r="AG30" s="124">
        <v>906388.9</v>
      </c>
      <c r="AH30" s="124">
        <v>330291.36</v>
      </c>
      <c r="AL30" s="85">
        <f t="shared" si="1"/>
        <v>1528046.49</v>
      </c>
      <c r="AM30" s="21">
        <f t="shared" si="2"/>
        <v>88614.17</v>
      </c>
      <c r="AN30" s="86">
        <f t="shared" si="3"/>
        <v>1439432.32</v>
      </c>
      <c r="AO30" s="24">
        <f t="shared" si="4"/>
        <v>3914766.46</v>
      </c>
      <c r="AP30" s="25">
        <f t="shared" si="5"/>
        <v>4028344.86</v>
      </c>
      <c r="AQ30" s="16">
        <f t="shared" si="6"/>
        <v>-113578.39999999991</v>
      </c>
    </row>
    <row r="31" spans="1:43" ht="15" thickBot="1" x14ac:dyDescent="0.25">
      <c r="A31" s="62" t="s">
        <v>302</v>
      </c>
      <c r="B31" s="62" t="s">
        <v>43</v>
      </c>
      <c r="C31" s="88">
        <v>5666</v>
      </c>
      <c r="D31" s="89" t="s">
        <v>838</v>
      </c>
      <c r="E31" s="266" t="s">
        <v>1615</v>
      </c>
      <c r="F31" s="272">
        <v>1878601.52</v>
      </c>
      <c r="G31" s="272">
        <v>73800</v>
      </c>
      <c r="H31" s="272">
        <v>276484.71999999997</v>
      </c>
      <c r="K31" s="266">
        <v>216163</v>
      </c>
      <c r="L31" s="266">
        <v>51646.89</v>
      </c>
      <c r="O31" s="287">
        <v>1175</v>
      </c>
      <c r="P31" s="287">
        <v>52444</v>
      </c>
      <c r="Q31" s="287">
        <v>36200</v>
      </c>
      <c r="R31" s="287">
        <v>713.9</v>
      </c>
      <c r="U31" s="266">
        <v>164739.94</v>
      </c>
      <c r="V31" s="266">
        <v>1942985.43</v>
      </c>
      <c r="W31" s="100">
        <v>1305541.42</v>
      </c>
      <c r="Y31" s="100">
        <v>3508.01</v>
      </c>
      <c r="AA31" s="100">
        <v>1326195.5</v>
      </c>
      <c r="AB31" s="100">
        <v>191250</v>
      </c>
      <c r="AC31" s="124">
        <v>1691940.5</v>
      </c>
      <c r="AG31" s="124">
        <v>938686.18</v>
      </c>
      <c r="AH31" s="124">
        <v>75344.179999999993</v>
      </c>
      <c r="AL31" s="85">
        <f t="shared" si="1"/>
        <v>2228886.2400000002</v>
      </c>
      <c r="AM31" s="21">
        <f t="shared" si="2"/>
        <v>90532.9</v>
      </c>
      <c r="AN31" s="86">
        <f t="shared" si="3"/>
        <v>2138353.3400000003</v>
      </c>
      <c r="AO31" s="24">
        <f t="shared" si="4"/>
        <v>2826494.9299999997</v>
      </c>
      <c r="AP31" s="25">
        <f t="shared" si="5"/>
        <v>2705970.8600000003</v>
      </c>
      <c r="AQ31" s="16">
        <f t="shared" si="6"/>
        <v>120524.06999999937</v>
      </c>
    </row>
    <row r="32" spans="1:43" ht="15" thickBot="1" x14ac:dyDescent="0.25">
      <c r="A32" s="62" t="s">
        <v>302</v>
      </c>
      <c r="B32" s="62" t="s">
        <v>43</v>
      </c>
      <c r="C32" s="88">
        <v>5772</v>
      </c>
      <c r="D32" s="89" t="s">
        <v>839</v>
      </c>
      <c r="E32" s="266" t="s">
        <v>1616</v>
      </c>
      <c r="F32" s="272">
        <v>595905.16</v>
      </c>
      <c r="G32" s="272">
        <v>169598.62</v>
      </c>
      <c r="H32" s="272">
        <v>389403.8</v>
      </c>
      <c r="K32" s="266">
        <v>31257.67</v>
      </c>
      <c r="L32" s="266">
        <v>108940.95</v>
      </c>
      <c r="P32" s="287">
        <v>66763</v>
      </c>
      <c r="Q32" s="287">
        <v>26600</v>
      </c>
      <c r="U32" s="266">
        <v>161493.60999999999</v>
      </c>
      <c r="V32" s="266">
        <v>2306439.37</v>
      </c>
      <c r="W32" s="100">
        <v>1222814.07</v>
      </c>
      <c r="Y32" s="100">
        <v>1688.15</v>
      </c>
      <c r="AA32" s="100">
        <v>1942320</v>
      </c>
      <c r="AB32" s="100">
        <v>196816</v>
      </c>
      <c r="AC32" s="124">
        <v>2528116</v>
      </c>
      <c r="AF32" s="124">
        <v>15000</v>
      </c>
      <c r="AG32" s="124">
        <v>1004627.62</v>
      </c>
      <c r="AH32" s="124">
        <v>17019.490000000002</v>
      </c>
      <c r="AL32" s="85">
        <f t="shared" si="1"/>
        <v>1154907.58</v>
      </c>
      <c r="AM32" s="21">
        <f t="shared" si="2"/>
        <v>93363</v>
      </c>
      <c r="AN32" s="86">
        <f t="shared" si="3"/>
        <v>1061544.58</v>
      </c>
      <c r="AO32" s="24">
        <f t="shared" si="4"/>
        <v>3363638.2199999997</v>
      </c>
      <c r="AP32" s="25">
        <f t="shared" si="5"/>
        <v>3564763.1100000003</v>
      </c>
      <c r="AQ32" s="16">
        <f t="shared" si="6"/>
        <v>-201124.8900000006</v>
      </c>
    </row>
    <row r="33" spans="1:43" ht="15" thickBot="1" x14ac:dyDescent="0.25">
      <c r="A33" s="62" t="s">
        <v>302</v>
      </c>
      <c r="B33" s="62" t="s">
        <v>43</v>
      </c>
      <c r="C33" s="88">
        <v>3690</v>
      </c>
      <c r="D33" s="89" t="s">
        <v>840</v>
      </c>
      <c r="E33" s="266" t="s">
        <v>1617</v>
      </c>
      <c r="F33" s="272">
        <v>703110.62</v>
      </c>
      <c r="G33" s="272">
        <v>26631.67</v>
      </c>
      <c r="H33" s="272">
        <v>209096.46</v>
      </c>
      <c r="K33" s="266">
        <v>411215.03</v>
      </c>
      <c r="L33" s="266">
        <v>423378.42</v>
      </c>
      <c r="O33" s="287">
        <v>39296</v>
      </c>
      <c r="P33" s="287">
        <v>40679.629999999997</v>
      </c>
      <c r="Q33" s="287">
        <v>71747.679999999993</v>
      </c>
      <c r="R33" s="287">
        <v>0</v>
      </c>
      <c r="S33" s="266">
        <v>12430</v>
      </c>
      <c r="U33" s="266">
        <v>-13286.26</v>
      </c>
      <c r="V33" s="266">
        <v>1600056.47</v>
      </c>
      <c r="W33" s="100">
        <v>1085941.3899999999</v>
      </c>
      <c r="Y33" s="100">
        <v>1403.64</v>
      </c>
      <c r="AA33" s="100">
        <v>1406315</v>
      </c>
      <c r="AB33" s="100">
        <v>158100</v>
      </c>
      <c r="AC33" s="124">
        <v>1765635</v>
      </c>
      <c r="AG33" s="124">
        <v>728836.44</v>
      </c>
      <c r="AH33" s="124">
        <v>176701.92</v>
      </c>
      <c r="AL33" s="85">
        <f t="shared" si="1"/>
        <v>938838.75</v>
      </c>
      <c r="AM33" s="21">
        <f t="shared" si="2"/>
        <v>151723.31</v>
      </c>
      <c r="AN33" s="86">
        <f t="shared" si="3"/>
        <v>787115.44</v>
      </c>
      <c r="AO33" s="24">
        <f t="shared" si="4"/>
        <v>2651760.0299999998</v>
      </c>
      <c r="AP33" s="25">
        <f t="shared" si="5"/>
        <v>2671173.36</v>
      </c>
      <c r="AQ33" s="16">
        <f t="shared" si="6"/>
        <v>-19413.330000000075</v>
      </c>
    </row>
    <row r="34" spans="1:43" ht="15" thickBot="1" x14ac:dyDescent="0.25">
      <c r="A34" s="62" t="s">
        <v>302</v>
      </c>
      <c r="B34" s="62" t="s">
        <v>43</v>
      </c>
      <c r="C34" s="88">
        <v>6191</v>
      </c>
      <c r="D34" s="89" t="s">
        <v>841</v>
      </c>
      <c r="E34" s="266" t="s">
        <v>1763</v>
      </c>
      <c r="F34" s="272">
        <v>596648.49</v>
      </c>
      <c r="G34" s="272">
        <v>228040.29</v>
      </c>
      <c r="H34" s="272">
        <v>425212.48</v>
      </c>
      <c r="K34" s="266">
        <v>615629.54</v>
      </c>
      <c r="L34" s="266">
        <v>766144.62</v>
      </c>
      <c r="O34" s="287">
        <v>10000</v>
      </c>
      <c r="P34" s="287">
        <v>59095.1</v>
      </c>
      <c r="Q34" s="287">
        <v>15094</v>
      </c>
      <c r="U34" s="266">
        <v>421481.06</v>
      </c>
      <c r="V34" s="266">
        <v>2970314.75</v>
      </c>
      <c r="W34" s="100">
        <v>1380223.56</v>
      </c>
      <c r="X34" s="100">
        <v>49250</v>
      </c>
      <c r="Y34" s="100">
        <v>1853.49</v>
      </c>
      <c r="AA34" s="100">
        <v>1212575</v>
      </c>
      <c r="AB34" s="100">
        <v>669840</v>
      </c>
      <c r="AC34" s="124">
        <v>1939681</v>
      </c>
      <c r="AG34" s="124">
        <v>1022809.05</v>
      </c>
      <c r="AH34" s="124">
        <v>140068.82</v>
      </c>
      <c r="AL34" s="85">
        <f t="shared" si="1"/>
        <v>1249901.26</v>
      </c>
      <c r="AM34" s="21">
        <f t="shared" si="2"/>
        <v>84189.1</v>
      </c>
      <c r="AN34" s="86">
        <f t="shared" si="3"/>
        <v>1165712.1599999999</v>
      </c>
      <c r="AO34" s="24">
        <f t="shared" si="4"/>
        <v>3313742.05</v>
      </c>
      <c r="AP34" s="25">
        <f t="shared" si="5"/>
        <v>3102558.8699999996</v>
      </c>
      <c r="AQ34" s="16">
        <f t="shared" si="6"/>
        <v>211183.18000000017</v>
      </c>
    </row>
    <row r="35" spans="1:43" ht="15" thickBot="1" x14ac:dyDescent="0.25">
      <c r="A35" s="62" t="s">
        <v>302</v>
      </c>
      <c r="B35" s="62" t="s">
        <v>43</v>
      </c>
      <c r="C35" s="88">
        <v>8132</v>
      </c>
      <c r="D35" s="89" t="s">
        <v>842</v>
      </c>
      <c r="E35" s="266" t="s">
        <v>1764</v>
      </c>
      <c r="F35" s="272">
        <v>1389705.82</v>
      </c>
      <c r="G35" s="272">
        <v>93061</v>
      </c>
      <c r="H35" s="272">
        <v>141320.18</v>
      </c>
      <c r="K35" s="266">
        <v>1219630.3600000001</v>
      </c>
      <c r="L35" s="266">
        <v>1008439.65</v>
      </c>
      <c r="O35" s="287">
        <v>0</v>
      </c>
      <c r="P35" s="287">
        <v>69246.78</v>
      </c>
      <c r="Q35" s="287">
        <v>5000</v>
      </c>
      <c r="U35" s="266">
        <v>266034.93</v>
      </c>
      <c r="V35" s="266">
        <v>3203233.17</v>
      </c>
      <c r="W35" s="100">
        <v>1569605.91</v>
      </c>
      <c r="X35" s="100">
        <v>307430</v>
      </c>
      <c r="Y35" s="100">
        <v>2753.88</v>
      </c>
      <c r="AA35" s="100">
        <v>817908</v>
      </c>
      <c r="AB35" s="100">
        <v>1228918</v>
      </c>
      <c r="AC35" s="124">
        <v>1467271</v>
      </c>
      <c r="AG35" s="124">
        <v>1247149.98</v>
      </c>
      <c r="AH35" s="124">
        <v>147976.94</v>
      </c>
      <c r="AL35" s="85">
        <f t="shared" si="1"/>
        <v>1624087</v>
      </c>
      <c r="AM35" s="21">
        <f t="shared" si="2"/>
        <v>74246.78</v>
      </c>
      <c r="AN35" s="86">
        <f t="shared" si="3"/>
        <v>1549840.22</v>
      </c>
      <c r="AO35" s="24">
        <f t="shared" si="4"/>
        <v>3926615.79</v>
      </c>
      <c r="AP35" s="25">
        <f t="shared" si="5"/>
        <v>2862397.92</v>
      </c>
      <c r="AQ35" s="16">
        <f t="shared" si="6"/>
        <v>1064217.8700000001</v>
      </c>
    </row>
    <row r="36" spans="1:43" ht="15" thickBot="1" x14ac:dyDescent="0.25">
      <c r="A36" s="62" t="s">
        <v>302</v>
      </c>
      <c r="B36" s="62" t="s">
        <v>43</v>
      </c>
      <c r="C36" s="88">
        <v>2634</v>
      </c>
      <c r="D36" s="89" t="s">
        <v>843</v>
      </c>
      <c r="E36" s="266" t="s">
        <v>1765</v>
      </c>
      <c r="F36" s="272">
        <v>465453.98</v>
      </c>
      <c r="G36" s="272">
        <v>64841.41</v>
      </c>
      <c r="H36" s="272">
        <v>73287</v>
      </c>
      <c r="K36" s="266">
        <v>71961.77</v>
      </c>
      <c r="L36" s="266">
        <v>211665.49</v>
      </c>
      <c r="P36" s="287">
        <v>50733.9</v>
      </c>
      <c r="Q36" s="287">
        <v>12226</v>
      </c>
      <c r="U36" s="266">
        <v>-41334.879999999997</v>
      </c>
      <c r="V36" s="266">
        <v>2001291.5</v>
      </c>
      <c r="W36" s="100">
        <v>639986.99</v>
      </c>
      <c r="Y36" s="100">
        <v>32.479999999999997</v>
      </c>
      <c r="AA36" s="100">
        <v>933170</v>
      </c>
      <c r="AB36" s="100">
        <v>230200</v>
      </c>
      <c r="AC36" s="124">
        <v>1366614</v>
      </c>
      <c r="AG36" s="124">
        <v>546612.63</v>
      </c>
      <c r="AH36" s="124">
        <v>123044.7</v>
      </c>
      <c r="AL36" s="85">
        <f t="shared" si="1"/>
        <v>603582.39</v>
      </c>
      <c r="AM36" s="21">
        <f t="shared" si="2"/>
        <v>62959.9</v>
      </c>
      <c r="AN36" s="86">
        <f t="shared" si="3"/>
        <v>540622.49</v>
      </c>
      <c r="AO36" s="24">
        <f t="shared" si="4"/>
        <v>1803389.47</v>
      </c>
      <c r="AP36" s="25">
        <f t="shared" si="5"/>
        <v>2036271.3299999998</v>
      </c>
      <c r="AQ36" s="16">
        <f t="shared" si="6"/>
        <v>-232881.85999999987</v>
      </c>
    </row>
    <row r="37" spans="1:43" ht="15" thickBot="1" x14ac:dyDescent="0.25">
      <c r="A37" s="62" t="s">
        <v>302</v>
      </c>
      <c r="B37" s="62" t="s">
        <v>43</v>
      </c>
      <c r="C37" s="88">
        <v>5394</v>
      </c>
      <c r="D37" s="89" t="s">
        <v>844</v>
      </c>
      <c r="E37" s="266" t="s">
        <v>1791</v>
      </c>
      <c r="F37" s="272">
        <v>461571.49</v>
      </c>
      <c r="G37" s="272">
        <v>122907.65</v>
      </c>
      <c r="H37" s="272">
        <v>189600.88</v>
      </c>
      <c r="K37" s="266">
        <v>1673546.88</v>
      </c>
      <c r="L37" s="266">
        <v>1004510.65</v>
      </c>
      <c r="O37" s="287">
        <v>9000</v>
      </c>
      <c r="P37" s="287">
        <v>56354.65</v>
      </c>
      <c r="Q37" s="287">
        <v>1982.64</v>
      </c>
      <c r="U37" s="266">
        <v>478666.07</v>
      </c>
      <c r="V37" s="266">
        <v>3800882.66</v>
      </c>
      <c r="W37" s="100">
        <v>1005620.64</v>
      </c>
      <c r="Y37" s="100">
        <v>0.91</v>
      </c>
      <c r="AA37" s="100">
        <v>111090</v>
      </c>
      <c r="AB37" s="100">
        <v>235830</v>
      </c>
      <c r="AC37" s="124">
        <v>672076</v>
      </c>
      <c r="AG37" s="124">
        <v>1073371.6100000001</v>
      </c>
      <c r="AH37" s="124">
        <v>1151048.76</v>
      </c>
      <c r="AL37" s="85">
        <f t="shared" si="1"/>
        <v>774080.02</v>
      </c>
      <c r="AM37" s="21">
        <f t="shared" si="2"/>
        <v>67337.290000000008</v>
      </c>
      <c r="AN37" s="86">
        <f t="shared" si="3"/>
        <v>706742.73</v>
      </c>
      <c r="AO37" s="24">
        <f t="shared" si="4"/>
        <v>1352541.55</v>
      </c>
      <c r="AP37" s="25">
        <f t="shared" si="5"/>
        <v>2896496.37</v>
      </c>
      <c r="AQ37" s="16">
        <f t="shared" si="6"/>
        <v>-1543954.82</v>
      </c>
    </row>
    <row r="38" spans="1:43" ht="15" thickBot="1" x14ac:dyDescent="0.25">
      <c r="A38" s="62" t="s">
        <v>306</v>
      </c>
      <c r="B38" s="62" t="s">
        <v>44</v>
      </c>
      <c r="C38" s="88">
        <v>3425</v>
      </c>
      <c r="D38" s="89" t="s">
        <v>845</v>
      </c>
      <c r="E38" s="266" t="s">
        <v>1618</v>
      </c>
      <c r="F38" s="272">
        <v>794775.7</v>
      </c>
      <c r="G38" s="272">
        <v>42941.5</v>
      </c>
      <c r="H38" s="272">
        <v>102355.16</v>
      </c>
      <c r="K38" s="266">
        <v>477265.12</v>
      </c>
      <c r="L38" s="266">
        <v>263611.11</v>
      </c>
      <c r="O38" s="287">
        <v>2300</v>
      </c>
      <c r="P38" s="287">
        <v>32110.2</v>
      </c>
      <c r="R38" s="287">
        <v>271.02999999999997</v>
      </c>
      <c r="S38" s="266">
        <v>314419</v>
      </c>
      <c r="U38" s="266">
        <v>-121579.41</v>
      </c>
      <c r="V38" s="266">
        <v>2024806.3999999999</v>
      </c>
      <c r="W38" s="100">
        <v>1269422.33</v>
      </c>
      <c r="X38" s="100">
        <v>5000</v>
      </c>
      <c r="Y38" s="100">
        <v>1409.93</v>
      </c>
      <c r="AA38" s="100">
        <v>1043525</v>
      </c>
      <c r="AB38" s="100">
        <v>296606.31</v>
      </c>
      <c r="AC38" s="124">
        <v>1554195</v>
      </c>
      <c r="AG38" s="124">
        <v>749522.27</v>
      </c>
      <c r="AH38" s="124">
        <v>241884.46</v>
      </c>
      <c r="AK38" s="124">
        <v>42207.5</v>
      </c>
      <c r="AL38" s="85">
        <f t="shared" si="1"/>
        <v>940072.36</v>
      </c>
      <c r="AM38" s="21">
        <f t="shared" si="2"/>
        <v>34681.229999999996</v>
      </c>
      <c r="AN38" s="86">
        <f t="shared" si="3"/>
        <v>905391.13</v>
      </c>
      <c r="AO38" s="24">
        <f t="shared" si="4"/>
        <v>2615963.5699999998</v>
      </c>
      <c r="AP38" s="25">
        <f t="shared" si="5"/>
        <v>2587809.23</v>
      </c>
      <c r="AQ38" s="16">
        <f t="shared" si="6"/>
        <v>28154.339999999851</v>
      </c>
    </row>
    <row r="39" spans="1:43" ht="15" thickBot="1" x14ac:dyDescent="0.25">
      <c r="A39" s="62" t="s">
        <v>306</v>
      </c>
      <c r="B39" s="62" t="s">
        <v>44</v>
      </c>
      <c r="C39" s="88">
        <v>4047</v>
      </c>
      <c r="D39" s="89" t="s">
        <v>846</v>
      </c>
      <c r="E39" s="266" t="s">
        <v>1619</v>
      </c>
      <c r="F39" s="272">
        <v>1143738.1399999999</v>
      </c>
      <c r="G39" s="272">
        <v>27202.92</v>
      </c>
      <c r="H39" s="272">
        <v>83161.679999999993</v>
      </c>
      <c r="K39" s="266">
        <v>451953.48</v>
      </c>
      <c r="L39" s="266">
        <v>304190.84000000003</v>
      </c>
      <c r="O39" s="287">
        <v>0</v>
      </c>
      <c r="P39" s="287">
        <v>61711.79</v>
      </c>
      <c r="Q39" s="287">
        <v>273030</v>
      </c>
      <c r="R39" s="287">
        <v>658.06</v>
      </c>
      <c r="S39" s="266">
        <v>2960</v>
      </c>
      <c r="U39" s="266">
        <v>15100.23</v>
      </c>
      <c r="V39" s="266">
        <v>2381908.6800000002</v>
      </c>
      <c r="W39" s="100">
        <v>1381495.89</v>
      </c>
      <c r="X39" s="100">
        <v>65750</v>
      </c>
      <c r="Y39" s="100">
        <v>2081.62</v>
      </c>
      <c r="AA39" s="100">
        <v>834050</v>
      </c>
      <c r="AB39" s="100">
        <v>214815.65</v>
      </c>
      <c r="AC39" s="124">
        <v>1284960</v>
      </c>
      <c r="AG39" s="124">
        <v>882257.11</v>
      </c>
      <c r="AH39" s="124">
        <v>216362.91</v>
      </c>
      <c r="AK39" s="124">
        <v>31005</v>
      </c>
      <c r="AL39" s="85">
        <f t="shared" si="1"/>
        <v>1254102.7399999998</v>
      </c>
      <c r="AM39" s="21">
        <f t="shared" si="2"/>
        <v>335399.84999999998</v>
      </c>
      <c r="AN39" s="86">
        <f t="shared" si="3"/>
        <v>918702.88999999978</v>
      </c>
      <c r="AO39" s="24">
        <f t="shared" si="4"/>
        <v>2498193.1599999997</v>
      </c>
      <c r="AP39" s="25">
        <f t="shared" si="5"/>
        <v>2414585.02</v>
      </c>
      <c r="AQ39" s="16">
        <f t="shared" si="6"/>
        <v>83608.139999999665</v>
      </c>
    </row>
    <row r="40" spans="1:43" ht="15" thickBot="1" x14ac:dyDescent="0.25">
      <c r="A40" s="62" t="s">
        <v>306</v>
      </c>
      <c r="B40" s="62" t="s">
        <v>44</v>
      </c>
      <c r="C40" s="88">
        <v>3656</v>
      </c>
      <c r="D40" s="89" t="s">
        <v>847</v>
      </c>
      <c r="E40" s="266" t="s">
        <v>1620</v>
      </c>
      <c r="F40" s="272">
        <v>490207.42</v>
      </c>
      <c r="G40" s="272">
        <v>7682.6</v>
      </c>
      <c r="H40" s="272">
        <v>161094.64000000001</v>
      </c>
      <c r="K40" s="266">
        <v>919245.42</v>
      </c>
      <c r="L40" s="266">
        <v>289321.67</v>
      </c>
      <c r="O40" s="287">
        <v>0</v>
      </c>
      <c r="P40" s="287">
        <v>60650.45</v>
      </c>
      <c r="R40" s="287">
        <v>699.81</v>
      </c>
      <c r="U40" s="266">
        <v>-981.55</v>
      </c>
      <c r="V40" s="266">
        <v>2692203.68</v>
      </c>
      <c r="W40" s="100">
        <v>1225365.21</v>
      </c>
      <c r="X40" s="100">
        <v>280914</v>
      </c>
      <c r="Y40" s="100">
        <v>1087.25</v>
      </c>
      <c r="AA40" s="100">
        <v>2196233.52</v>
      </c>
      <c r="AB40" s="100">
        <v>254415.71</v>
      </c>
      <c r="AC40" s="124">
        <v>2682833.52</v>
      </c>
      <c r="AG40" s="124">
        <v>998130.76</v>
      </c>
      <c r="AH40" s="124">
        <v>306006.32</v>
      </c>
      <c r="AK40" s="124">
        <v>5000</v>
      </c>
      <c r="AL40" s="85">
        <f t="shared" si="1"/>
        <v>658984.65999999992</v>
      </c>
      <c r="AM40" s="21">
        <f t="shared" si="2"/>
        <v>61350.259999999995</v>
      </c>
      <c r="AN40" s="86">
        <f t="shared" si="3"/>
        <v>597634.39999999991</v>
      </c>
      <c r="AO40" s="24">
        <f t="shared" si="4"/>
        <v>3958015.69</v>
      </c>
      <c r="AP40" s="25">
        <f t="shared" si="5"/>
        <v>3991970.6</v>
      </c>
      <c r="AQ40" s="16">
        <f t="shared" si="6"/>
        <v>-33954.910000000149</v>
      </c>
    </row>
    <row r="41" spans="1:43" ht="15" thickBot="1" x14ac:dyDescent="0.25">
      <c r="A41" s="62" t="s">
        <v>306</v>
      </c>
      <c r="B41" s="62" t="s">
        <v>44</v>
      </c>
      <c r="C41" s="88">
        <v>3640</v>
      </c>
      <c r="D41" s="89" t="s">
        <v>848</v>
      </c>
      <c r="E41" s="266" t="s">
        <v>1621</v>
      </c>
      <c r="F41" s="272">
        <v>216627.64</v>
      </c>
      <c r="G41" s="272">
        <v>9294.4</v>
      </c>
      <c r="H41" s="272">
        <v>68806.94</v>
      </c>
      <c r="K41" s="266">
        <v>423389.77</v>
      </c>
      <c r="L41" s="266">
        <v>269744.46000000002</v>
      </c>
      <c r="O41" s="287">
        <v>3500</v>
      </c>
      <c r="P41" s="287">
        <v>30213</v>
      </c>
      <c r="Q41" s="287">
        <v>13040</v>
      </c>
      <c r="R41" s="287">
        <v>855.08</v>
      </c>
      <c r="U41" s="266">
        <v>-8208</v>
      </c>
      <c r="V41" s="266">
        <v>2888756.2</v>
      </c>
      <c r="W41" s="100">
        <v>1285562.79</v>
      </c>
      <c r="Y41" s="100">
        <v>509.33</v>
      </c>
      <c r="AA41" s="100">
        <v>1401160</v>
      </c>
      <c r="AB41" s="100">
        <v>246417.71</v>
      </c>
      <c r="AC41" s="124">
        <v>1900760</v>
      </c>
      <c r="AF41" s="124">
        <v>4400</v>
      </c>
      <c r="AG41" s="124">
        <v>887949.97</v>
      </c>
      <c r="AH41" s="124">
        <v>186900.14</v>
      </c>
      <c r="AK41" s="124">
        <v>10867.5</v>
      </c>
      <c r="AL41" s="85">
        <f t="shared" si="1"/>
        <v>294728.98</v>
      </c>
      <c r="AM41" s="21">
        <f t="shared" si="2"/>
        <v>47608.08</v>
      </c>
      <c r="AN41" s="86">
        <f t="shared" si="3"/>
        <v>247120.89999999997</v>
      </c>
      <c r="AO41" s="24">
        <f t="shared" si="4"/>
        <v>2933649.83</v>
      </c>
      <c r="AP41" s="25">
        <f t="shared" si="5"/>
        <v>2990877.61</v>
      </c>
      <c r="AQ41" s="16">
        <f t="shared" si="6"/>
        <v>-57227.779999999795</v>
      </c>
    </row>
    <row r="42" spans="1:43" ht="15" thickBot="1" x14ac:dyDescent="0.25">
      <c r="A42" s="62" t="s">
        <v>306</v>
      </c>
      <c r="B42" s="62" t="s">
        <v>44</v>
      </c>
      <c r="C42" s="88">
        <v>7398</v>
      </c>
      <c r="D42" s="89" t="s">
        <v>849</v>
      </c>
      <c r="E42" s="266" t="s">
        <v>1622</v>
      </c>
      <c r="F42" s="272">
        <v>649066.72</v>
      </c>
      <c r="G42" s="272">
        <v>71349.600000000006</v>
      </c>
      <c r="H42" s="272">
        <v>66903.839999999997</v>
      </c>
      <c r="K42" s="266">
        <v>567435.43000000005</v>
      </c>
      <c r="L42" s="266">
        <v>430107.61</v>
      </c>
      <c r="O42" s="287">
        <v>0</v>
      </c>
      <c r="P42" s="287">
        <v>79552.3</v>
      </c>
      <c r="Q42" s="287">
        <v>15000</v>
      </c>
      <c r="R42" s="287">
        <v>7597.88</v>
      </c>
      <c r="S42" s="266">
        <v>185085</v>
      </c>
      <c r="U42" s="266">
        <v>-82</v>
      </c>
      <c r="V42" s="266">
        <v>3281518.85</v>
      </c>
      <c r="W42" s="100">
        <v>2413675.2200000002</v>
      </c>
      <c r="Y42" s="100">
        <v>1352.91</v>
      </c>
      <c r="AA42" s="100">
        <v>2276762.7599999998</v>
      </c>
      <c r="AB42" s="100">
        <v>699260.12</v>
      </c>
      <c r="AC42" s="124">
        <v>3285652.76</v>
      </c>
      <c r="AG42" s="124">
        <v>1438947.81</v>
      </c>
      <c r="AH42" s="124">
        <v>257591.83</v>
      </c>
      <c r="AI42" s="124">
        <v>161978.12</v>
      </c>
      <c r="AK42" s="124">
        <v>92909</v>
      </c>
      <c r="AL42" s="85">
        <f t="shared" si="1"/>
        <v>787320.15999999992</v>
      </c>
      <c r="AM42" s="21">
        <f t="shared" si="2"/>
        <v>102150.18000000001</v>
      </c>
      <c r="AN42" s="86">
        <f t="shared" si="3"/>
        <v>685169.97999999986</v>
      </c>
      <c r="AO42" s="24">
        <f t="shared" si="4"/>
        <v>5391051.0100000007</v>
      </c>
      <c r="AP42" s="25">
        <f t="shared" si="5"/>
        <v>5237079.5200000005</v>
      </c>
      <c r="AQ42" s="16">
        <f t="shared" si="6"/>
        <v>153971.49000000022</v>
      </c>
    </row>
    <row r="43" spans="1:43" ht="15" thickBot="1" x14ac:dyDescent="0.25">
      <c r="A43" s="62" t="s">
        <v>306</v>
      </c>
      <c r="B43" s="62" t="s">
        <v>44</v>
      </c>
      <c r="C43" s="88">
        <v>7430</v>
      </c>
      <c r="D43" s="89" t="s">
        <v>850</v>
      </c>
      <c r="E43" s="266" t="s">
        <v>1623</v>
      </c>
      <c r="F43" s="272">
        <v>763894.58</v>
      </c>
      <c r="G43" s="272">
        <v>43822.25</v>
      </c>
      <c r="H43" s="272">
        <v>137310.5</v>
      </c>
      <c r="K43" s="266">
        <v>328874.45</v>
      </c>
      <c r="L43" s="266">
        <v>357882.22</v>
      </c>
      <c r="O43" s="287">
        <v>4800</v>
      </c>
      <c r="P43" s="287">
        <v>45183.44</v>
      </c>
      <c r="Q43" s="287">
        <v>6720</v>
      </c>
      <c r="R43" s="287">
        <v>0</v>
      </c>
      <c r="S43" s="266">
        <v>144600</v>
      </c>
      <c r="U43" s="266">
        <v>83109.94</v>
      </c>
      <c r="V43" s="266">
        <v>3750097.45</v>
      </c>
      <c r="W43" s="100">
        <v>2305511.96</v>
      </c>
      <c r="Y43" s="100">
        <v>1351.86</v>
      </c>
      <c r="AA43" s="100">
        <v>1806945</v>
      </c>
      <c r="AB43" s="100">
        <v>459564.68</v>
      </c>
      <c r="AC43" s="124">
        <v>2694964</v>
      </c>
      <c r="AG43" s="124">
        <v>1548656.97</v>
      </c>
      <c r="AH43" s="124">
        <v>338814.99</v>
      </c>
      <c r="AK43" s="124">
        <v>81533</v>
      </c>
      <c r="AL43" s="85">
        <f t="shared" si="1"/>
        <v>945027.33</v>
      </c>
      <c r="AM43" s="21">
        <f t="shared" si="2"/>
        <v>56703.44</v>
      </c>
      <c r="AN43" s="86">
        <f t="shared" si="3"/>
        <v>888323.8899999999</v>
      </c>
      <c r="AO43" s="24">
        <f t="shared" si="4"/>
        <v>4573373.5</v>
      </c>
      <c r="AP43" s="25">
        <f t="shared" si="5"/>
        <v>4663968.96</v>
      </c>
      <c r="AQ43" s="16">
        <f t="shared" si="6"/>
        <v>-90595.459999999963</v>
      </c>
    </row>
    <row r="44" spans="1:43" ht="15" thickBot="1" x14ac:dyDescent="0.25">
      <c r="A44" s="62" t="s">
        <v>306</v>
      </c>
      <c r="B44" s="62" t="s">
        <v>44</v>
      </c>
      <c r="C44" s="88">
        <v>2978</v>
      </c>
      <c r="D44" s="89" t="s">
        <v>851</v>
      </c>
      <c r="E44" s="266" t="s">
        <v>1624</v>
      </c>
      <c r="F44" s="272">
        <v>525909.64</v>
      </c>
      <c r="G44" s="272">
        <v>8615.4599999999991</v>
      </c>
      <c r="H44" s="272">
        <v>69436.89</v>
      </c>
      <c r="K44" s="266">
        <v>431995.11</v>
      </c>
      <c r="L44" s="266">
        <v>367629.84</v>
      </c>
      <c r="O44" s="287">
        <v>23479</v>
      </c>
      <c r="P44" s="287">
        <v>31845.64</v>
      </c>
      <c r="Q44" s="287">
        <v>232845</v>
      </c>
      <c r="R44" s="287">
        <v>720.72</v>
      </c>
      <c r="U44" s="266">
        <v>64840</v>
      </c>
      <c r="V44" s="266">
        <v>1851653.95</v>
      </c>
      <c r="W44" s="100">
        <v>1145451.42</v>
      </c>
      <c r="Y44" s="100">
        <v>1057.42</v>
      </c>
      <c r="AA44" s="100">
        <v>786459.93</v>
      </c>
      <c r="AB44" s="100">
        <v>182365.93</v>
      </c>
      <c r="AC44" s="124">
        <v>1319359.93</v>
      </c>
      <c r="AG44" s="124">
        <v>866037.01</v>
      </c>
      <c r="AH44" s="124">
        <v>212264.7</v>
      </c>
      <c r="AK44" s="124">
        <v>40458</v>
      </c>
      <c r="AL44" s="85">
        <f t="shared" si="1"/>
        <v>603961.99</v>
      </c>
      <c r="AM44" s="21">
        <f t="shared" si="2"/>
        <v>288890.36</v>
      </c>
      <c r="AN44" s="86">
        <f t="shared" si="3"/>
        <v>315071.63</v>
      </c>
      <c r="AO44" s="24">
        <f t="shared" si="4"/>
        <v>2115334.7000000002</v>
      </c>
      <c r="AP44" s="25">
        <f t="shared" si="5"/>
        <v>2438119.64</v>
      </c>
      <c r="AQ44" s="16">
        <f t="shared" si="6"/>
        <v>-322784.93999999994</v>
      </c>
    </row>
    <row r="45" spans="1:43" ht="15" thickBot="1" x14ac:dyDescent="0.25">
      <c r="A45" s="62" t="s">
        <v>306</v>
      </c>
      <c r="B45" s="62" t="s">
        <v>44</v>
      </c>
      <c r="C45" s="88">
        <v>3394</v>
      </c>
      <c r="D45" s="89" t="s">
        <v>852</v>
      </c>
      <c r="E45" s="266" t="s">
        <v>1766</v>
      </c>
      <c r="F45" s="272">
        <v>204299.7</v>
      </c>
      <c r="G45" s="272">
        <v>31982.73</v>
      </c>
      <c r="H45" s="272">
        <v>53501.919999999998</v>
      </c>
      <c r="K45" s="266">
        <v>423992.62</v>
      </c>
      <c r="L45" s="266">
        <v>421395.42</v>
      </c>
      <c r="O45" s="287">
        <v>3000</v>
      </c>
      <c r="P45" s="287">
        <v>29775</v>
      </c>
      <c r="Q45" s="287">
        <v>208210</v>
      </c>
      <c r="R45" s="287">
        <v>612.62</v>
      </c>
      <c r="U45" s="266">
        <v>51538.239999999998</v>
      </c>
      <c r="V45" s="266">
        <v>1865771.67</v>
      </c>
      <c r="W45" s="100">
        <v>1261064.8999999999</v>
      </c>
      <c r="Y45" s="100">
        <v>452</v>
      </c>
      <c r="AA45" s="100">
        <v>1111620</v>
      </c>
      <c r="AB45" s="100">
        <v>284740.53000000003</v>
      </c>
      <c r="AC45" s="124">
        <v>1487347</v>
      </c>
      <c r="AE45" s="124">
        <v>3120</v>
      </c>
      <c r="AG45" s="124">
        <v>1016732.34</v>
      </c>
      <c r="AH45" s="124">
        <v>170061.16</v>
      </c>
      <c r="AK45" s="124">
        <v>32884</v>
      </c>
      <c r="AL45" s="85">
        <f t="shared" si="1"/>
        <v>289784.35000000003</v>
      </c>
      <c r="AM45" s="21">
        <f t="shared" si="2"/>
        <v>241597.62</v>
      </c>
      <c r="AN45" s="86">
        <f t="shared" si="3"/>
        <v>48186.73000000004</v>
      </c>
      <c r="AO45" s="24">
        <f t="shared" si="4"/>
        <v>2657877.4299999997</v>
      </c>
      <c r="AP45" s="25">
        <f t="shared" si="5"/>
        <v>2710144.5</v>
      </c>
      <c r="AQ45" s="16">
        <f t="shared" si="6"/>
        <v>-52267.070000000298</v>
      </c>
    </row>
    <row r="46" spans="1:43" ht="15" thickBot="1" x14ac:dyDescent="0.25">
      <c r="A46" s="62" t="s">
        <v>306</v>
      </c>
      <c r="B46" s="62" t="s">
        <v>44</v>
      </c>
      <c r="C46" s="88">
        <v>1969</v>
      </c>
      <c r="D46" s="89" t="s">
        <v>853</v>
      </c>
      <c r="E46" s="266" t="s">
        <v>1767</v>
      </c>
      <c r="F46" s="272">
        <v>231193.31</v>
      </c>
      <c r="G46" s="272">
        <v>28280.55</v>
      </c>
      <c r="H46" s="272">
        <v>46445.36</v>
      </c>
      <c r="K46" s="266">
        <v>541589.47</v>
      </c>
      <c r="L46" s="266">
        <v>240394.23</v>
      </c>
      <c r="O46" s="287">
        <v>5500</v>
      </c>
      <c r="P46" s="287">
        <v>25886.400000000001</v>
      </c>
      <c r="R46" s="287">
        <v>0</v>
      </c>
      <c r="S46" s="266">
        <v>47300</v>
      </c>
      <c r="U46" s="266">
        <v>2895.04</v>
      </c>
      <c r="V46" s="266">
        <v>1234901.48</v>
      </c>
      <c r="W46" s="100">
        <v>593396.16</v>
      </c>
      <c r="Y46" s="100">
        <v>601.83000000000004</v>
      </c>
      <c r="AA46" s="100">
        <v>1093994</v>
      </c>
      <c r="AB46" s="100">
        <v>399073.39</v>
      </c>
      <c r="AC46" s="124">
        <v>1501694</v>
      </c>
      <c r="AG46" s="124">
        <v>645492.11</v>
      </c>
      <c r="AH46" s="124">
        <v>164404.07999999999</v>
      </c>
      <c r="AJ46" s="124">
        <v>2244.52</v>
      </c>
      <c r="AK46" s="124">
        <v>8779</v>
      </c>
      <c r="AL46" s="85">
        <f t="shared" si="1"/>
        <v>305919.21999999997</v>
      </c>
      <c r="AM46" s="21">
        <f t="shared" si="2"/>
        <v>31386.400000000001</v>
      </c>
      <c r="AN46" s="86">
        <f t="shared" si="3"/>
        <v>274532.81999999995</v>
      </c>
      <c r="AO46" s="24">
        <f t="shared" si="4"/>
        <v>2087065.38</v>
      </c>
      <c r="AP46" s="25">
        <f t="shared" si="5"/>
        <v>2322613.71</v>
      </c>
      <c r="AQ46" s="16">
        <f t="shared" si="6"/>
        <v>-235548.33000000007</v>
      </c>
    </row>
    <row r="47" spans="1:43" ht="15" thickBot="1" x14ac:dyDescent="0.25">
      <c r="A47" s="62" t="s">
        <v>306</v>
      </c>
      <c r="B47" s="62" t="s">
        <v>44</v>
      </c>
      <c r="C47" s="88">
        <v>3732</v>
      </c>
      <c r="D47" s="89" t="s">
        <v>854</v>
      </c>
      <c r="E47" s="266" t="s">
        <v>1785</v>
      </c>
      <c r="F47" s="272">
        <v>384416.3</v>
      </c>
      <c r="G47" s="272">
        <v>12127.5</v>
      </c>
      <c r="H47" s="272">
        <v>102982.56</v>
      </c>
      <c r="I47" s="272">
        <v>0</v>
      </c>
      <c r="J47" s="266">
        <v>0</v>
      </c>
      <c r="K47" s="266">
        <v>1210406.93</v>
      </c>
      <c r="L47" s="266">
        <v>308796.90000000002</v>
      </c>
      <c r="M47" s="266">
        <v>0</v>
      </c>
      <c r="N47" s="266">
        <v>0</v>
      </c>
      <c r="O47" s="287">
        <v>6400</v>
      </c>
      <c r="P47" s="287">
        <v>28391.23</v>
      </c>
      <c r="Q47" s="287">
        <v>0</v>
      </c>
      <c r="R47" s="287">
        <v>399.16</v>
      </c>
      <c r="S47" s="266">
        <v>233316</v>
      </c>
      <c r="T47" s="266">
        <v>0</v>
      </c>
      <c r="U47" s="266">
        <v>-39022.89</v>
      </c>
      <c r="V47" s="266">
        <v>2300894.7000000002</v>
      </c>
      <c r="W47" s="100">
        <v>1180420.9099999999</v>
      </c>
      <c r="Y47" s="100">
        <v>625.5</v>
      </c>
      <c r="AA47" s="100">
        <v>862985.2</v>
      </c>
      <c r="AB47" s="100">
        <v>283671.83</v>
      </c>
      <c r="AC47" s="124">
        <v>1553415.2</v>
      </c>
      <c r="AG47" s="124">
        <v>658905.28</v>
      </c>
      <c r="AH47" s="124">
        <v>220748.51</v>
      </c>
      <c r="AJ47" s="124">
        <v>0</v>
      </c>
      <c r="AK47" s="124">
        <v>4300</v>
      </c>
      <c r="AL47" s="85">
        <f t="shared" si="1"/>
        <v>499526.36</v>
      </c>
      <c r="AM47" s="21">
        <f t="shared" si="2"/>
        <v>35190.39</v>
      </c>
      <c r="AN47" s="86">
        <f t="shared" si="3"/>
        <v>464335.97</v>
      </c>
      <c r="AO47" s="24">
        <f t="shared" si="4"/>
        <v>2327703.44</v>
      </c>
      <c r="AP47" s="25">
        <f t="shared" si="5"/>
        <v>2437368.9900000002</v>
      </c>
      <c r="AQ47" s="16">
        <f t="shared" si="6"/>
        <v>-109665.55000000028</v>
      </c>
    </row>
    <row r="48" spans="1:43" ht="15" thickBot="1" x14ac:dyDescent="0.25">
      <c r="A48" s="62" t="s">
        <v>306</v>
      </c>
      <c r="B48" s="62" t="s">
        <v>44</v>
      </c>
      <c r="C48" s="88">
        <v>3225</v>
      </c>
      <c r="D48" s="89" t="s">
        <v>855</v>
      </c>
      <c r="E48" s="266" t="s">
        <v>1792</v>
      </c>
      <c r="F48" s="272">
        <v>422795.03</v>
      </c>
      <c r="G48" s="272">
        <v>18800</v>
      </c>
      <c r="H48" s="272">
        <v>55405.07</v>
      </c>
      <c r="K48" s="266">
        <v>4262087.4000000004</v>
      </c>
      <c r="L48" s="266">
        <v>307360.76</v>
      </c>
      <c r="O48" s="287">
        <v>15480</v>
      </c>
      <c r="P48" s="287">
        <v>28178.15</v>
      </c>
      <c r="R48" s="287">
        <v>0</v>
      </c>
      <c r="S48" s="266">
        <v>0</v>
      </c>
      <c r="U48" s="266">
        <v>29006.02</v>
      </c>
      <c r="V48" s="266">
        <v>4006426</v>
      </c>
      <c r="W48" s="100">
        <v>1563999.61</v>
      </c>
      <c r="Y48" s="100">
        <v>1244.95</v>
      </c>
      <c r="AA48" s="100">
        <v>915787.5</v>
      </c>
      <c r="AB48" s="100">
        <v>215915.71</v>
      </c>
      <c r="AC48" s="124">
        <v>1532937.5</v>
      </c>
      <c r="AG48" s="124">
        <v>961072.14</v>
      </c>
      <c r="AH48" s="124">
        <v>286788.32</v>
      </c>
      <c r="AK48" s="124">
        <v>26060</v>
      </c>
      <c r="AL48" s="85">
        <f t="shared" si="1"/>
        <v>497000.10000000003</v>
      </c>
      <c r="AM48" s="21">
        <f t="shared" si="2"/>
        <v>43658.15</v>
      </c>
      <c r="AN48" s="86">
        <f t="shared" si="3"/>
        <v>453341.95</v>
      </c>
      <c r="AO48" s="24">
        <f t="shared" si="4"/>
        <v>2696947.77</v>
      </c>
      <c r="AP48" s="25">
        <f t="shared" si="5"/>
        <v>2806857.96</v>
      </c>
      <c r="AQ48" s="16">
        <f t="shared" si="6"/>
        <v>-109910.18999999994</v>
      </c>
    </row>
    <row r="49" spans="1:43" ht="15" thickBot="1" x14ac:dyDescent="0.25">
      <c r="A49" s="62" t="s">
        <v>31</v>
      </c>
      <c r="B49" s="62" t="s">
        <v>32</v>
      </c>
      <c r="C49" s="88">
        <v>3207</v>
      </c>
      <c r="D49" s="89" t="s">
        <v>856</v>
      </c>
      <c r="E49" s="266" t="s">
        <v>1625</v>
      </c>
      <c r="F49" s="272">
        <v>297886.36</v>
      </c>
      <c r="G49" s="272">
        <v>164176.31</v>
      </c>
      <c r="H49" s="272">
        <v>136543.17000000001</v>
      </c>
      <c r="K49" s="266">
        <v>411096.61</v>
      </c>
      <c r="L49" s="266">
        <v>297576.5</v>
      </c>
      <c r="O49" s="287">
        <v>8000</v>
      </c>
      <c r="P49" s="287">
        <v>42166.61</v>
      </c>
      <c r="U49" s="266">
        <v>111445</v>
      </c>
      <c r="V49" s="266">
        <v>1877057.75</v>
      </c>
      <c r="W49" s="100">
        <v>966570.3</v>
      </c>
      <c r="Y49" s="100">
        <v>1041.6099999999999</v>
      </c>
      <c r="AA49" s="100">
        <v>1178318.5</v>
      </c>
      <c r="AB49" s="100">
        <v>88380</v>
      </c>
      <c r="AC49" s="124">
        <v>1402598.5</v>
      </c>
      <c r="AG49" s="124">
        <v>971854.41</v>
      </c>
      <c r="AH49" s="124">
        <v>161628.29</v>
      </c>
      <c r="AL49" s="85">
        <f t="shared" si="1"/>
        <v>598605.84</v>
      </c>
      <c r="AM49" s="21">
        <f t="shared" si="2"/>
        <v>50166.61</v>
      </c>
      <c r="AN49" s="86">
        <f t="shared" si="3"/>
        <v>548439.23</v>
      </c>
      <c r="AO49" s="24">
        <f t="shared" si="4"/>
        <v>2234310.41</v>
      </c>
      <c r="AP49" s="25">
        <f t="shared" si="5"/>
        <v>2536081.2000000002</v>
      </c>
      <c r="AQ49" s="16">
        <f t="shared" si="6"/>
        <v>-301770.79000000004</v>
      </c>
    </row>
    <row r="50" spans="1:43" ht="15" thickBot="1" x14ac:dyDescent="0.25">
      <c r="A50" s="62" t="s">
        <v>31</v>
      </c>
      <c r="B50" s="62" t="s">
        <v>32</v>
      </c>
      <c r="C50" s="88">
        <v>3287</v>
      </c>
      <c r="D50" s="89" t="s">
        <v>857</v>
      </c>
      <c r="E50" s="266" t="s">
        <v>1626</v>
      </c>
      <c r="F50" s="272">
        <v>49873.99</v>
      </c>
      <c r="G50" s="272">
        <v>155595.04999999999</v>
      </c>
      <c r="H50" s="272">
        <v>84822.53</v>
      </c>
      <c r="K50" s="266">
        <v>492056.6</v>
      </c>
      <c r="L50" s="266">
        <v>387048.88</v>
      </c>
      <c r="P50" s="287">
        <v>28612</v>
      </c>
      <c r="U50" s="266">
        <v>-1295727.72</v>
      </c>
      <c r="V50" s="266">
        <v>2506199.65</v>
      </c>
      <c r="W50" s="100">
        <v>980904.26</v>
      </c>
      <c r="Y50" s="100">
        <v>151.94</v>
      </c>
      <c r="AA50" s="100">
        <v>2134923.2000000002</v>
      </c>
      <c r="AB50" s="100">
        <v>84420</v>
      </c>
      <c r="AC50" s="124">
        <v>2469255.2000000002</v>
      </c>
      <c r="AG50" s="124">
        <v>599260.79</v>
      </c>
      <c r="AH50" s="124">
        <v>191050.29</v>
      </c>
      <c r="AL50" s="85">
        <f t="shared" si="1"/>
        <v>290291.56999999995</v>
      </c>
      <c r="AM50" s="21">
        <f t="shared" si="2"/>
        <v>28612</v>
      </c>
      <c r="AN50" s="86">
        <f t="shared" si="3"/>
        <v>261679.56999999995</v>
      </c>
      <c r="AO50" s="24">
        <f t="shared" si="4"/>
        <v>3200399.4000000004</v>
      </c>
      <c r="AP50" s="25">
        <f t="shared" si="5"/>
        <v>3259566.2800000003</v>
      </c>
      <c r="AQ50" s="16">
        <f t="shared" si="6"/>
        <v>-59166.879999999888</v>
      </c>
    </row>
    <row r="51" spans="1:43" s="75" customFormat="1" ht="15" thickBot="1" x14ac:dyDescent="0.25">
      <c r="A51" s="268" t="s">
        <v>31</v>
      </c>
      <c r="B51" s="268" t="s">
        <v>32</v>
      </c>
      <c r="C51" s="109">
        <v>2936</v>
      </c>
      <c r="D51" s="110" t="s">
        <v>858</v>
      </c>
      <c r="E51" s="266" t="s">
        <v>1627</v>
      </c>
      <c r="F51" s="272">
        <v>215742.58</v>
      </c>
      <c r="G51" s="272">
        <v>23190.42</v>
      </c>
      <c r="H51" s="272">
        <v>79085.63</v>
      </c>
      <c r="I51" s="272"/>
      <c r="J51" s="266"/>
      <c r="K51" s="266">
        <v>61455.8</v>
      </c>
      <c r="L51" s="266">
        <v>79136.960000000006</v>
      </c>
      <c r="M51" s="266"/>
      <c r="N51" s="266"/>
      <c r="O51" s="287">
        <v>10700</v>
      </c>
      <c r="P51" s="287">
        <v>132226.71</v>
      </c>
      <c r="Q51" s="287"/>
      <c r="R51" s="287"/>
      <c r="S51" s="266"/>
      <c r="T51" s="266"/>
      <c r="U51" s="266">
        <v>44833.36</v>
      </c>
      <c r="V51" s="266">
        <v>1840660.03</v>
      </c>
      <c r="W51" s="100">
        <v>801295.41</v>
      </c>
      <c r="X51" s="100">
        <v>88180</v>
      </c>
      <c r="Y51" s="100"/>
      <c r="Z51" s="100"/>
      <c r="AA51" s="100">
        <v>1128689</v>
      </c>
      <c r="AB51" s="100">
        <v>126744</v>
      </c>
      <c r="AC51" s="124">
        <v>1459669</v>
      </c>
      <c r="AD51" s="124"/>
      <c r="AE51" s="124"/>
      <c r="AF51" s="124"/>
      <c r="AG51" s="124">
        <v>540890.9</v>
      </c>
      <c r="AH51" s="124">
        <v>165821.63</v>
      </c>
      <c r="AI51" s="124"/>
      <c r="AJ51" s="124"/>
      <c r="AK51" s="124"/>
      <c r="AL51" s="85">
        <f t="shared" si="1"/>
        <v>318018.63</v>
      </c>
      <c r="AM51" s="21">
        <f t="shared" si="2"/>
        <v>142926.71</v>
      </c>
      <c r="AN51" s="86">
        <f t="shared" si="3"/>
        <v>175091.92</v>
      </c>
      <c r="AO51" s="24">
        <f t="shared" si="4"/>
        <v>2144908.41</v>
      </c>
      <c r="AP51" s="25">
        <f t="shared" si="5"/>
        <v>2166381.5299999998</v>
      </c>
      <c r="AQ51" s="111">
        <f t="shared" si="6"/>
        <v>-21473.119999999646</v>
      </c>
    </row>
    <row r="52" spans="1:43" s="75" customFormat="1" ht="15" thickBot="1" x14ac:dyDescent="0.25">
      <c r="A52" s="268" t="s">
        <v>31</v>
      </c>
      <c r="B52" s="268" t="s">
        <v>32</v>
      </c>
      <c r="C52" s="109">
        <v>2495</v>
      </c>
      <c r="D52" s="110" t="s">
        <v>859</v>
      </c>
      <c r="E52" s="266" t="s">
        <v>1628</v>
      </c>
      <c r="F52" s="272">
        <v>184847.31</v>
      </c>
      <c r="G52" s="272">
        <v>56354.43</v>
      </c>
      <c r="H52" s="272">
        <v>112456.4</v>
      </c>
      <c r="I52" s="272"/>
      <c r="J52" s="266"/>
      <c r="K52" s="266">
        <v>769272.9</v>
      </c>
      <c r="L52" s="266">
        <v>249065.5</v>
      </c>
      <c r="M52" s="266"/>
      <c r="N52" s="266"/>
      <c r="O52" s="287">
        <v>17972</v>
      </c>
      <c r="P52" s="287">
        <v>31885</v>
      </c>
      <c r="Q52" s="287"/>
      <c r="R52" s="287"/>
      <c r="S52" s="266"/>
      <c r="T52" s="266">
        <v>-575.30999999999995</v>
      </c>
      <c r="U52" s="266">
        <v>-355164.49</v>
      </c>
      <c r="V52" s="266">
        <v>1821817.03</v>
      </c>
      <c r="W52" s="100">
        <v>1030540.93</v>
      </c>
      <c r="X52" s="100">
        <v>155200</v>
      </c>
      <c r="Y52" s="100">
        <v>387.53</v>
      </c>
      <c r="Z52" s="100"/>
      <c r="AA52" s="100">
        <v>1796722.5</v>
      </c>
      <c r="AB52" s="100">
        <v>162820</v>
      </c>
      <c r="AC52" s="124">
        <v>2387917.5</v>
      </c>
      <c r="AD52" s="124"/>
      <c r="AE52" s="124">
        <v>7800</v>
      </c>
      <c r="AF52" s="124"/>
      <c r="AG52" s="124">
        <v>777957.95</v>
      </c>
      <c r="AH52" s="124">
        <v>61368.2</v>
      </c>
      <c r="AI52" s="124"/>
      <c r="AJ52" s="124"/>
      <c r="AK52" s="124"/>
      <c r="AL52" s="85">
        <f t="shared" si="1"/>
        <v>353658.14</v>
      </c>
      <c r="AM52" s="21">
        <f t="shared" si="2"/>
        <v>49857</v>
      </c>
      <c r="AN52" s="86">
        <f t="shared" si="3"/>
        <v>303801.14</v>
      </c>
      <c r="AO52" s="24">
        <f t="shared" si="4"/>
        <v>3145670.96</v>
      </c>
      <c r="AP52" s="25">
        <f t="shared" si="5"/>
        <v>3235043.6500000004</v>
      </c>
      <c r="AQ52" s="111">
        <f t="shared" si="6"/>
        <v>-89372.69000000041</v>
      </c>
    </row>
    <row r="53" spans="1:43" s="75" customFormat="1" ht="15" thickBot="1" x14ac:dyDescent="0.25">
      <c r="A53" s="268" t="s">
        <v>31</v>
      </c>
      <c r="B53" s="268" t="s">
        <v>32</v>
      </c>
      <c r="C53" s="109">
        <v>5264</v>
      </c>
      <c r="D53" s="110" t="s">
        <v>860</v>
      </c>
      <c r="E53" s="266" t="s">
        <v>1629</v>
      </c>
      <c r="F53" s="272">
        <v>305766.57</v>
      </c>
      <c r="G53" s="272">
        <v>208229.24</v>
      </c>
      <c r="H53" s="272">
        <v>524005.09</v>
      </c>
      <c r="I53" s="272"/>
      <c r="J53" s="266"/>
      <c r="K53" s="266">
        <v>574394.01</v>
      </c>
      <c r="L53" s="266">
        <v>500620.93</v>
      </c>
      <c r="M53" s="266"/>
      <c r="N53" s="266"/>
      <c r="O53" s="287">
        <v>30000</v>
      </c>
      <c r="P53" s="287">
        <v>398628.46</v>
      </c>
      <c r="Q53" s="287"/>
      <c r="R53" s="287"/>
      <c r="S53" s="266"/>
      <c r="T53" s="266"/>
      <c r="U53" s="266">
        <v>-4978786.1500000004</v>
      </c>
      <c r="V53" s="266">
        <v>1102265.42</v>
      </c>
      <c r="W53" s="100">
        <v>331047.92</v>
      </c>
      <c r="X53" s="100"/>
      <c r="Y53" s="100"/>
      <c r="Z53" s="100"/>
      <c r="AA53" s="100">
        <v>1593144</v>
      </c>
      <c r="AB53" s="100">
        <v>209600</v>
      </c>
      <c r="AC53" s="124">
        <v>2611321</v>
      </c>
      <c r="AD53" s="124"/>
      <c r="AE53" s="124"/>
      <c r="AF53" s="124"/>
      <c r="AG53" s="124">
        <v>1067404.74</v>
      </c>
      <c r="AH53" s="124">
        <v>196900.15</v>
      </c>
      <c r="AI53" s="124"/>
      <c r="AJ53" s="124">
        <v>34397</v>
      </c>
      <c r="AK53" s="124">
        <v>15842</v>
      </c>
      <c r="AL53" s="85">
        <f t="shared" si="1"/>
        <v>1038000.9</v>
      </c>
      <c r="AM53" s="21">
        <f t="shared" si="2"/>
        <v>428628.46</v>
      </c>
      <c r="AN53" s="86">
        <f t="shared" si="3"/>
        <v>609372.43999999994</v>
      </c>
      <c r="AO53" s="24">
        <f t="shared" si="4"/>
        <v>2133791.92</v>
      </c>
      <c r="AP53" s="25">
        <f t="shared" si="5"/>
        <v>3925864.89</v>
      </c>
      <c r="AQ53" s="111">
        <f t="shared" si="6"/>
        <v>-1792072.9700000002</v>
      </c>
    </row>
    <row r="54" spans="1:43" ht="15" thickBot="1" x14ac:dyDescent="0.25">
      <c r="A54" s="62" t="s">
        <v>31</v>
      </c>
      <c r="B54" s="62" t="s">
        <v>32</v>
      </c>
      <c r="C54" s="88">
        <v>2213</v>
      </c>
      <c r="D54" s="89" t="s">
        <v>861</v>
      </c>
      <c r="E54" s="266" t="s">
        <v>1630</v>
      </c>
      <c r="F54" s="272">
        <v>380362.71</v>
      </c>
      <c r="G54" s="272">
        <v>163668.92000000001</v>
      </c>
      <c r="H54" s="272">
        <v>77792.240000000005</v>
      </c>
      <c r="K54" s="266">
        <v>151882.82</v>
      </c>
      <c r="L54" s="266">
        <v>169340.17</v>
      </c>
      <c r="P54" s="287">
        <v>27480</v>
      </c>
      <c r="U54" s="266">
        <v>-1147633.67</v>
      </c>
      <c r="V54" s="266">
        <v>2172216.88</v>
      </c>
      <c r="W54" s="100">
        <v>792679.35</v>
      </c>
      <c r="X54" s="100">
        <v>133900</v>
      </c>
      <c r="Y54" s="100">
        <v>952.99</v>
      </c>
      <c r="AA54" s="100">
        <v>936739</v>
      </c>
      <c r="AB54" s="100">
        <v>89000</v>
      </c>
      <c r="AC54" s="124">
        <v>1215565</v>
      </c>
      <c r="AG54" s="124">
        <v>668864.17000000004</v>
      </c>
      <c r="AH54" s="124">
        <v>68760.52</v>
      </c>
      <c r="AL54" s="85">
        <f t="shared" si="1"/>
        <v>621823.87</v>
      </c>
      <c r="AM54" s="21">
        <f t="shared" si="2"/>
        <v>27480</v>
      </c>
      <c r="AN54" s="86">
        <f t="shared" si="3"/>
        <v>594343.87</v>
      </c>
      <c r="AO54" s="24">
        <f t="shared" si="4"/>
        <v>1953271.3399999999</v>
      </c>
      <c r="AP54" s="25">
        <f t="shared" si="5"/>
        <v>1953189.69</v>
      </c>
      <c r="AQ54" s="16">
        <f t="shared" si="6"/>
        <v>81.649999999906868</v>
      </c>
    </row>
    <row r="55" spans="1:43" ht="15" thickBot="1" x14ac:dyDescent="0.25">
      <c r="A55" s="62" t="s">
        <v>31</v>
      </c>
      <c r="B55" s="62" t="s">
        <v>32</v>
      </c>
      <c r="C55" s="88">
        <v>2562</v>
      </c>
      <c r="D55" s="89" t="s">
        <v>862</v>
      </c>
      <c r="E55" s="266" t="s">
        <v>1631</v>
      </c>
      <c r="F55" s="272">
        <v>38238.94</v>
      </c>
      <c r="G55" s="272">
        <v>88935.56</v>
      </c>
      <c r="H55" s="272">
        <v>60684.94</v>
      </c>
      <c r="K55" s="266">
        <v>1253296.56</v>
      </c>
      <c r="L55" s="266">
        <v>639565.97</v>
      </c>
      <c r="V55" s="266">
        <v>1936400.69</v>
      </c>
      <c r="W55" s="100">
        <v>591192.88</v>
      </c>
      <c r="X55" s="100">
        <v>77460</v>
      </c>
      <c r="Y55" s="100">
        <v>0.9</v>
      </c>
      <c r="AA55" s="100">
        <v>1052140</v>
      </c>
      <c r="AB55" s="100">
        <v>73600</v>
      </c>
      <c r="AC55" s="124">
        <v>1272940</v>
      </c>
      <c r="AG55" s="124">
        <v>416224.25</v>
      </c>
      <c r="AH55" s="124">
        <v>80428.11</v>
      </c>
      <c r="AL55" s="85">
        <f t="shared" si="1"/>
        <v>187859.44</v>
      </c>
      <c r="AM55" s="21">
        <f t="shared" si="2"/>
        <v>0</v>
      </c>
      <c r="AN55" s="86">
        <f t="shared" si="3"/>
        <v>187859.44</v>
      </c>
      <c r="AO55" s="24">
        <f t="shared" si="4"/>
        <v>1794393.78</v>
      </c>
      <c r="AP55" s="25">
        <f t="shared" si="5"/>
        <v>1769592.36</v>
      </c>
      <c r="AQ55" s="16">
        <f t="shared" si="6"/>
        <v>24801.419999999925</v>
      </c>
    </row>
    <row r="56" spans="1:43" s="75" customFormat="1" ht="15" thickBot="1" x14ac:dyDescent="0.25">
      <c r="A56" s="268" t="s">
        <v>31</v>
      </c>
      <c r="B56" s="268" t="s">
        <v>32</v>
      </c>
      <c r="C56" s="109">
        <v>7114</v>
      </c>
      <c r="D56" s="110" t="s">
        <v>863</v>
      </c>
      <c r="E56" s="266" t="s">
        <v>1632</v>
      </c>
      <c r="F56" s="272">
        <v>26856.62</v>
      </c>
      <c r="G56" s="272">
        <v>47858.81</v>
      </c>
      <c r="H56" s="272">
        <v>180261.86</v>
      </c>
      <c r="I56" s="272"/>
      <c r="J56" s="266"/>
      <c r="K56" s="266">
        <v>49198.879999999997</v>
      </c>
      <c r="L56" s="266">
        <v>233850.32</v>
      </c>
      <c r="M56" s="266"/>
      <c r="N56" s="266"/>
      <c r="O56" s="287">
        <v>7000</v>
      </c>
      <c r="P56" s="287">
        <v>55293.37</v>
      </c>
      <c r="Q56" s="287"/>
      <c r="R56" s="287"/>
      <c r="S56" s="266"/>
      <c r="T56" s="266"/>
      <c r="U56" s="266">
        <v>139251.15</v>
      </c>
      <c r="V56" s="266">
        <v>1262941.0900000001</v>
      </c>
      <c r="W56" s="100">
        <v>1447682.08</v>
      </c>
      <c r="X56" s="100">
        <v>31200</v>
      </c>
      <c r="Y56" s="100">
        <v>279.68</v>
      </c>
      <c r="Z56" s="100"/>
      <c r="AA56" s="100">
        <v>2243311</v>
      </c>
      <c r="AB56" s="100">
        <v>172200</v>
      </c>
      <c r="AC56" s="124">
        <v>3051211</v>
      </c>
      <c r="AD56" s="124"/>
      <c r="AE56" s="124"/>
      <c r="AF56" s="124"/>
      <c r="AG56" s="124">
        <v>861083.06</v>
      </c>
      <c r="AH56" s="124">
        <v>82692.39</v>
      </c>
      <c r="AI56" s="124"/>
      <c r="AJ56" s="124"/>
      <c r="AK56" s="124"/>
      <c r="AL56" s="85">
        <f t="shared" si="1"/>
        <v>254977.28999999998</v>
      </c>
      <c r="AM56" s="21">
        <f t="shared" si="2"/>
        <v>62293.37</v>
      </c>
      <c r="AN56" s="86">
        <f t="shared" si="3"/>
        <v>192683.91999999998</v>
      </c>
      <c r="AO56" s="24">
        <f t="shared" si="4"/>
        <v>3894672.76</v>
      </c>
      <c r="AP56" s="25">
        <f t="shared" si="5"/>
        <v>3994986.45</v>
      </c>
      <c r="AQ56" s="111">
        <f t="shared" si="6"/>
        <v>-100313.69000000041</v>
      </c>
    </row>
    <row r="57" spans="1:43" ht="15" thickBot="1" x14ac:dyDescent="0.25">
      <c r="A57" s="62" t="s">
        <v>31</v>
      </c>
      <c r="B57" s="62" t="s">
        <v>32</v>
      </c>
      <c r="C57" s="88">
        <v>6804</v>
      </c>
      <c r="D57" s="89" t="s">
        <v>864</v>
      </c>
      <c r="E57" s="266" t="s">
        <v>1768</v>
      </c>
      <c r="F57" s="272">
        <v>110289.28</v>
      </c>
      <c r="G57" s="272">
        <v>52025.75</v>
      </c>
      <c r="H57" s="272">
        <v>95079.5</v>
      </c>
      <c r="K57" s="266">
        <v>597436.39</v>
      </c>
      <c r="L57" s="266">
        <v>636677.67000000004</v>
      </c>
      <c r="O57" s="287">
        <v>3300</v>
      </c>
      <c r="P57" s="287">
        <v>42990</v>
      </c>
      <c r="S57" s="266">
        <v>5220</v>
      </c>
      <c r="U57" s="266">
        <v>161727</v>
      </c>
      <c r="V57" s="266">
        <v>2033596.36</v>
      </c>
      <c r="W57" s="100">
        <v>1354499.02</v>
      </c>
      <c r="X57" s="100">
        <v>52000</v>
      </c>
      <c r="Y57" s="100">
        <v>455.24</v>
      </c>
      <c r="AA57" s="100">
        <v>1671642</v>
      </c>
      <c r="AB57" s="100">
        <v>286020</v>
      </c>
      <c r="AC57" s="124">
        <v>2330992</v>
      </c>
      <c r="AG57" s="124">
        <v>1050404.57</v>
      </c>
      <c r="AH57" s="124">
        <v>107276.33</v>
      </c>
      <c r="AL57" s="85">
        <f t="shared" si="1"/>
        <v>257394.53</v>
      </c>
      <c r="AM57" s="21">
        <f t="shared" si="2"/>
        <v>46290</v>
      </c>
      <c r="AN57" s="86">
        <f t="shared" si="3"/>
        <v>211104.53</v>
      </c>
      <c r="AO57" s="24">
        <f t="shared" si="4"/>
        <v>3364616.26</v>
      </c>
      <c r="AP57" s="25">
        <f t="shared" si="5"/>
        <v>3488672.9000000004</v>
      </c>
      <c r="AQ57" s="16">
        <f t="shared" si="6"/>
        <v>-124056.6400000006</v>
      </c>
    </row>
    <row r="58" spans="1:43" s="75" customFormat="1" ht="15" thickBot="1" x14ac:dyDescent="0.25">
      <c r="A58" s="268" t="s">
        <v>31</v>
      </c>
      <c r="B58" s="268" t="s">
        <v>32</v>
      </c>
      <c r="C58" s="109">
        <v>3739</v>
      </c>
      <c r="D58" s="110" t="s">
        <v>865</v>
      </c>
      <c r="E58" s="266" t="s">
        <v>1769</v>
      </c>
      <c r="F58" s="272">
        <v>82404.740000000005</v>
      </c>
      <c r="G58" s="272">
        <v>117018.16</v>
      </c>
      <c r="H58" s="272">
        <v>227805.04</v>
      </c>
      <c r="I58" s="272"/>
      <c r="J58" s="266"/>
      <c r="K58" s="266">
        <v>745526.26</v>
      </c>
      <c r="L58" s="266">
        <v>222711.43</v>
      </c>
      <c r="M58" s="266"/>
      <c r="N58" s="266"/>
      <c r="O58" s="287">
        <v>0</v>
      </c>
      <c r="P58" s="287">
        <v>23150</v>
      </c>
      <c r="Q58" s="287"/>
      <c r="R58" s="287"/>
      <c r="S58" s="266"/>
      <c r="T58" s="266"/>
      <c r="U58" s="266">
        <v>27173.14</v>
      </c>
      <c r="V58" s="266">
        <v>2378594.3199999998</v>
      </c>
      <c r="W58" s="100">
        <v>1546633.86</v>
      </c>
      <c r="X58" s="100">
        <v>293200</v>
      </c>
      <c r="Y58" s="100">
        <v>201.7</v>
      </c>
      <c r="Z58" s="100"/>
      <c r="AA58" s="100">
        <v>1333430</v>
      </c>
      <c r="AB58" s="100">
        <v>115220</v>
      </c>
      <c r="AC58" s="124">
        <v>1830042</v>
      </c>
      <c r="AD58" s="124"/>
      <c r="AE58" s="124">
        <v>4415</v>
      </c>
      <c r="AF58" s="124"/>
      <c r="AG58" s="124">
        <v>1147880.6499999999</v>
      </c>
      <c r="AH58" s="124">
        <v>255027.47</v>
      </c>
      <c r="AI58" s="124"/>
      <c r="AJ58" s="124"/>
      <c r="AK58" s="124"/>
      <c r="AL58" s="85">
        <f t="shared" si="1"/>
        <v>427227.94000000006</v>
      </c>
      <c r="AM58" s="21">
        <f t="shared" si="2"/>
        <v>23150</v>
      </c>
      <c r="AN58" s="86">
        <f t="shared" si="3"/>
        <v>404077.94000000006</v>
      </c>
      <c r="AO58" s="24">
        <f t="shared" si="4"/>
        <v>3288685.56</v>
      </c>
      <c r="AP58" s="25">
        <f t="shared" si="5"/>
        <v>3237365.12</v>
      </c>
      <c r="AQ58" s="111">
        <f t="shared" si="6"/>
        <v>51320.439999999944</v>
      </c>
    </row>
    <row r="59" spans="1:43" s="75" customFormat="1" ht="15" thickBot="1" x14ac:dyDescent="0.25">
      <c r="A59" s="268" t="s">
        <v>31</v>
      </c>
      <c r="B59" s="268" t="s">
        <v>32</v>
      </c>
      <c r="C59" s="109">
        <v>2743</v>
      </c>
      <c r="D59" s="110" t="s">
        <v>866</v>
      </c>
      <c r="E59" s="266" t="s">
        <v>1770</v>
      </c>
      <c r="F59" s="272">
        <v>44134.37</v>
      </c>
      <c r="G59" s="272">
        <v>98793.05</v>
      </c>
      <c r="H59" s="272">
        <v>278002.31</v>
      </c>
      <c r="I59" s="272"/>
      <c r="J59" s="266"/>
      <c r="K59" s="266">
        <v>1689254.66</v>
      </c>
      <c r="L59" s="266">
        <v>485729.78</v>
      </c>
      <c r="M59" s="266"/>
      <c r="N59" s="266"/>
      <c r="O59" s="287">
        <v>4000</v>
      </c>
      <c r="P59" s="287">
        <v>64436.09</v>
      </c>
      <c r="Q59" s="287"/>
      <c r="R59" s="287"/>
      <c r="S59" s="266"/>
      <c r="T59" s="266"/>
      <c r="U59" s="266"/>
      <c r="V59" s="266">
        <v>2522084.4900000002</v>
      </c>
      <c r="W59" s="100">
        <v>1408011.25</v>
      </c>
      <c r="X59" s="100"/>
      <c r="Y59" s="100">
        <v>206.84</v>
      </c>
      <c r="Z59" s="100"/>
      <c r="AA59" s="100">
        <v>1185422</v>
      </c>
      <c r="AB59" s="100">
        <v>148800</v>
      </c>
      <c r="AC59" s="124">
        <v>1685504</v>
      </c>
      <c r="AD59" s="124"/>
      <c r="AE59" s="124"/>
      <c r="AF59" s="124"/>
      <c r="AG59" s="124">
        <v>659583.18000000005</v>
      </c>
      <c r="AH59" s="124">
        <v>55328.5</v>
      </c>
      <c r="AI59" s="124"/>
      <c r="AJ59" s="124"/>
      <c r="AK59" s="124"/>
      <c r="AL59" s="85">
        <f t="shared" si="1"/>
        <v>420929.73</v>
      </c>
      <c r="AM59" s="21">
        <f t="shared" si="2"/>
        <v>68436.09</v>
      </c>
      <c r="AN59" s="86">
        <f t="shared" si="3"/>
        <v>352493.64</v>
      </c>
      <c r="AO59" s="24">
        <f t="shared" si="4"/>
        <v>2742440.09</v>
      </c>
      <c r="AP59" s="25">
        <f t="shared" si="5"/>
        <v>2400415.6800000002</v>
      </c>
      <c r="AQ59" s="111">
        <f t="shared" si="6"/>
        <v>342024.40999999968</v>
      </c>
    </row>
    <row r="60" spans="1:43" ht="15" thickBot="1" x14ac:dyDescent="0.25">
      <c r="A60" s="62" t="s">
        <v>33</v>
      </c>
      <c r="B60" s="62" t="s">
        <v>34</v>
      </c>
      <c r="C60" s="88">
        <v>4721</v>
      </c>
      <c r="D60" s="89" t="s">
        <v>867</v>
      </c>
      <c r="E60" s="266" t="s">
        <v>1633</v>
      </c>
      <c r="F60" s="272">
        <v>1102107.44</v>
      </c>
      <c r="G60" s="272">
        <v>193975</v>
      </c>
      <c r="H60" s="272">
        <v>66001.31</v>
      </c>
      <c r="K60" s="266">
        <v>384452.89</v>
      </c>
      <c r="L60" s="266">
        <v>550096.52</v>
      </c>
      <c r="O60" s="287">
        <v>2650.4</v>
      </c>
      <c r="P60" s="287">
        <v>106573</v>
      </c>
      <c r="R60" s="287">
        <v>15</v>
      </c>
      <c r="T60" s="266">
        <v>-257111.57</v>
      </c>
      <c r="U60" s="266">
        <v>120636.95</v>
      </c>
      <c r="V60" s="266">
        <v>2222830.3199999998</v>
      </c>
      <c r="W60" s="100">
        <v>1575902.82</v>
      </c>
      <c r="X60" s="100">
        <v>152518</v>
      </c>
      <c r="Y60" s="100">
        <v>2151.1999999999998</v>
      </c>
      <c r="AA60" s="100">
        <v>984720.5</v>
      </c>
      <c r="AB60" s="100">
        <v>45000</v>
      </c>
      <c r="AC60" s="124">
        <v>1510615.5</v>
      </c>
      <c r="AG60" s="124">
        <v>844441.8</v>
      </c>
      <c r="AH60" s="124">
        <v>189230.16</v>
      </c>
      <c r="AK60" s="124">
        <v>11521</v>
      </c>
      <c r="AL60" s="85">
        <f t="shared" si="1"/>
        <v>1362083.75</v>
      </c>
      <c r="AM60" s="21">
        <f t="shared" si="2"/>
        <v>109238.39999999999</v>
      </c>
      <c r="AN60" s="86">
        <f t="shared" si="3"/>
        <v>1252845.3500000001</v>
      </c>
      <c r="AO60" s="24">
        <f t="shared" si="4"/>
        <v>2760292.52</v>
      </c>
      <c r="AP60" s="25">
        <f t="shared" si="5"/>
        <v>2555808.46</v>
      </c>
      <c r="AQ60" s="16">
        <f t="shared" si="6"/>
        <v>204484.06000000006</v>
      </c>
    </row>
    <row r="61" spans="1:43" ht="15" thickBot="1" x14ac:dyDescent="0.25">
      <c r="A61" s="62" t="s">
        <v>33</v>
      </c>
      <c r="B61" s="62" t="s">
        <v>34</v>
      </c>
      <c r="C61" s="88">
        <v>8384</v>
      </c>
      <c r="D61" s="89" t="s">
        <v>868</v>
      </c>
      <c r="E61" s="266" t="s">
        <v>1634</v>
      </c>
      <c r="F61" s="272">
        <v>1438922.13</v>
      </c>
      <c r="G61" s="272">
        <v>192408.25</v>
      </c>
      <c r="H61" s="272">
        <v>183831.76</v>
      </c>
      <c r="K61" s="266">
        <v>2793917.35</v>
      </c>
      <c r="L61" s="266">
        <v>1499078.69</v>
      </c>
      <c r="O61" s="287">
        <v>14200</v>
      </c>
      <c r="P61" s="287">
        <v>439020.79</v>
      </c>
      <c r="R61" s="287">
        <v>3365</v>
      </c>
      <c r="T61" s="266">
        <v>2261133.75</v>
      </c>
      <c r="U61" s="266">
        <v>3243.52</v>
      </c>
      <c r="V61" s="266">
        <v>3033155.83</v>
      </c>
      <c r="W61" s="100">
        <v>3322952.08</v>
      </c>
      <c r="X61" s="100">
        <v>721489</v>
      </c>
      <c r="Y61" s="100">
        <v>3320.87</v>
      </c>
      <c r="AA61" s="100">
        <v>3096135</v>
      </c>
      <c r="AB61" s="100">
        <v>416442</v>
      </c>
      <c r="AC61" s="124">
        <v>4494228.87</v>
      </c>
      <c r="AG61" s="124">
        <v>2516092.29</v>
      </c>
      <c r="AH61" s="124">
        <v>155658.5</v>
      </c>
      <c r="AL61" s="85">
        <f t="shared" si="1"/>
        <v>1815162.14</v>
      </c>
      <c r="AM61" s="21">
        <f t="shared" si="2"/>
        <v>456585.79</v>
      </c>
      <c r="AN61" s="86">
        <f t="shared" si="3"/>
        <v>1358576.3499999999</v>
      </c>
      <c r="AO61" s="24">
        <f t="shared" si="4"/>
        <v>7560338.9500000002</v>
      </c>
      <c r="AP61" s="25">
        <f t="shared" si="5"/>
        <v>7165979.6600000001</v>
      </c>
      <c r="AQ61" s="16">
        <f t="shared" si="6"/>
        <v>394359.29000000004</v>
      </c>
    </row>
    <row r="62" spans="1:43" ht="15" thickBot="1" x14ac:dyDescent="0.25">
      <c r="A62" s="62" t="s">
        <v>33</v>
      </c>
      <c r="B62" s="62" t="s">
        <v>34</v>
      </c>
      <c r="C62" s="88">
        <v>4586</v>
      </c>
      <c r="D62" s="89" t="s">
        <v>869</v>
      </c>
      <c r="E62" s="266" t="s">
        <v>1635</v>
      </c>
      <c r="F62" s="272">
        <v>367867.26</v>
      </c>
      <c r="G62" s="272">
        <v>136252.4</v>
      </c>
      <c r="H62" s="272">
        <v>334414.39</v>
      </c>
      <c r="K62" s="266">
        <v>793256.41</v>
      </c>
      <c r="L62" s="266">
        <v>567906.91</v>
      </c>
      <c r="O62" s="287">
        <v>0</v>
      </c>
      <c r="P62" s="287">
        <v>332140.63</v>
      </c>
      <c r="R62" s="287">
        <v>30.5</v>
      </c>
      <c r="T62" s="266">
        <v>-189848.3</v>
      </c>
      <c r="V62" s="266">
        <v>2266667.36</v>
      </c>
      <c r="W62" s="100">
        <v>1728860.95</v>
      </c>
      <c r="Y62" s="100">
        <v>1144.8800000000001</v>
      </c>
      <c r="AA62" s="100">
        <v>1631608.5</v>
      </c>
      <c r="AB62" s="100">
        <v>13500</v>
      </c>
      <c r="AC62" s="124">
        <v>2099768.5</v>
      </c>
      <c r="AG62" s="124">
        <v>1029212.92</v>
      </c>
      <c r="AH62" s="124">
        <v>236560.73</v>
      </c>
      <c r="AL62" s="85">
        <f t="shared" si="1"/>
        <v>838534.05</v>
      </c>
      <c r="AM62" s="21">
        <f t="shared" si="2"/>
        <v>332171.13</v>
      </c>
      <c r="AN62" s="86">
        <f t="shared" si="3"/>
        <v>506362.92000000004</v>
      </c>
      <c r="AO62" s="24">
        <f t="shared" si="4"/>
        <v>3375114.33</v>
      </c>
      <c r="AP62" s="25">
        <f t="shared" si="5"/>
        <v>3365542.15</v>
      </c>
      <c r="AQ62" s="16">
        <f t="shared" si="6"/>
        <v>9572.1800000001676</v>
      </c>
    </row>
    <row r="63" spans="1:43" ht="15" thickBot="1" x14ac:dyDescent="0.25">
      <c r="A63" s="62" t="s">
        <v>33</v>
      </c>
      <c r="B63" s="62" t="s">
        <v>34</v>
      </c>
      <c r="C63" s="88">
        <v>3004</v>
      </c>
      <c r="D63" s="89" t="s">
        <v>870</v>
      </c>
      <c r="E63" s="266" t="s">
        <v>1636</v>
      </c>
      <c r="F63" s="272">
        <v>510232.3</v>
      </c>
      <c r="G63" s="272">
        <v>27571.42</v>
      </c>
      <c r="H63" s="272">
        <v>40871.160000000003</v>
      </c>
      <c r="K63" s="266">
        <v>220687.72</v>
      </c>
      <c r="L63" s="266">
        <v>309841.27</v>
      </c>
      <c r="O63" s="287">
        <v>8042.5</v>
      </c>
      <c r="P63" s="287">
        <v>40905.22</v>
      </c>
      <c r="R63" s="287">
        <v>1782</v>
      </c>
      <c r="T63" s="266">
        <v>-666800.07999999996</v>
      </c>
      <c r="U63" s="266">
        <v>-10</v>
      </c>
      <c r="V63" s="266">
        <v>1987498.73</v>
      </c>
      <c r="W63" s="100">
        <v>1031262.11</v>
      </c>
      <c r="X63" s="100">
        <v>210000</v>
      </c>
      <c r="Y63" s="100">
        <v>1428.36</v>
      </c>
      <c r="AA63" s="100">
        <v>522776</v>
      </c>
      <c r="AB63" s="100">
        <v>271600</v>
      </c>
      <c r="AC63" s="124">
        <v>1015466</v>
      </c>
      <c r="AG63" s="124">
        <v>962547.03</v>
      </c>
      <c r="AH63" s="124">
        <v>296251.94</v>
      </c>
      <c r="AK63" s="124">
        <v>6322</v>
      </c>
      <c r="AL63" s="85">
        <f t="shared" si="1"/>
        <v>578674.88</v>
      </c>
      <c r="AM63" s="21">
        <f t="shared" si="2"/>
        <v>50729.72</v>
      </c>
      <c r="AN63" s="86">
        <f t="shared" si="3"/>
        <v>527945.16</v>
      </c>
      <c r="AO63" s="24">
        <f t="shared" si="4"/>
        <v>2037066.47</v>
      </c>
      <c r="AP63" s="25">
        <f t="shared" si="5"/>
        <v>2280586.9700000002</v>
      </c>
      <c r="AQ63" s="16">
        <f t="shared" si="6"/>
        <v>-243520.50000000023</v>
      </c>
    </row>
    <row r="64" spans="1:43" ht="15" thickBot="1" x14ac:dyDescent="0.25">
      <c r="A64" s="62" t="s">
        <v>33</v>
      </c>
      <c r="B64" s="62" t="s">
        <v>34</v>
      </c>
      <c r="C64" s="88">
        <v>7236</v>
      </c>
      <c r="D64" s="89" t="s">
        <v>871</v>
      </c>
      <c r="E64" s="266" t="s">
        <v>1637</v>
      </c>
      <c r="F64" s="272">
        <v>337618.23</v>
      </c>
      <c r="G64" s="272">
        <v>13100</v>
      </c>
      <c r="H64" s="272">
        <v>96239.55</v>
      </c>
      <c r="K64" s="266">
        <v>235703.19</v>
      </c>
      <c r="L64" s="266">
        <v>202726.32</v>
      </c>
      <c r="O64" s="287">
        <v>4100</v>
      </c>
      <c r="P64" s="287">
        <v>211275.7</v>
      </c>
      <c r="R64" s="287">
        <v>0</v>
      </c>
      <c r="T64" s="266">
        <v>1210641.8899999999</v>
      </c>
      <c r="U64" s="266">
        <v>22235.29</v>
      </c>
      <c r="V64" s="266">
        <v>132947.94</v>
      </c>
      <c r="W64" s="100">
        <v>1751446.49</v>
      </c>
      <c r="X64" s="100">
        <v>161982</v>
      </c>
      <c r="Y64" s="100">
        <v>1347.36</v>
      </c>
      <c r="AA64" s="100">
        <v>1308462</v>
      </c>
      <c r="AC64" s="124">
        <v>2153962</v>
      </c>
      <c r="AG64" s="124">
        <v>1212309.31</v>
      </c>
      <c r="AH64" s="124">
        <v>145928.99</v>
      </c>
      <c r="AK64" s="124">
        <v>92871.08</v>
      </c>
      <c r="AL64" s="85">
        <f t="shared" si="1"/>
        <v>446957.77999999997</v>
      </c>
      <c r="AM64" s="21">
        <f t="shared" si="2"/>
        <v>215375.7</v>
      </c>
      <c r="AN64" s="86">
        <f t="shared" si="3"/>
        <v>231582.07999999996</v>
      </c>
      <c r="AO64" s="24">
        <f t="shared" si="4"/>
        <v>3223237.85</v>
      </c>
      <c r="AP64" s="25">
        <f t="shared" si="5"/>
        <v>3605071.38</v>
      </c>
      <c r="AQ64" s="16">
        <f t="shared" si="6"/>
        <v>-381833.5299999998</v>
      </c>
    </row>
    <row r="65" spans="1:43" ht="15" thickBot="1" x14ac:dyDescent="0.25">
      <c r="A65" s="62" t="s">
        <v>33</v>
      </c>
      <c r="B65" s="62" t="s">
        <v>34</v>
      </c>
      <c r="C65" s="88">
        <v>5706</v>
      </c>
      <c r="D65" s="89" t="s">
        <v>872</v>
      </c>
      <c r="E65" s="266" t="s">
        <v>1639</v>
      </c>
      <c r="F65" s="272">
        <v>665786.04</v>
      </c>
      <c r="G65" s="272">
        <v>938812.38</v>
      </c>
      <c r="H65" s="272">
        <v>162251.48000000001</v>
      </c>
      <c r="K65" s="266">
        <v>392156.17</v>
      </c>
      <c r="L65" s="266">
        <v>317848.17</v>
      </c>
      <c r="O65" s="287">
        <v>21156</v>
      </c>
      <c r="P65" s="287">
        <v>50371.14</v>
      </c>
      <c r="R65" s="287">
        <v>5320.09</v>
      </c>
      <c r="T65" s="266">
        <v>159047.67999999999</v>
      </c>
      <c r="V65" s="266">
        <v>2051588.88</v>
      </c>
      <c r="W65" s="100">
        <v>1925320.89</v>
      </c>
      <c r="X65" s="100">
        <v>419195</v>
      </c>
      <c r="Y65" s="100">
        <v>1099.52</v>
      </c>
      <c r="AA65" s="100">
        <v>1762500</v>
      </c>
      <c r="AB65" s="100">
        <v>227000</v>
      </c>
      <c r="AC65" s="124">
        <v>2763081.6</v>
      </c>
      <c r="AG65" s="124">
        <v>1224214.42</v>
      </c>
      <c r="AH65" s="124">
        <v>87486.36</v>
      </c>
      <c r="AK65" s="124">
        <v>20657.580000000002</v>
      </c>
      <c r="AL65" s="85">
        <f t="shared" si="1"/>
        <v>1766849.9</v>
      </c>
      <c r="AM65" s="21">
        <f t="shared" si="2"/>
        <v>76847.23</v>
      </c>
      <c r="AN65" s="86">
        <f t="shared" si="3"/>
        <v>1690002.67</v>
      </c>
      <c r="AO65" s="24">
        <f t="shared" si="4"/>
        <v>4335115.41</v>
      </c>
      <c r="AP65" s="25">
        <f t="shared" si="5"/>
        <v>4095439.96</v>
      </c>
      <c r="AQ65" s="16">
        <f t="shared" si="6"/>
        <v>239675.45000000019</v>
      </c>
    </row>
    <row r="66" spans="1:43" s="86" customFormat="1" ht="15" thickBot="1" x14ac:dyDescent="0.25">
      <c r="A66" s="86" t="s">
        <v>33</v>
      </c>
      <c r="B66" s="86" t="s">
        <v>34</v>
      </c>
      <c r="C66" s="269">
        <v>1949</v>
      </c>
      <c r="D66" s="270" t="s">
        <v>873</v>
      </c>
      <c r="E66" s="266" t="s">
        <v>1640</v>
      </c>
      <c r="F66" s="272">
        <v>715162.28</v>
      </c>
      <c r="G66" s="272">
        <v>303520.98</v>
      </c>
      <c r="H66" s="272">
        <v>39671.620000000003</v>
      </c>
      <c r="I66" s="272"/>
      <c r="J66" s="266"/>
      <c r="K66" s="266">
        <v>1222893.07</v>
      </c>
      <c r="L66" s="266">
        <v>255789.14</v>
      </c>
      <c r="M66" s="266"/>
      <c r="N66" s="266"/>
      <c r="O66" s="287">
        <v>1620</v>
      </c>
      <c r="P66" s="287">
        <v>40935.019999999997</v>
      </c>
      <c r="Q66" s="287"/>
      <c r="R66" s="287">
        <v>7</v>
      </c>
      <c r="S66" s="266"/>
      <c r="T66" s="266">
        <v>150061.75</v>
      </c>
      <c r="U66" s="266">
        <v>440822.8</v>
      </c>
      <c r="V66" s="266">
        <v>2642678.98</v>
      </c>
      <c r="W66" s="100">
        <v>1717718.15</v>
      </c>
      <c r="X66" s="100">
        <v>82500</v>
      </c>
      <c r="Y66" s="100">
        <v>704.49</v>
      </c>
      <c r="Z66" s="100"/>
      <c r="AA66" s="100">
        <v>1103969</v>
      </c>
      <c r="AB66" s="100">
        <v>137000</v>
      </c>
      <c r="AC66" s="124">
        <v>1636369</v>
      </c>
      <c r="AD66" s="124"/>
      <c r="AE66" s="124"/>
      <c r="AF66" s="124"/>
      <c r="AG66" s="124">
        <v>650830.25</v>
      </c>
      <c r="AH66" s="124">
        <v>228358.75</v>
      </c>
      <c r="AI66" s="124"/>
      <c r="AJ66" s="124"/>
      <c r="AK66" s="124">
        <v>60000</v>
      </c>
      <c r="AL66" s="85">
        <f t="shared" si="1"/>
        <v>1058354.8800000001</v>
      </c>
      <c r="AM66" s="21">
        <f t="shared" si="2"/>
        <v>42562.02</v>
      </c>
      <c r="AN66" s="86">
        <f t="shared" si="3"/>
        <v>1015792.8600000001</v>
      </c>
      <c r="AO66" s="24">
        <f t="shared" si="4"/>
        <v>3041891.6399999997</v>
      </c>
      <c r="AP66" s="25">
        <f t="shared" si="5"/>
        <v>2575558</v>
      </c>
      <c r="AQ66" s="16">
        <f t="shared" si="6"/>
        <v>466333.63999999966</v>
      </c>
    </row>
    <row r="67" spans="1:43" ht="15" thickBot="1" x14ac:dyDescent="0.25">
      <c r="A67" s="62" t="s">
        <v>33</v>
      </c>
      <c r="B67" s="62" t="s">
        <v>34</v>
      </c>
      <c r="C67" s="88">
        <v>3449</v>
      </c>
      <c r="D67" s="89" t="s">
        <v>874</v>
      </c>
      <c r="E67" s="266" t="s">
        <v>1643</v>
      </c>
      <c r="F67" s="272">
        <v>532944.57999999996</v>
      </c>
      <c r="G67" s="272">
        <v>43926</v>
      </c>
      <c r="H67" s="272">
        <v>95278.080000000002</v>
      </c>
      <c r="K67" s="266">
        <v>990338.5</v>
      </c>
      <c r="L67" s="266">
        <v>403474.18</v>
      </c>
      <c r="O67" s="287">
        <v>7300</v>
      </c>
      <c r="P67" s="287">
        <v>135677.29999999999</v>
      </c>
      <c r="R67" s="287">
        <v>2586</v>
      </c>
      <c r="T67" s="266">
        <v>1495810.34</v>
      </c>
      <c r="U67" s="266">
        <v>56146.94</v>
      </c>
      <c r="V67" s="266">
        <v>488812.76</v>
      </c>
      <c r="W67" s="100">
        <v>1443035.09</v>
      </c>
      <c r="X67" s="100">
        <v>111200</v>
      </c>
      <c r="Y67" s="100">
        <v>1509.09</v>
      </c>
      <c r="AA67" s="100">
        <v>1140346.8999999999</v>
      </c>
      <c r="AB67" s="100">
        <v>20000</v>
      </c>
      <c r="AC67" s="124">
        <v>1795546.9</v>
      </c>
      <c r="AG67" s="124">
        <v>898215.18</v>
      </c>
      <c r="AH67" s="124">
        <v>109403</v>
      </c>
      <c r="AK67" s="124">
        <v>6202</v>
      </c>
      <c r="AL67" s="85">
        <f t="shared" si="1"/>
        <v>672148.65999999992</v>
      </c>
      <c r="AM67" s="21">
        <f t="shared" si="2"/>
        <v>145563.29999999999</v>
      </c>
      <c r="AN67" s="86">
        <f t="shared" si="3"/>
        <v>526585.35999999987</v>
      </c>
      <c r="AO67" s="24">
        <f t="shared" si="4"/>
        <v>2716091.08</v>
      </c>
      <c r="AP67" s="25">
        <f t="shared" si="5"/>
        <v>2809367.08</v>
      </c>
      <c r="AQ67" s="16">
        <f t="shared" si="6"/>
        <v>-93276</v>
      </c>
    </row>
    <row r="68" spans="1:43" ht="15" thickBot="1" x14ac:dyDescent="0.25">
      <c r="A68" s="62" t="s">
        <v>33</v>
      </c>
      <c r="B68" s="62" t="s">
        <v>34</v>
      </c>
      <c r="C68" s="88">
        <v>4604</v>
      </c>
      <c r="D68" s="89" t="s">
        <v>875</v>
      </c>
      <c r="E68" s="266" t="s">
        <v>1644</v>
      </c>
      <c r="F68" s="272">
        <v>330516.87</v>
      </c>
      <c r="G68" s="272">
        <v>87821</v>
      </c>
      <c r="H68" s="272">
        <v>385653.83</v>
      </c>
      <c r="K68" s="266">
        <v>868628.13</v>
      </c>
      <c r="L68" s="266">
        <v>734982.26</v>
      </c>
      <c r="O68" s="287">
        <v>28504</v>
      </c>
      <c r="P68" s="287">
        <v>64203.12</v>
      </c>
      <c r="R68" s="287">
        <v>1510.71</v>
      </c>
      <c r="V68" s="266">
        <v>3470807.02</v>
      </c>
      <c r="W68" s="100">
        <v>1021670.1</v>
      </c>
      <c r="X68" s="100">
        <v>35700</v>
      </c>
      <c r="AA68" s="100">
        <v>1327200</v>
      </c>
      <c r="AC68" s="124">
        <v>1669740</v>
      </c>
      <c r="AG68" s="124">
        <v>694719.46</v>
      </c>
      <c r="AH68" s="124">
        <v>44569.4</v>
      </c>
      <c r="AL68" s="85">
        <f t="shared" si="1"/>
        <v>803991.7</v>
      </c>
      <c r="AM68" s="21">
        <f t="shared" si="2"/>
        <v>94217.83</v>
      </c>
      <c r="AN68" s="86">
        <f t="shared" si="3"/>
        <v>709773.87</v>
      </c>
      <c r="AO68" s="24">
        <f t="shared" si="4"/>
        <v>2384570.1</v>
      </c>
      <c r="AP68" s="25">
        <f t="shared" si="5"/>
        <v>2409028.86</v>
      </c>
      <c r="AQ68" s="16">
        <f t="shared" si="6"/>
        <v>-24458.759999999776</v>
      </c>
    </row>
    <row r="69" spans="1:43" ht="15" thickBot="1" x14ac:dyDescent="0.25">
      <c r="A69" s="62" t="s">
        <v>33</v>
      </c>
      <c r="B69" s="62" t="s">
        <v>34</v>
      </c>
      <c r="C69" s="88">
        <v>2993</v>
      </c>
      <c r="D69" s="89" t="s">
        <v>876</v>
      </c>
      <c r="E69" s="266" t="s">
        <v>1645</v>
      </c>
      <c r="F69" s="272">
        <v>199733.4</v>
      </c>
      <c r="G69" s="272">
        <v>149677.28</v>
      </c>
      <c r="H69" s="272">
        <v>27987.73</v>
      </c>
      <c r="K69" s="266">
        <v>198945.57</v>
      </c>
      <c r="L69" s="266">
        <v>640780.14</v>
      </c>
      <c r="O69" s="287">
        <v>65000</v>
      </c>
      <c r="P69" s="287">
        <v>135509.39000000001</v>
      </c>
      <c r="T69" s="266">
        <v>-249218.14</v>
      </c>
      <c r="U69" s="266">
        <v>13369.42</v>
      </c>
      <c r="V69" s="266">
        <v>1201384.94</v>
      </c>
      <c r="W69" s="100">
        <v>854380.67</v>
      </c>
      <c r="X69" s="100">
        <v>168500</v>
      </c>
      <c r="Y69" s="100">
        <v>510.67</v>
      </c>
      <c r="AA69" s="100">
        <v>1541374</v>
      </c>
      <c r="AB69" s="100">
        <v>380600</v>
      </c>
      <c r="AC69" s="124">
        <v>2200868</v>
      </c>
      <c r="AG69" s="124">
        <v>602461.35</v>
      </c>
      <c r="AH69" s="124">
        <v>68876.479999999996</v>
      </c>
      <c r="AK69" s="124">
        <v>7750</v>
      </c>
      <c r="AL69" s="85">
        <f t="shared" ref="AL69:AL132" si="7">SUM(F69:I69)</f>
        <v>377398.41</v>
      </c>
      <c r="AM69" s="21">
        <f t="shared" ref="AM69:AM132" si="8">SUM(O69:R69)</f>
        <v>200509.39</v>
      </c>
      <c r="AN69" s="86">
        <f t="shared" ref="AN69:AN132" si="9">AL69-AM69</f>
        <v>176889.01999999996</v>
      </c>
      <c r="AO69" s="24">
        <f t="shared" ref="AO69:AO132" si="10">SUM(W69:AB69)</f>
        <v>2945365.34</v>
      </c>
      <c r="AP69" s="25">
        <f t="shared" ref="AP69:AP132" si="11">SUM(AC69:AK69)</f>
        <v>2879955.83</v>
      </c>
      <c r="AQ69" s="16">
        <f t="shared" ref="AQ69:AQ132" si="12">AO69-AP69</f>
        <v>65409.509999999776</v>
      </c>
    </row>
    <row r="70" spans="1:43" ht="15" thickBot="1" x14ac:dyDescent="0.25">
      <c r="A70" s="62" t="s">
        <v>33</v>
      </c>
      <c r="B70" s="62" t="s">
        <v>34</v>
      </c>
      <c r="C70" s="88">
        <v>4393</v>
      </c>
      <c r="D70" s="89" t="s">
        <v>877</v>
      </c>
      <c r="E70" s="266" t="s">
        <v>1647</v>
      </c>
      <c r="F70" s="272">
        <v>124875.05</v>
      </c>
      <c r="G70" s="272">
        <v>839674.95</v>
      </c>
      <c r="H70" s="272">
        <v>44842.879999999997</v>
      </c>
      <c r="K70" s="266">
        <v>367975.76</v>
      </c>
      <c r="L70" s="266">
        <v>236782</v>
      </c>
      <c r="O70" s="287">
        <v>1560</v>
      </c>
      <c r="P70" s="287">
        <v>138400</v>
      </c>
      <c r="R70" s="287">
        <v>901.78</v>
      </c>
      <c r="T70" s="266">
        <v>-1467504.99</v>
      </c>
      <c r="U70" s="266">
        <v>261932.6</v>
      </c>
      <c r="V70" s="266">
        <v>2538134.58</v>
      </c>
      <c r="W70" s="100">
        <v>1411335.78</v>
      </c>
      <c r="X70" s="100">
        <v>184190</v>
      </c>
      <c r="Y70" s="100">
        <v>586.63</v>
      </c>
      <c r="AA70" s="100">
        <v>1506005</v>
      </c>
      <c r="AB70" s="100">
        <v>268005</v>
      </c>
      <c r="AC70" s="124">
        <v>2041545</v>
      </c>
      <c r="AG70" s="124">
        <v>1139055</v>
      </c>
      <c r="AH70" s="124">
        <v>23579.74</v>
      </c>
      <c r="AK70" s="124">
        <v>9200</v>
      </c>
      <c r="AL70" s="85">
        <f t="shared" si="7"/>
        <v>1009392.88</v>
      </c>
      <c r="AM70" s="21">
        <f t="shared" si="8"/>
        <v>140861.78</v>
      </c>
      <c r="AN70" s="86">
        <f t="shared" si="9"/>
        <v>868531.1</v>
      </c>
      <c r="AO70" s="24">
        <f t="shared" si="10"/>
        <v>3370122.41</v>
      </c>
      <c r="AP70" s="25">
        <f t="shared" si="11"/>
        <v>3213379.74</v>
      </c>
      <c r="AQ70" s="16">
        <f t="shared" si="12"/>
        <v>156742.66999999993</v>
      </c>
    </row>
    <row r="71" spans="1:43" ht="15" thickBot="1" x14ac:dyDescent="0.25">
      <c r="A71" s="62" t="s">
        <v>33</v>
      </c>
      <c r="B71" s="62" t="s">
        <v>34</v>
      </c>
      <c r="C71" s="88">
        <v>2760</v>
      </c>
      <c r="D71" s="89" t="s">
        <v>878</v>
      </c>
      <c r="E71" s="266" t="s">
        <v>1648</v>
      </c>
      <c r="F71" s="272">
        <v>305076.13</v>
      </c>
      <c r="G71" s="272">
        <v>221900</v>
      </c>
      <c r="H71" s="272">
        <v>57719.68</v>
      </c>
      <c r="K71" s="266">
        <v>388880.68</v>
      </c>
      <c r="L71" s="266">
        <v>469492.31</v>
      </c>
      <c r="O71" s="287">
        <v>4900</v>
      </c>
      <c r="P71" s="287">
        <v>140479.29</v>
      </c>
      <c r="T71" s="266">
        <v>-705836</v>
      </c>
      <c r="V71" s="266">
        <v>1881601.57</v>
      </c>
      <c r="W71" s="100">
        <v>1516905.28</v>
      </c>
      <c r="X71" s="100">
        <v>238505</v>
      </c>
      <c r="Y71" s="100">
        <v>851.89</v>
      </c>
      <c r="AA71" s="100">
        <v>1234065</v>
      </c>
      <c r="AC71" s="124">
        <v>1889005</v>
      </c>
      <c r="AG71" s="124">
        <v>719856.73</v>
      </c>
      <c r="AH71" s="124">
        <v>113798.5</v>
      </c>
      <c r="AL71" s="85">
        <f t="shared" si="7"/>
        <v>584695.81000000006</v>
      </c>
      <c r="AM71" s="21">
        <f t="shared" si="8"/>
        <v>145379.29</v>
      </c>
      <c r="AN71" s="86">
        <f t="shared" si="9"/>
        <v>439316.52</v>
      </c>
      <c r="AO71" s="24">
        <f t="shared" si="10"/>
        <v>2990327.17</v>
      </c>
      <c r="AP71" s="25">
        <f t="shared" si="11"/>
        <v>2722660.23</v>
      </c>
      <c r="AQ71" s="16">
        <f t="shared" si="12"/>
        <v>267666.93999999994</v>
      </c>
    </row>
    <row r="72" spans="1:43" ht="15" thickBot="1" x14ac:dyDescent="0.25">
      <c r="A72" s="62" t="s">
        <v>33</v>
      </c>
      <c r="B72" s="62" t="s">
        <v>34</v>
      </c>
      <c r="C72" s="88">
        <v>4335</v>
      </c>
      <c r="D72" s="89" t="s">
        <v>879</v>
      </c>
      <c r="E72" s="266" t="s">
        <v>1649</v>
      </c>
      <c r="F72" s="272">
        <v>321432.77</v>
      </c>
      <c r="G72" s="272">
        <v>151020.5</v>
      </c>
      <c r="H72" s="272">
        <v>26741.21</v>
      </c>
      <c r="K72" s="266">
        <v>605351.82999999996</v>
      </c>
      <c r="L72" s="266">
        <v>193566.84</v>
      </c>
      <c r="O72" s="287">
        <v>1850</v>
      </c>
      <c r="P72" s="287">
        <v>29506.38</v>
      </c>
      <c r="R72" s="287">
        <v>2430</v>
      </c>
      <c r="T72" s="266">
        <v>-1533282.62</v>
      </c>
      <c r="V72" s="266">
        <v>2618687.59</v>
      </c>
      <c r="W72" s="100">
        <v>1442444.26</v>
      </c>
      <c r="X72" s="100">
        <v>71790</v>
      </c>
      <c r="Y72" s="100">
        <v>1001.42</v>
      </c>
      <c r="AA72" s="100">
        <v>698242.5</v>
      </c>
      <c r="AB72" s="100">
        <v>100000</v>
      </c>
      <c r="AC72" s="124">
        <v>1317782.5</v>
      </c>
      <c r="AG72" s="124">
        <v>629763.82999999996</v>
      </c>
      <c r="AH72" s="124">
        <v>138941.24</v>
      </c>
      <c r="AK72" s="124">
        <v>17560.810000000001</v>
      </c>
      <c r="AL72" s="85">
        <f t="shared" si="7"/>
        <v>499194.48000000004</v>
      </c>
      <c r="AM72" s="21">
        <f t="shared" si="8"/>
        <v>33786.380000000005</v>
      </c>
      <c r="AN72" s="86">
        <f t="shared" si="9"/>
        <v>465408.10000000003</v>
      </c>
      <c r="AO72" s="24">
        <f t="shared" si="10"/>
        <v>2313478.1799999997</v>
      </c>
      <c r="AP72" s="25">
        <f t="shared" si="11"/>
        <v>2104048.38</v>
      </c>
      <c r="AQ72" s="16">
        <f t="shared" si="12"/>
        <v>209429.79999999981</v>
      </c>
    </row>
    <row r="73" spans="1:43" ht="15" thickBot="1" x14ac:dyDescent="0.25">
      <c r="A73" s="62" t="s">
        <v>33</v>
      </c>
      <c r="B73" s="62" t="s">
        <v>34</v>
      </c>
      <c r="C73" s="88">
        <v>2477</v>
      </c>
      <c r="D73" s="89" t="s">
        <v>880</v>
      </c>
      <c r="E73" s="266" t="s">
        <v>1650</v>
      </c>
      <c r="F73" s="272">
        <v>374162.67</v>
      </c>
      <c r="G73" s="272">
        <v>194618.81</v>
      </c>
      <c r="H73" s="272">
        <v>29830.85</v>
      </c>
      <c r="K73" s="266">
        <v>32453.94</v>
      </c>
      <c r="L73" s="266">
        <v>148382.51</v>
      </c>
      <c r="O73" s="287">
        <v>122800</v>
      </c>
      <c r="P73" s="287">
        <v>46286.7</v>
      </c>
      <c r="R73" s="287">
        <v>65.819999999999993</v>
      </c>
      <c r="T73" s="266">
        <v>-973911.29</v>
      </c>
      <c r="U73" s="266">
        <v>-206003.20000000001</v>
      </c>
      <c r="V73" s="266">
        <v>2255161.35</v>
      </c>
      <c r="W73" s="100">
        <v>897717</v>
      </c>
      <c r="X73" s="100">
        <v>165000</v>
      </c>
      <c r="Y73" s="100">
        <v>782.7</v>
      </c>
      <c r="AA73" s="100">
        <v>1115497.5</v>
      </c>
      <c r="AB73" s="100">
        <v>301800</v>
      </c>
      <c r="AC73" s="124">
        <v>1340497.5</v>
      </c>
      <c r="AG73" s="124">
        <v>949019.19</v>
      </c>
      <c r="AH73" s="124">
        <v>91696.31</v>
      </c>
      <c r="AI73" s="124">
        <v>447387.21</v>
      </c>
      <c r="AK73" s="124">
        <v>11785</v>
      </c>
      <c r="AL73" s="85">
        <f t="shared" si="7"/>
        <v>598612.32999999996</v>
      </c>
      <c r="AM73" s="21">
        <f t="shared" si="8"/>
        <v>169152.52000000002</v>
      </c>
      <c r="AN73" s="86">
        <f t="shared" si="9"/>
        <v>429459.80999999994</v>
      </c>
      <c r="AO73" s="24">
        <f t="shared" si="10"/>
        <v>2480797.2000000002</v>
      </c>
      <c r="AP73" s="25">
        <f t="shared" si="11"/>
        <v>2840385.21</v>
      </c>
      <c r="AQ73" s="16">
        <f t="shared" si="12"/>
        <v>-359588.00999999978</v>
      </c>
    </row>
    <row r="74" spans="1:43" ht="15" thickBot="1" x14ac:dyDescent="0.25">
      <c r="A74" s="62" t="s">
        <v>33</v>
      </c>
      <c r="B74" s="62" t="s">
        <v>34</v>
      </c>
      <c r="C74" s="88">
        <v>5216</v>
      </c>
      <c r="D74" s="89" t="s">
        <v>881</v>
      </c>
      <c r="E74" s="266" t="s">
        <v>1651</v>
      </c>
      <c r="F74" s="272">
        <v>359122.48</v>
      </c>
      <c r="G74" s="272">
        <v>710992.92</v>
      </c>
      <c r="H74" s="272">
        <v>39550.67</v>
      </c>
      <c r="K74" s="266">
        <v>733967.2</v>
      </c>
      <c r="L74" s="266">
        <v>182476.55</v>
      </c>
      <c r="O74" s="287">
        <v>2000</v>
      </c>
      <c r="P74" s="287">
        <v>183219.34</v>
      </c>
      <c r="R74" s="287">
        <v>85.33</v>
      </c>
      <c r="T74" s="266">
        <v>-352141.25</v>
      </c>
      <c r="U74" s="266">
        <v>134185.57999999999</v>
      </c>
      <c r="V74" s="266">
        <v>2065017.96</v>
      </c>
      <c r="W74" s="100">
        <v>1703934.58</v>
      </c>
      <c r="Y74" s="100">
        <v>1251.6099999999999</v>
      </c>
      <c r="AA74" s="100">
        <v>1006395</v>
      </c>
      <c r="AB74" s="100">
        <v>89300.18</v>
      </c>
      <c r="AC74" s="124">
        <v>1838485</v>
      </c>
      <c r="AG74" s="124">
        <v>820118.69</v>
      </c>
      <c r="AH74" s="124">
        <v>105958.82</v>
      </c>
      <c r="AK74" s="124">
        <v>14500</v>
      </c>
      <c r="AL74" s="85">
        <f t="shared" si="7"/>
        <v>1109666.0699999998</v>
      </c>
      <c r="AM74" s="21">
        <f t="shared" si="8"/>
        <v>185304.66999999998</v>
      </c>
      <c r="AN74" s="86">
        <f t="shared" si="9"/>
        <v>924361.39999999991</v>
      </c>
      <c r="AO74" s="24">
        <f t="shared" si="10"/>
        <v>2800881.3700000006</v>
      </c>
      <c r="AP74" s="25">
        <f t="shared" si="11"/>
        <v>2779062.51</v>
      </c>
      <c r="AQ74" s="16">
        <f t="shared" si="12"/>
        <v>21818.860000000801</v>
      </c>
    </row>
    <row r="75" spans="1:43" s="85" customFormat="1" ht="15" thickBot="1" x14ac:dyDescent="0.25">
      <c r="A75" s="62" t="s">
        <v>33</v>
      </c>
      <c r="B75" s="62" t="s">
        <v>34</v>
      </c>
      <c r="C75" s="88">
        <v>5544</v>
      </c>
      <c r="D75" s="89" t="s">
        <v>882</v>
      </c>
      <c r="E75" s="266" t="s">
        <v>1652</v>
      </c>
      <c r="F75" s="272">
        <v>656327.53</v>
      </c>
      <c r="G75" s="272">
        <v>837263.96</v>
      </c>
      <c r="H75" s="272">
        <v>243063.16</v>
      </c>
      <c r="I75" s="272"/>
      <c r="J75" s="266"/>
      <c r="K75" s="266">
        <v>401235.62</v>
      </c>
      <c r="L75" s="266">
        <v>862661.12</v>
      </c>
      <c r="M75" s="266"/>
      <c r="N75" s="266"/>
      <c r="O75" s="287">
        <v>13630</v>
      </c>
      <c r="P75" s="287">
        <v>184201.7</v>
      </c>
      <c r="Q75" s="287"/>
      <c r="R75" s="287">
        <v>3476</v>
      </c>
      <c r="S75" s="266"/>
      <c r="T75" s="266">
        <v>454937.14</v>
      </c>
      <c r="U75" s="266">
        <v>-283873.74</v>
      </c>
      <c r="V75" s="266">
        <v>2127187.88</v>
      </c>
      <c r="W75" s="100">
        <v>2499838.4700000002</v>
      </c>
      <c r="X75" s="100">
        <v>109900</v>
      </c>
      <c r="Y75" s="100">
        <v>2289.42</v>
      </c>
      <c r="Z75" s="100"/>
      <c r="AA75" s="100">
        <v>1174848.5</v>
      </c>
      <c r="AB75" s="100">
        <v>283100</v>
      </c>
      <c r="AC75" s="124">
        <v>2290945.5</v>
      </c>
      <c r="AD75" s="124"/>
      <c r="AE75" s="124">
        <v>8184</v>
      </c>
      <c r="AF75" s="124"/>
      <c r="AG75" s="124">
        <v>745284.15</v>
      </c>
      <c r="AH75" s="124">
        <v>323340.88</v>
      </c>
      <c r="AI75" s="124"/>
      <c r="AJ75" s="124"/>
      <c r="AK75" s="124">
        <v>17780.45</v>
      </c>
      <c r="AL75" s="85">
        <f t="shared" si="7"/>
        <v>1736654.65</v>
      </c>
      <c r="AM75" s="21">
        <f t="shared" si="8"/>
        <v>201307.7</v>
      </c>
      <c r="AN75" s="86">
        <f t="shared" si="9"/>
        <v>1535346.95</v>
      </c>
      <c r="AO75" s="24">
        <f t="shared" si="10"/>
        <v>4069976.39</v>
      </c>
      <c r="AP75" s="25">
        <f t="shared" si="11"/>
        <v>3385534.98</v>
      </c>
      <c r="AQ75" s="16">
        <f t="shared" si="12"/>
        <v>684441.41000000015</v>
      </c>
    </row>
    <row r="76" spans="1:43" ht="15" thickBot="1" x14ac:dyDescent="0.25">
      <c r="A76" s="62" t="s">
        <v>33</v>
      </c>
      <c r="B76" s="62" t="s">
        <v>34</v>
      </c>
      <c r="C76" s="88">
        <v>2866</v>
      </c>
      <c r="D76" s="89" t="s">
        <v>883</v>
      </c>
      <c r="E76" s="266" t="s">
        <v>1786</v>
      </c>
      <c r="F76" s="272">
        <v>851090.2</v>
      </c>
      <c r="G76" s="272">
        <v>362394</v>
      </c>
      <c r="H76" s="272">
        <v>71923.960000000006</v>
      </c>
      <c r="K76" s="266">
        <v>942771.85</v>
      </c>
      <c r="L76" s="266">
        <v>910439.64</v>
      </c>
      <c r="O76" s="287">
        <v>5295</v>
      </c>
      <c r="P76" s="287">
        <v>57254.36</v>
      </c>
      <c r="U76" s="266">
        <v>308039.32</v>
      </c>
      <c r="V76" s="266">
        <v>3692657.78</v>
      </c>
      <c r="W76" s="100">
        <v>2201900.0699999998</v>
      </c>
      <c r="X76" s="100">
        <v>80360</v>
      </c>
      <c r="Y76" s="100">
        <v>1993.23</v>
      </c>
      <c r="AA76" s="100">
        <v>965565</v>
      </c>
      <c r="AB76" s="100">
        <v>142300</v>
      </c>
      <c r="AC76" s="124">
        <v>1616665</v>
      </c>
      <c r="AG76" s="124">
        <v>832630.07</v>
      </c>
      <c r="AH76" s="124">
        <v>236417.5</v>
      </c>
      <c r="AK76" s="124">
        <v>11373</v>
      </c>
      <c r="AL76" s="85">
        <f t="shared" si="7"/>
        <v>1285408.1599999999</v>
      </c>
      <c r="AM76" s="21">
        <f t="shared" si="8"/>
        <v>62549.36</v>
      </c>
      <c r="AN76" s="86">
        <f t="shared" si="9"/>
        <v>1222858.7999999998</v>
      </c>
      <c r="AO76" s="24">
        <f t="shared" si="10"/>
        <v>3392118.3</v>
      </c>
      <c r="AP76" s="25">
        <f t="shared" si="11"/>
        <v>2697085.57</v>
      </c>
      <c r="AQ76" s="16">
        <f t="shared" si="12"/>
        <v>695032.73</v>
      </c>
    </row>
    <row r="77" spans="1:43" ht="15" thickBot="1" x14ac:dyDescent="0.25">
      <c r="A77" s="62" t="s">
        <v>35</v>
      </c>
      <c r="B77" s="62" t="s">
        <v>36</v>
      </c>
      <c r="C77" s="88">
        <v>3680</v>
      </c>
      <c r="D77" s="89" t="s">
        <v>884</v>
      </c>
      <c r="E77" s="266" t="s">
        <v>1653</v>
      </c>
      <c r="F77" s="272">
        <v>197065.53</v>
      </c>
      <c r="G77" s="272">
        <v>115969</v>
      </c>
      <c r="H77" s="272">
        <v>36183.370000000003</v>
      </c>
      <c r="K77" s="266">
        <v>2836074.61</v>
      </c>
      <c r="L77" s="266">
        <v>97741.62</v>
      </c>
      <c r="O77" s="287">
        <v>3000</v>
      </c>
      <c r="P77" s="287">
        <v>157453.23000000001</v>
      </c>
      <c r="Q77" s="287">
        <v>242300</v>
      </c>
      <c r="U77" s="266">
        <v>535629.29</v>
      </c>
      <c r="V77" s="266">
        <v>2241713.0099999998</v>
      </c>
      <c r="W77" s="100">
        <v>1012805.04</v>
      </c>
      <c r="Y77" s="100">
        <v>663.18</v>
      </c>
      <c r="AA77" s="100">
        <v>884732</v>
      </c>
      <c r="AB77" s="100">
        <v>148420</v>
      </c>
      <c r="AC77" s="124">
        <v>1410282</v>
      </c>
      <c r="AG77" s="124">
        <v>928364.61</v>
      </c>
      <c r="AH77" s="124">
        <v>261332.02</v>
      </c>
      <c r="AK77" s="124">
        <v>49830.94</v>
      </c>
      <c r="AL77" s="85">
        <f t="shared" si="7"/>
        <v>349217.9</v>
      </c>
      <c r="AM77" s="21">
        <f t="shared" si="8"/>
        <v>402753.23</v>
      </c>
      <c r="AN77" s="86">
        <f t="shared" si="9"/>
        <v>-53535.329999999958</v>
      </c>
      <c r="AO77" s="24">
        <f t="shared" si="10"/>
        <v>2046620.2200000002</v>
      </c>
      <c r="AP77" s="25">
        <f t="shared" si="11"/>
        <v>2649809.5699999998</v>
      </c>
      <c r="AQ77" s="16">
        <f t="shared" si="12"/>
        <v>-603189.34999999963</v>
      </c>
    </row>
    <row r="78" spans="1:43" ht="15" thickBot="1" x14ac:dyDescent="0.25">
      <c r="A78" s="62" t="s">
        <v>35</v>
      </c>
      <c r="B78" s="62" t="s">
        <v>36</v>
      </c>
      <c r="C78" s="88">
        <v>5005</v>
      </c>
      <c r="D78" s="89" t="s">
        <v>885</v>
      </c>
      <c r="E78" s="266" t="s">
        <v>1654</v>
      </c>
      <c r="F78" s="272">
        <v>102287.58</v>
      </c>
      <c r="G78" s="272">
        <v>50182</v>
      </c>
      <c r="H78" s="272">
        <v>47637.24</v>
      </c>
      <c r="K78" s="266">
        <v>802904.45</v>
      </c>
      <c r="L78" s="266">
        <v>506411.13</v>
      </c>
      <c r="O78" s="287">
        <v>4500</v>
      </c>
      <c r="P78" s="287">
        <v>178034.51</v>
      </c>
      <c r="Q78" s="287">
        <v>10000</v>
      </c>
      <c r="R78" s="287">
        <v>32023</v>
      </c>
      <c r="U78" s="266">
        <v>-295703.48</v>
      </c>
      <c r="V78" s="266">
        <v>1881918.88</v>
      </c>
      <c r="W78" s="100">
        <v>1557360.95</v>
      </c>
      <c r="Y78" s="100">
        <v>479.24</v>
      </c>
      <c r="AA78" s="100">
        <v>1806394.25</v>
      </c>
      <c r="AB78" s="100">
        <v>102100</v>
      </c>
      <c r="AC78" s="124">
        <v>2484494.25</v>
      </c>
      <c r="AG78" s="124">
        <v>793288.7</v>
      </c>
      <c r="AH78" s="124">
        <v>259008</v>
      </c>
      <c r="AK78" s="124">
        <v>169050</v>
      </c>
      <c r="AL78" s="85">
        <f t="shared" si="7"/>
        <v>200106.82</v>
      </c>
      <c r="AM78" s="21">
        <f t="shared" si="8"/>
        <v>224557.51</v>
      </c>
      <c r="AN78" s="86">
        <f t="shared" si="9"/>
        <v>-24450.690000000002</v>
      </c>
      <c r="AO78" s="24">
        <f t="shared" si="10"/>
        <v>3466334.44</v>
      </c>
      <c r="AP78" s="25">
        <f t="shared" si="11"/>
        <v>3705840.95</v>
      </c>
      <c r="AQ78" s="16">
        <f t="shared" si="12"/>
        <v>-239506.51000000024</v>
      </c>
    </row>
    <row r="79" spans="1:43" ht="15" thickBot="1" x14ac:dyDescent="0.25">
      <c r="A79" s="62" t="s">
        <v>35</v>
      </c>
      <c r="B79" s="62" t="s">
        <v>36</v>
      </c>
      <c r="C79" s="88">
        <v>3048</v>
      </c>
      <c r="D79" s="89" t="s">
        <v>886</v>
      </c>
      <c r="E79" s="266" t="s">
        <v>1655</v>
      </c>
      <c r="F79" s="272">
        <v>140201.82</v>
      </c>
      <c r="G79" s="272">
        <v>23622.5</v>
      </c>
      <c r="H79" s="272">
        <v>50001.36</v>
      </c>
      <c r="K79" s="266">
        <v>787503.9</v>
      </c>
      <c r="L79" s="266">
        <v>1186183.05</v>
      </c>
      <c r="O79" s="287">
        <v>3500</v>
      </c>
      <c r="P79" s="287">
        <v>65017.66</v>
      </c>
      <c r="Q79" s="287">
        <v>51300</v>
      </c>
      <c r="S79" s="266">
        <v>5000</v>
      </c>
      <c r="U79" s="266">
        <v>211939.61</v>
      </c>
      <c r="V79" s="266">
        <v>1941230.36</v>
      </c>
      <c r="W79" s="100">
        <v>998201.48</v>
      </c>
      <c r="X79" s="100">
        <v>270690</v>
      </c>
      <c r="Y79" s="100">
        <v>360.33</v>
      </c>
      <c r="AA79" s="100">
        <v>1120380.5</v>
      </c>
      <c r="AB79" s="100">
        <v>261810.72</v>
      </c>
      <c r="AC79" s="124">
        <v>1667729.5</v>
      </c>
      <c r="AG79" s="124">
        <v>733536.8</v>
      </c>
      <c r="AH79" s="124">
        <v>156508.73000000001</v>
      </c>
      <c r="AK79" s="124">
        <v>139388</v>
      </c>
      <c r="AL79" s="85">
        <f t="shared" si="7"/>
        <v>213825.68</v>
      </c>
      <c r="AM79" s="21">
        <f t="shared" si="8"/>
        <v>119817.66</v>
      </c>
      <c r="AN79" s="86">
        <f t="shared" si="9"/>
        <v>94008.01999999999</v>
      </c>
      <c r="AO79" s="24">
        <f t="shared" si="10"/>
        <v>2651443.0300000003</v>
      </c>
      <c r="AP79" s="25">
        <f t="shared" si="11"/>
        <v>2697163.03</v>
      </c>
      <c r="AQ79" s="16">
        <f t="shared" si="12"/>
        <v>-45719.999999999534</v>
      </c>
    </row>
    <row r="80" spans="1:43" ht="15" thickBot="1" x14ac:dyDescent="0.25">
      <c r="A80" s="62" t="s">
        <v>35</v>
      </c>
      <c r="B80" s="62" t="s">
        <v>36</v>
      </c>
      <c r="C80" s="88">
        <v>6117</v>
      </c>
      <c r="D80" s="89" t="s">
        <v>887</v>
      </c>
      <c r="E80" s="266" t="s">
        <v>1656</v>
      </c>
      <c r="F80" s="272">
        <v>125351.47</v>
      </c>
      <c r="G80" s="272">
        <v>55147</v>
      </c>
      <c r="H80" s="272">
        <v>44449.59</v>
      </c>
      <c r="K80" s="266">
        <v>376151.72</v>
      </c>
      <c r="L80" s="266">
        <v>71848.86</v>
      </c>
      <c r="O80" s="287">
        <v>0</v>
      </c>
      <c r="P80" s="287">
        <v>94770</v>
      </c>
      <c r="S80" s="266">
        <v>5000</v>
      </c>
      <c r="T80" s="266">
        <v>-1140722.08</v>
      </c>
      <c r="V80" s="266">
        <v>1940061.77</v>
      </c>
      <c r="W80" s="100">
        <v>1644877.28</v>
      </c>
      <c r="X80" s="100">
        <v>157000</v>
      </c>
      <c r="Y80" s="100">
        <v>610.63</v>
      </c>
      <c r="AA80" s="100">
        <v>1570756</v>
      </c>
      <c r="AB80" s="100">
        <v>235000</v>
      </c>
      <c r="AC80" s="124">
        <v>2554076</v>
      </c>
      <c r="AG80" s="124">
        <v>1066609.78</v>
      </c>
      <c r="AH80" s="124">
        <v>143098.18</v>
      </c>
      <c r="AK80" s="124">
        <v>67300</v>
      </c>
      <c r="AL80" s="85">
        <f t="shared" si="7"/>
        <v>224948.06</v>
      </c>
      <c r="AM80" s="21">
        <f t="shared" si="8"/>
        <v>94770</v>
      </c>
      <c r="AN80" s="86">
        <f t="shared" si="9"/>
        <v>130178.06</v>
      </c>
      <c r="AO80" s="24">
        <f t="shared" si="10"/>
        <v>3608243.91</v>
      </c>
      <c r="AP80" s="25">
        <f t="shared" si="11"/>
        <v>3831083.9600000004</v>
      </c>
      <c r="AQ80" s="16">
        <f t="shared" si="12"/>
        <v>-222840.05000000028</v>
      </c>
    </row>
    <row r="81" spans="1:43" ht="15" thickBot="1" x14ac:dyDescent="0.25">
      <c r="A81" s="62" t="s">
        <v>35</v>
      </c>
      <c r="B81" s="62" t="s">
        <v>36</v>
      </c>
      <c r="C81" s="88">
        <v>3261</v>
      </c>
      <c r="D81" s="89" t="s">
        <v>888</v>
      </c>
      <c r="E81" s="266" t="s">
        <v>1657</v>
      </c>
      <c r="F81" s="272">
        <v>57824.95</v>
      </c>
      <c r="G81" s="272">
        <v>24484</v>
      </c>
      <c r="H81" s="272">
        <v>25654.47</v>
      </c>
      <c r="K81" s="266">
        <v>314002</v>
      </c>
      <c r="L81" s="266">
        <v>-230360.99</v>
      </c>
      <c r="O81" s="287">
        <v>348057.4</v>
      </c>
      <c r="P81" s="287">
        <v>118112.5</v>
      </c>
      <c r="Q81" s="287">
        <v>1600</v>
      </c>
      <c r="S81" s="266">
        <v>5000</v>
      </c>
      <c r="U81" s="266">
        <v>-1448017.05</v>
      </c>
      <c r="V81" s="266">
        <v>2076384.94</v>
      </c>
      <c r="W81" s="100">
        <v>1062799.6399999999</v>
      </c>
      <c r="Y81" s="100">
        <v>412.69</v>
      </c>
      <c r="AA81" s="100">
        <v>1047358.07</v>
      </c>
      <c r="AB81" s="100">
        <v>88370</v>
      </c>
      <c r="AC81" s="124">
        <v>1519923.07</v>
      </c>
      <c r="AG81" s="124">
        <v>955290</v>
      </c>
      <c r="AH81" s="124">
        <v>427282.4</v>
      </c>
      <c r="AK81" s="124">
        <v>63436.29</v>
      </c>
      <c r="AL81" s="85">
        <f t="shared" si="7"/>
        <v>107963.42</v>
      </c>
      <c r="AM81" s="21">
        <f t="shared" si="8"/>
        <v>467769.9</v>
      </c>
      <c r="AN81" s="86">
        <f t="shared" si="9"/>
        <v>-359806.48000000004</v>
      </c>
      <c r="AO81" s="24">
        <f t="shared" si="10"/>
        <v>2198940.4</v>
      </c>
      <c r="AP81" s="25">
        <f t="shared" si="11"/>
        <v>2965931.7600000002</v>
      </c>
      <c r="AQ81" s="16">
        <f t="shared" si="12"/>
        <v>-766991.36000000034</v>
      </c>
    </row>
    <row r="82" spans="1:43" ht="15" thickBot="1" x14ac:dyDescent="0.25">
      <c r="A82" s="62" t="s">
        <v>35</v>
      </c>
      <c r="B82" s="62" t="s">
        <v>36</v>
      </c>
      <c r="C82" s="88">
        <v>2381</v>
      </c>
      <c r="D82" s="89" t="s">
        <v>889</v>
      </c>
      <c r="E82" s="266" t="s">
        <v>1658</v>
      </c>
      <c r="F82" s="272">
        <v>326018.68</v>
      </c>
      <c r="G82" s="272">
        <v>0</v>
      </c>
      <c r="H82" s="272">
        <v>113177.13</v>
      </c>
      <c r="K82" s="266">
        <v>45339.98</v>
      </c>
      <c r="L82" s="266">
        <v>324208.58</v>
      </c>
      <c r="P82" s="287">
        <v>155760.04</v>
      </c>
      <c r="S82" s="266">
        <v>10000</v>
      </c>
      <c r="U82" s="266">
        <v>-997051.67</v>
      </c>
      <c r="V82" s="266">
        <v>1879892.65</v>
      </c>
      <c r="W82" s="100">
        <v>1132836.0900000001</v>
      </c>
      <c r="Y82" s="100">
        <v>822.85</v>
      </c>
      <c r="AA82" s="100">
        <v>484253.5</v>
      </c>
      <c r="AB82" s="100">
        <v>16300</v>
      </c>
      <c r="AC82" s="124">
        <v>924938.5</v>
      </c>
      <c r="AE82" s="124">
        <v>5860</v>
      </c>
      <c r="AG82" s="124">
        <v>681604.49</v>
      </c>
      <c r="AH82" s="124">
        <v>205618.1</v>
      </c>
      <c r="AL82" s="85">
        <f t="shared" si="7"/>
        <v>439195.81</v>
      </c>
      <c r="AM82" s="21">
        <f t="shared" si="8"/>
        <v>155760.04</v>
      </c>
      <c r="AN82" s="86">
        <f t="shared" si="9"/>
        <v>283435.77</v>
      </c>
      <c r="AO82" s="24">
        <f t="shared" si="10"/>
        <v>1634212.4400000002</v>
      </c>
      <c r="AP82" s="25">
        <f t="shared" si="11"/>
        <v>1818021.09</v>
      </c>
      <c r="AQ82" s="16">
        <f t="shared" si="12"/>
        <v>-183808.64999999991</v>
      </c>
    </row>
    <row r="83" spans="1:43" ht="15" thickBot="1" x14ac:dyDescent="0.25">
      <c r="A83" s="62" t="s">
        <v>35</v>
      </c>
      <c r="B83" s="62" t="s">
        <v>36</v>
      </c>
      <c r="C83" s="88">
        <v>2712</v>
      </c>
      <c r="D83" s="89" t="s">
        <v>890</v>
      </c>
      <c r="E83" s="266" t="s">
        <v>1659</v>
      </c>
      <c r="F83" s="272">
        <v>269875.75</v>
      </c>
      <c r="G83" s="272">
        <v>38405.75</v>
      </c>
      <c r="H83" s="272">
        <v>40160.620000000003</v>
      </c>
      <c r="K83" s="266">
        <v>329563.93</v>
      </c>
      <c r="L83" s="266">
        <v>225268.7</v>
      </c>
      <c r="O83" s="287">
        <v>0</v>
      </c>
      <c r="P83" s="287">
        <v>67707.58</v>
      </c>
      <c r="Q83" s="287">
        <v>970</v>
      </c>
      <c r="R83" s="287">
        <v>52030</v>
      </c>
      <c r="U83" s="266">
        <v>-830107.11</v>
      </c>
      <c r="V83" s="266">
        <v>1840507.51</v>
      </c>
      <c r="W83" s="100">
        <v>863630.08</v>
      </c>
      <c r="Y83" s="100">
        <v>714.09</v>
      </c>
      <c r="AA83" s="100">
        <v>1768130</v>
      </c>
      <c r="AB83" s="100">
        <v>25700</v>
      </c>
      <c r="AC83" s="124">
        <v>2084330</v>
      </c>
      <c r="AG83" s="124">
        <v>585748.19999999995</v>
      </c>
      <c r="AH83" s="124">
        <v>83599.199999999997</v>
      </c>
      <c r="AK83" s="124">
        <v>74950</v>
      </c>
      <c r="AL83" s="85">
        <f t="shared" si="7"/>
        <v>348442.12</v>
      </c>
      <c r="AM83" s="21">
        <f t="shared" si="8"/>
        <v>120707.58</v>
      </c>
      <c r="AN83" s="86">
        <f t="shared" si="9"/>
        <v>227734.53999999998</v>
      </c>
      <c r="AO83" s="24">
        <f t="shared" si="10"/>
        <v>2658174.17</v>
      </c>
      <c r="AP83" s="25">
        <f t="shared" si="11"/>
        <v>2828627.4000000004</v>
      </c>
      <c r="AQ83" s="16">
        <f t="shared" si="12"/>
        <v>-170453.23000000045</v>
      </c>
    </row>
    <row r="84" spans="1:43" ht="15" thickBot="1" x14ac:dyDescent="0.25">
      <c r="A84" s="62" t="s">
        <v>35</v>
      </c>
      <c r="B84" s="62" t="s">
        <v>36</v>
      </c>
      <c r="C84" s="88">
        <v>1686</v>
      </c>
      <c r="D84" s="89" t="s">
        <v>891</v>
      </c>
      <c r="E84" s="266" t="s">
        <v>1660</v>
      </c>
      <c r="F84" s="272">
        <v>30969.73</v>
      </c>
      <c r="G84" s="272">
        <v>28946</v>
      </c>
      <c r="H84" s="272">
        <v>46475</v>
      </c>
      <c r="K84" s="266">
        <v>732749.36</v>
      </c>
      <c r="L84" s="266">
        <v>84883.79</v>
      </c>
      <c r="O84" s="287">
        <v>48055</v>
      </c>
      <c r="P84" s="287">
        <v>62914.84</v>
      </c>
      <c r="Q84" s="287">
        <v>5000</v>
      </c>
      <c r="R84" s="287">
        <v>67500</v>
      </c>
      <c r="T84" s="266">
        <v>-1687841.73</v>
      </c>
      <c r="U84" s="266">
        <v>-500.27</v>
      </c>
      <c r="V84" s="266">
        <v>2651073.88</v>
      </c>
      <c r="W84" s="100">
        <v>794251.16</v>
      </c>
      <c r="X84" s="100">
        <v>38460</v>
      </c>
      <c r="Y84" s="100">
        <v>358.24</v>
      </c>
      <c r="AA84" s="100">
        <v>788207</v>
      </c>
      <c r="AB84" s="100">
        <v>89027.94</v>
      </c>
      <c r="AC84" s="124">
        <v>1074537</v>
      </c>
      <c r="AG84" s="124">
        <v>702455.9</v>
      </c>
      <c r="AH84" s="124">
        <v>54121.03</v>
      </c>
      <c r="AK84" s="124">
        <v>73380.25</v>
      </c>
      <c r="AL84" s="85">
        <f t="shared" si="7"/>
        <v>106390.73</v>
      </c>
      <c r="AM84" s="21">
        <f t="shared" si="8"/>
        <v>183469.84</v>
      </c>
      <c r="AN84" s="86">
        <f t="shared" si="9"/>
        <v>-77079.11</v>
      </c>
      <c r="AO84" s="24">
        <f t="shared" si="10"/>
        <v>1710304.3399999999</v>
      </c>
      <c r="AP84" s="25">
        <f t="shared" si="11"/>
        <v>1904494.18</v>
      </c>
      <c r="AQ84" s="16">
        <f t="shared" si="12"/>
        <v>-194189.84000000008</v>
      </c>
    </row>
    <row r="85" spans="1:43" ht="15" thickBot="1" x14ac:dyDescent="0.25">
      <c r="A85" s="62" t="s">
        <v>35</v>
      </c>
      <c r="B85" s="62" t="s">
        <v>36</v>
      </c>
      <c r="C85" s="88">
        <v>2512</v>
      </c>
      <c r="D85" s="89" t="s">
        <v>892</v>
      </c>
      <c r="E85" s="266" t="s">
        <v>1771</v>
      </c>
      <c r="F85" s="272">
        <v>94108.39</v>
      </c>
      <c r="G85" s="272">
        <v>45805</v>
      </c>
      <c r="H85" s="272">
        <v>27397.75</v>
      </c>
      <c r="K85" s="266">
        <v>521950.55</v>
      </c>
      <c r="L85" s="266">
        <v>276161.40000000002</v>
      </c>
      <c r="O85" s="287">
        <v>3400.3</v>
      </c>
      <c r="P85" s="287">
        <v>116593.82</v>
      </c>
      <c r="Q85" s="287">
        <v>42500</v>
      </c>
      <c r="S85" s="266">
        <v>15000</v>
      </c>
      <c r="V85" s="266">
        <v>3200752.69</v>
      </c>
      <c r="W85" s="100">
        <v>974725.13</v>
      </c>
      <c r="X85" s="100">
        <v>145180</v>
      </c>
      <c r="Y85" s="100">
        <v>1027.3800000000001</v>
      </c>
      <c r="AA85" s="100">
        <v>744946</v>
      </c>
      <c r="AB85" s="100">
        <v>37500</v>
      </c>
      <c r="AC85" s="124">
        <v>1168246</v>
      </c>
      <c r="AG85" s="124">
        <v>817828.89</v>
      </c>
      <c r="AH85" s="124">
        <v>235265.69</v>
      </c>
      <c r="AK85" s="124">
        <v>162268</v>
      </c>
      <c r="AL85" s="85">
        <f t="shared" si="7"/>
        <v>167311.14000000001</v>
      </c>
      <c r="AM85" s="21">
        <f t="shared" si="8"/>
        <v>162494.12</v>
      </c>
      <c r="AN85" s="86">
        <f t="shared" si="9"/>
        <v>4817.0200000000186</v>
      </c>
      <c r="AO85" s="24">
        <f t="shared" si="10"/>
        <v>1903378.5099999998</v>
      </c>
      <c r="AP85" s="25">
        <f t="shared" si="11"/>
        <v>2383608.58</v>
      </c>
      <c r="AQ85" s="16">
        <f t="shared" si="12"/>
        <v>-480230.0700000003</v>
      </c>
    </row>
    <row r="86" spans="1:43" ht="15" thickBot="1" x14ac:dyDescent="0.25">
      <c r="A86" s="62" t="s">
        <v>315</v>
      </c>
      <c r="B86" s="62" t="s">
        <v>46</v>
      </c>
      <c r="C86" s="88">
        <v>3664</v>
      </c>
      <c r="D86" s="89" t="s">
        <v>893</v>
      </c>
      <c r="E86" s="266" t="s">
        <v>1661</v>
      </c>
      <c r="F86" s="272">
        <v>247082.23</v>
      </c>
      <c r="G86" s="272">
        <v>16216</v>
      </c>
      <c r="H86" s="272">
        <v>63354.15</v>
      </c>
      <c r="K86" s="266">
        <v>306437.53000000003</v>
      </c>
      <c r="L86" s="266">
        <v>1132973.49</v>
      </c>
      <c r="O86" s="287">
        <v>1850</v>
      </c>
      <c r="P86" s="287">
        <v>46207.3</v>
      </c>
      <c r="R86" s="287">
        <v>468.76</v>
      </c>
      <c r="S86" s="266">
        <v>3288</v>
      </c>
      <c r="U86" s="266">
        <v>232540.81</v>
      </c>
      <c r="V86" s="266">
        <v>1975689.39</v>
      </c>
      <c r="W86" s="100">
        <v>1377022.74</v>
      </c>
      <c r="X86" s="100">
        <v>178100</v>
      </c>
      <c r="Y86" s="100">
        <v>702.97</v>
      </c>
      <c r="AA86" s="100">
        <v>1136840</v>
      </c>
      <c r="AB86" s="100">
        <v>112315</v>
      </c>
      <c r="AC86" s="124">
        <v>1877640</v>
      </c>
      <c r="AE86" s="124">
        <v>1800</v>
      </c>
      <c r="AG86" s="124">
        <v>710998.2</v>
      </c>
      <c r="AH86" s="124">
        <v>389543.89</v>
      </c>
      <c r="AL86" s="85">
        <f t="shared" si="7"/>
        <v>326652.38</v>
      </c>
      <c r="AM86" s="21">
        <f t="shared" si="8"/>
        <v>48526.060000000005</v>
      </c>
      <c r="AN86" s="86">
        <f t="shared" si="9"/>
        <v>278126.32</v>
      </c>
      <c r="AO86" s="24">
        <f t="shared" si="10"/>
        <v>2804980.71</v>
      </c>
      <c r="AP86" s="25">
        <f t="shared" si="11"/>
        <v>2979982.0900000003</v>
      </c>
      <c r="AQ86" s="16">
        <f t="shared" si="12"/>
        <v>-175001.38000000035</v>
      </c>
    </row>
    <row r="87" spans="1:43" ht="15" thickBot="1" x14ac:dyDescent="0.25">
      <c r="A87" s="62" t="s">
        <v>315</v>
      </c>
      <c r="B87" s="62" t="s">
        <v>46</v>
      </c>
      <c r="C87" s="88">
        <v>7927</v>
      </c>
      <c r="D87" s="89" t="s">
        <v>894</v>
      </c>
      <c r="E87" s="266" t="s">
        <v>1662</v>
      </c>
      <c r="F87" s="272">
        <v>1411968.94</v>
      </c>
      <c r="G87" s="272">
        <v>75490.789999999994</v>
      </c>
      <c r="H87" s="272">
        <v>58908.65</v>
      </c>
      <c r="K87" s="266">
        <v>1906062.31</v>
      </c>
      <c r="L87" s="266">
        <v>978965.03</v>
      </c>
      <c r="O87" s="287">
        <v>2000</v>
      </c>
      <c r="P87" s="287">
        <v>45969.37</v>
      </c>
      <c r="R87" s="287">
        <v>1000.35</v>
      </c>
      <c r="S87" s="266">
        <v>499103</v>
      </c>
      <c r="U87" s="266">
        <v>198957.28</v>
      </c>
      <c r="V87" s="266">
        <v>3812204.74</v>
      </c>
      <c r="W87" s="100">
        <v>2419650.59</v>
      </c>
      <c r="X87" s="100">
        <v>188881</v>
      </c>
      <c r="Y87" s="100">
        <v>928.83</v>
      </c>
      <c r="AA87" s="100">
        <v>927836.1</v>
      </c>
      <c r="AB87" s="100">
        <v>758940</v>
      </c>
      <c r="AC87" s="124">
        <v>1918984.1</v>
      </c>
      <c r="AE87" s="124">
        <v>2000</v>
      </c>
      <c r="AG87" s="124">
        <v>1042856.71</v>
      </c>
      <c r="AH87" s="124">
        <v>419364.09</v>
      </c>
      <c r="AL87" s="85">
        <f t="shared" si="7"/>
        <v>1546368.38</v>
      </c>
      <c r="AM87" s="21">
        <f t="shared" si="8"/>
        <v>48969.72</v>
      </c>
      <c r="AN87" s="86">
        <f t="shared" si="9"/>
        <v>1497398.66</v>
      </c>
      <c r="AO87" s="24">
        <f t="shared" si="10"/>
        <v>4296236.5199999996</v>
      </c>
      <c r="AP87" s="25">
        <f t="shared" si="11"/>
        <v>3383204.9</v>
      </c>
      <c r="AQ87" s="16">
        <f t="shared" si="12"/>
        <v>913031.61999999965</v>
      </c>
    </row>
    <row r="88" spans="1:43" ht="15" thickBot="1" x14ac:dyDescent="0.25">
      <c r="A88" s="62" t="s">
        <v>315</v>
      </c>
      <c r="B88" s="62" t="s">
        <v>46</v>
      </c>
      <c r="C88" s="88">
        <v>7609</v>
      </c>
      <c r="D88" s="89" t="s">
        <v>895</v>
      </c>
      <c r="E88" s="266" t="s">
        <v>1663</v>
      </c>
      <c r="F88" s="272">
        <v>651494.94999999995</v>
      </c>
      <c r="G88" s="272">
        <v>32429</v>
      </c>
      <c r="H88" s="272">
        <v>49533.72</v>
      </c>
      <c r="K88" s="266">
        <v>1841638.13</v>
      </c>
      <c r="L88" s="266">
        <v>778126.88</v>
      </c>
      <c r="O88" s="287">
        <v>4700</v>
      </c>
      <c r="P88" s="287">
        <v>49558.91</v>
      </c>
      <c r="R88" s="287">
        <v>70200</v>
      </c>
      <c r="S88" s="266">
        <v>6800</v>
      </c>
      <c r="U88" s="266">
        <v>208950.49</v>
      </c>
      <c r="V88" s="266">
        <v>3564237.85</v>
      </c>
      <c r="W88" s="100">
        <v>1848349.3</v>
      </c>
      <c r="X88" s="100">
        <v>58460</v>
      </c>
      <c r="Y88" s="100">
        <v>752.05</v>
      </c>
      <c r="AA88" s="100">
        <v>979316.22</v>
      </c>
      <c r="AB88" s="100">
        <v>584280</v>
      </c>
      <c r="AC88" s="124">
        <v>1760136.22</v>
      </c>
      <c r="AE88" s="124">
        <v>4000</v>
      </c>
      <c r="AG88" s="124">
        <v>1058630.1000000001</v>
      </c>
      <c r="AH88" s="124">
        <v>310678.49</v>
      </c>
      <c r="AL88" s="85">
        <f t="shared" si="7"/>
        <v>733457.66999999993</v>
      </c>
      <c r="AM88" s="21">
        <f t="shared" si="8"/>
        <v>124458.91</v>
      </c>
      <c r="AN88" s="86">
        <f t="shared" si="9"/>
        <v>608998.75999999989</v>
      </c>
      <c r="AO88" s="24">
        <f t="shared" si="10"/>
        <v>3471157.5700000003</v>
      </c>
      <c r="AP88" s="25">
        <f t="shared" si="11"/>
        <v>3133444.8100000005</v>
      </c>
      <c r="AQ88" s="16">
        <f t="shared" si="12"/>
        <v>337712.75999999978</v>
      </c>
    </row>
    <row r="89" spans="1:43" ht="15" thickBot="1" x14ac:dyDescent="0.25">
      <c r="A89" s="62" t="s">
        <v>315</v>
      </c>
      <c r="B89" s="62" t="s">
        <v>46</v>
      </c>
      <c r="C89" s="88">
        <v>6471</v>
      </c>
      <c r="D89" s="89" t="s">
        <v>896</v>
      </c>
      <c r="E89" s="266" t="s">
        <v>1664</v>
      </c>
      <c r="F89" s="272">
        <v>714289.05</v>
      </c>
      <c r="G89" s="272">
        <v>49343.5</v>
      </c>
      <c r="H89" s="272">
        <v>85485.95</v>
      </c>
      <c r="K89" s="266">
        <v>1114502.27</v>
      </c>
      <c r="L89" s="266">
        <v>582412.38</v>
      </c>
      <c r="O89" s="287">
        <v>0</v>
      </c>
      <c r="P89" s="287">
        <v>35992.769999999997</v>
      </c>
      <c r="S89" s="266">
        <v>270159.09000000003</v>
      </c>
      <c r="U89" s="266">
        <v>256885.33</v>
      </c>
      <c r="V89" s="266">
        <v>2080906</v>
      </c>
      <c r="W89" s="100">
        <v>1431662.5</v>
      </c>
      <c r="X89" s="100">
        <v>198250</v>
      </c>
      <c r="Y89" s="100">
        <v>899.28</v>
      </c>
      <c r="AA89" s="100">
        <v>1789651.8</v>
      </c>
      <c r="AB89" s="100">
        <v>322659</v>
      </c>
      <c r="AC89" s="124">
        <v>2566639.7999999998</v>
      </c>
      <c r="AE89" s="124">
        <v>12080</v>
      </c>
      <c r="AG89" s="124">
        <v>888644.01</v>
      </c>
      <c r="AH89" s="124">
        <v>299199.7</v>
      </c>
      <c r="AK89" s="124">
        <v>500</v>
      </c>
      <c r="AL89" s="85">
        <f t="shared" si="7"/>
        <v>849118.5</v>
      </c>
      <c r="AM89" s="21">
        <f t="shared" si="8"/>
        <v>35992.769999999997</v>
      </c>
      <c r="AN89" s="86">
        <f t="shared" si="9"/>
        <v>813125.73</v>
      </c>
      <c r="AO89" s="24">
        <f t="shared" si="10"/>
        <v>3743122.58</v>
      </c>
      <c r="AP89" s="25">
        <f t="shared" si="11"/>
        <v>3767063.51</v>
      </c>
      <c r="AQ89" s="16">
        <f t="shared" si="12"/>
        <v>-23940.929999999702</v>
      </c>
    </row>
    <row r="90" spans="1:43" ht="15" thickBot="1" x14ac:dyDescent="0.25">
      <c r="A90" s="62" t="s">
        <v>315</v>
      </c>
      <c r="B90" s="62" t="s">
        <v>46</v>
      </c>
      <c r="C90" s="88">
        <v>4146</v>
      </c>
      <c r="D90" s="89" t="s">
        <v>897</v>
      </c>
      <c r="E90" s="266" t="s">
        <v>1665</v>
      </c>
      <c r="F90" s="272">
        <v>592824.15</v>
      </c>
      <c r="G90" s="272">
        <v>41495.5</v>
      </c>
      <c r="H90" s="272">
        <v>142959.32999999999</v>
      </c>
      <c r="K90" s="266">
        <v>1106149.55</v>
      </c>
      <c r="L90" s="266">
        <v>415102.87</v>
      </c>
      <c r="O90" s="287">
        <v>0</v>
      </c>
      <c r="P90" s="287">
        <v>35080.080000000002</v>
      </c>
      <c r="R90" s="287">
        <v>24.5</v>
      </c>
      <c r="S90" s="266">
        <v>10000</v>
      </c>
      <c r="U90" s="266">
        <v>165214.85999999999</v>
      </c>
      <c r="V90" s="266">
        <v>2304026.96</v>
      </c>
      <c r="W90" s="100">
        <v>1540733.44</v>
      </c>
      <c r="X90" s="100">
        <v>217100</v>
      </c>
      <c r="Y90" s="100">
        <v>963.71</v>
      </c>
      <c r="AA90" s="100">
        <v>421995</v>
      </c>
      <c r="AB90" s="100">
        <v>102943</v>
      </c>
      <c r="AC90" s="124">
        <v>1218123</v>
      </c>
      <c r="AG90" s="124">
        <v>635249.19999999995</v>
      </c>
      <c r="AH90" s="124">
        <v>229553.2</v>
      </c>
      <c r="AL90" s="85">
        <f t="shared" si="7"/>
        <v>777278.98</v>
      </c>
      <c r="AM90" s="21">
        <f t="shared" si="8"/>
        <v>35104.58</v>
      </c>
      <c r="AN90" s="86">
        <f t="shared" si="9"/>
        <v>742174.4</v>
      </c>
      <c r="AO90" s="24">
        <f t="shared" si="10"/>
        <v>2283735.15</v>
      </c>
      <c r="AP90" s="25">
        <f t="shared" si="11"/>
        <v>2082925.4</v>
      </c>
      <c r="AQ90" s="16">
        <f t="shared" si="12"/>
        <v>200809.75</v>
      </c>
    </row>
    <row r="91" spans="1:43" ht="15" thickBot="1" x14ac:dyDescent="0.25">
      <c r="A91" s="62" t="s">
        <v>315</v>
      </c>
      <c r="B91" s="62" t="s">
        <v>46</v>
      </c>
      <c r="C91" s="88">
        <v>8209</v>
      </c>
      <c r="D91" s="89" t="s">
        <v>898</v>
      </c>
      <c r="E91" s="266" t="s">
        <v>1666</v>
      </c>
      <c r="F91" s="272">
        <v>890805.41</v>
      </c>
      <c r="G91" s="272">
        <v>72441</v>
      </c>
      <c r="H91" s="272">
        <v>124303.72</v>
      </c>
      <c r="K91" s="266">
        <v>718403.91</v>
      </c>
      <c r="L91" s="266">
        <v>1112051.02</v>
      </c>
      <c r="O91" s="287">
        <v>200000</v>
      </c>
      <c r="P91" s="287">
        <v>58761.91</v>
      </c>
      <c r="R91" s="287">
        <v>237750</v>
      </c>
      <c r="S91" s="266">
        <v>4350</v>
      </c>
      <c r="U91" s="266">
        <v>310154.61</v>
      </c>
      <c r="V91" s="266">
        <v>2345661.54</v>
      </c>
      <c r="W91" s="100">
        <v>2472554.04</v>
      </c>
      <c r="Y91" s="100">
        <v>1066.03</v>
      </c>
      <c r="AA91" s="100">
        <v>1431038</v>
      </c>
      <c r="AB91" s="100">
        <v>782588.25</v>
      </c>
      <c r="AC91" s="124">
        <v>2473776.25</v>
      </c>
      <c r="AG91" s="124">
        <v>1246878.5900000001</v>
      </c>
      <c r="AH91" s="124">
        <v>290501.02</v>
      </c>
      <c r="AL91" s="85">
        <f t="shared" si="7"/>
        <v>1087550.1300000001</v>
      </c>
      <c r="AM91" s="21">
        <f t="shared" si="8"/>
        <v>496511.91000000003</v>
      </c>
      <c r="AN91" s="86">
        <f t="shared" si="9"/>
        <v>591038.22000000009</v>
      </c>
      <c r="AO91" s="24">
        <f t="shared" si="10"/>
        <v>4687246.32</v>
      </c>
      <c r="AP91" s="25">
        <f t="shared" si="11"/>
        <v>4011155.86</v>
      </c>
      <c r="AQ91" s="16">
        <f t="shared" si="12"/>
        <v>676090.46000000043</v>
      </c>
    </row>
    <row r="92" spans="1:43" ht="15" thickBot="1" x14ac:dyDescent="0.25">
      <c r="A92" s="62" t="s">
        <v>315</v>
      </c>
      <c r="B92" s="62" t="s">
        <v>46</v>
      </c>
      <c r="C92" s="88">
        <v>4164</v>
      </c>
      <c r="D92" s="89" t="s">
        <v>899</v>
      </c>
      <c r="E92" s="266" t="s">
        <v>1667</v>
      </c>
      <c r="F92" s="272">
        <v>476325.96</v>
      </c>
      <c r="G92" s="272">
        <v>34175.75</v>
      </c>
      <c r="H92" s="272">
        <v>41272.71</v>
      </c>
      <c r="K92" s="266">
        <v>900106.23</v>
      </c>
      <c r="L92" s="266">
        <v>233779.76</v>
      </c>
      <c r="O92" s="287">
        <v>343000</v>
      </c>
      <c r="P92" s="287">
        <v>72144.27</v>
      </c>
      <c r="R92" s="287">
        <v>237492.86</v>
      </c>
      <c r="S92" s="266">
        <v>2031</v>
      </c>
      <c r="U92" s="266">
        <v>138603.42000000001</v>
      </c>
      <c r="V92" s="266">
        <v>4378498.51</v>
      </c>
      <c r="W92" s="100">
        <v>1283477.07</v>
      </c>
      <c r="Y92" s="100">
        <v>647.20000000000005</v>
      </c>
      <c r="AA92" s="100">
        <v>1496660</v>
      </c>
      <c r="AB92" s="100">
        <v>88047</v>
      </c>
      <c r="AC92" s="124">
        <v>2146212</v>
      </c>
      <c r="AF92" s="124">
        <v>2040</v>
      </c>
      <c r="AG92" s="124">
        <v>681844.42</v>
      </c>
      <c r="AH92" s="124">
        <v>252338.53</v>
      </c>
      <c r="AL92" s="85">
        <f t="shared" si="7"/>
        <v>551774.42000000004</v>
      </c>
      <c r="AM92" s="21">
        <f t="shared" si="8"/>
        <v>652637.13</v>
      </c>
      <c r="AN92" s="86">
        <f t="shared" si="9"/>
        <v>-100862.70999999996</v>
      </c>
      <c r="AO92" s="24">
        <f t="shared" si="10"/>
        <v>2868831.27</v>
      </c>
      <c r="AP92" s="25">
        <f t="shared" si="11"/>
        <v>3082434.9499999997</v>
      </c>
      <c r="AQ92" s="16">
        <f t="shared" si="12"/>
        <v>-213603.6799999997</v>
      </c>
    </row>
    <row r="93" spans="1:43" ht="15" thickBot="1" x14ac:dyDescent="0.25">
      <c r="A93" s="62" t="s">
        <v>315</v>
      </c>
      <c r="B93" s="62" t="s">
        <v>46</v>
      </c>
      <c r="C93" s="88">
        <v>5920</v>
      </c>
      <c r="D93" s="89" t="s">
        <v>900</v>
      </c>
      <c r="E93" s="266" t="s">
        <v>1668</v>
      </c>
      <c r="F93" s="272">
        <v>99599.33</v>
      </c>
      <c r="G93" s="272">
        <v>132834</v>
      </c>
      <c r="H93" s="272">
        <v>89498.67</v>
      </c>
      <c r="K93" s="266">
        <v>1244865.26</v>
      </c>
      <c r="L93" s="266">
        <v>509934.42</v>
      </c>
      <c r="O93" s="287">
        <v>1700</v>
      </c>
      <c r="P93" s="287">
        <v>53173.9</v>
      </c>
      <c r="R93" s="287">
        <v>30000</v>
      </c>
      <c r="S93" s="266">
        <v>2304</v>
      </c>
      <c r="U93" s="266">
        <v>217178.71</v>
      </c>
      <c r="W93" s="100">
        <v>1573196.62</v>
      </c>
      <c r="Y93" s="100">
        <v>786.82</v>
      </c>
      <c r="AA93" s="100">
        <v>1836385</v>
      </c>
      <c r="AB93" s="100">
        <v>171412</v>
      </c>
      <c r="AC93" s="124">
        <v>2748392</v>
      </c>
      <c r="AE93" s="124">
        <v>8356</v>
      </c>
      <c r="AG93" s="124">
        <v>848166.35</v>
      </c>
      <c r="AH93" s="124">
        <v>293648.11</v>
      </c>
      <c r="AK93" s="124">
        <v>51570</v>
      </c>
      <c r="AL93" s="85">
        <f t="shared" si="7"/>
        <v>321932</v>
      </c>
      <c r="AM93" s="21">
        <f t="shared" si="8"/>
        <v>84873.9</v>
      </c>
      <c r="AN93" s="86">
        <f t="shared" si="9"/>
        <v>237058.1</v>
      </c>
      <c r="AO93" s="24">
        <f t="shared" si="10"/>
        <v>3581780.4400000004</v>
      </c>
      <c r="AP93" s="25">
        <f t="shared" si="11"/>
        <v>3950132.46</v>
      </c>
      <c r="AQ93" s="16">
        <f t="shared" si="12"/>
        <v>-368352.01999999955</v>
      </c>
    </row>
    <row r="94" spans="1:43" ht="15" thickBot="1" x14ac:dyDescent="0.25">
      <c r="A94" s="62" t="s">
        <v>315</v>
      </c>
      <c r="B94" s="62" t="s">
        <v>46</v>
      </c>
      <c r="C94" s="88">
        <v>4614</v>
      </c>
      <c r="D94" s="89" t="s">
        <v>901</v>
      </c>
      <c r="E94" s="266" t="s">
        <v>1669</v>
      </c>
      <c r="F94" s="272">
        <v>443818.3</v>
      </c>
      <c r="G94" s="272">
        <v>47048.25</v>
      </c>
      <c r="H94" s="272">
        <v>109762.77</v>
      </c>
      <c r="K94" s="266">
        <v>941287.88</v>
      </c>
      <c r="L94" s="266">
        <v>739408.64</v>
      </c>
      <c r="O94" s="287">
        <v>10600</v>
      </c>
      <c r="P94" s="287">
        <v>104297.37</v>
      </c>
      <c r="R94" s="287">
        <v>256885.8</v>
      </c>
      <c r="S94" s="266">
        <v>285131</v>
      </c>
      <c r="U94" s="266">
        <v>74148.86</v>
      </c>
      <c r="V94" s="266">
        <v>2028099.35</v>
      </c>
      <c r="W94" s="100">
        <v>1862182.39</v>
      </c>
      <c r="Y94" s="100">
        <v>652.67999999999995</v>
      </c>
      <c r="AA94" s="100">
        <v>1486890</v>
      </c>
      <c r="AB94" s="100">
        <v>156882.25</v>
      </c>
      <c r="AC94" s="124">
        <v>2274478.25</v>
      </c>
      <c r="AE94" s="124">
        <v>4000</v>
      </c>
      <c r="AG94" s="124">
        <v>852690.45</v>
      </c>
      <c r="AH94" s="124">
        <v>250192.25</v>
      </c>
      <c r="AK94" s="124">
        <v>616.27</v>
      </c>
      <c r="AL94" s="85">
        <f t="shared" si="7"/>
        <v>600629.31999999995</v>
      </c>
      <c r="AM94" s="21">
        <f t="shared" si="8"/>
        <v>371783.17</v>
      </c>
      <c r="AN94" s="86">
        <f t="shared" si="9"/>
        <v>228846.14999999997</v>
      </c>
      <c r="AO94" s="24">
        <f t="shared" si="10"/>
        <v>3506607.32</v>
      </c>
      <c r="AP94" s="25">
        <f t="shared" si="11"/>
        <v>3381977.22</v>
      </c>
      <c r="AQ94" s="16">
        <f t="shared" si="12"/>
        <v>124630.09999999963</v>
      </c>
    </row>
    <row r="95" spans="1:43" ht="15" thickBot="1" x14ac:dyDescent="0.25">
      <c r="A95" s="62" t="s">
        <v>315</v>
      </c>
      <c r="B95" s="62" t="s">
        <v>46</v>
      </c>
      <c r="C95" s="88">
        <v>6523</v>
      </c>
      <c r="D95" s="89" t="s">
        <v>902</v>
      </c>
      <c r="E95" s="266" t="s">
        <v>1670</v>
      </c>
      <c r="F95" s="272">
        <v>245049.59</v>
      </c>
      <c r="G95" s="272">
        <v>80098.75</v>
      </c>
      <c r="H95" s="272">
        <v>99651.65</v>
      </c>
      <c r="K95" s="266">
        <v>2023184.73</v>
      </c>
      <c r="L95" s="266">
        <v>305117.09000000003</v>
      </c>
      <c r="O95" s="287">
        <v>141330</v>
      </c>
      <c r="P95" s="287">
        <v>56236.43</v>
      </c>
      <c r="Q95" s="287">
        <v>79524</v>
      </c>
      <c r="R95" s="287">
        <v>2917.75</v>
      </c>
      <c r="S95" s="266">
        <v>41718</v>
      </c>
      <c r="U95" s="266">
        <v>120698.48</v>
      </c>
      <c r="V95" s="266">
        <v>4808766.24</v>
      </c>
      <c r="W95" s="100">
        <v>2196725.92</v>
      </c>
      <c r="Y95" s="100">
        <v>540.57000000000005</v>
      </c>
      <c r="AA95" s="100">
        <v>1414201</v>
      </c>
      <c r="AB95" s="100">
        <v>226430</v>
      </c>
      <c r="AC95" s="124">
        <v>2488775</v>
      </c>
      <c r="AE95" s="124">
        <v>1660</v>
      </c>
      <c r="AG95" s="124">
        <v>1244598.1000000001</v>
      </c>
      <c r="AH95" s="124">
        <v>414614.58</v>
      </c>
      <c r="AL95" s="85">
        <f t="shared" si="7"/>
        <v>424799.99</v>
      </c>
      <c r="AM95" s="21">
        <f t="shared" si="8"/>
        <v>280008.18</v>
      </c>
      <c r="AN95" s="86">
        <f t="shared" si="9"/>
        <v>144791.81</v>
      </c>
      <c r="AO95" s="24">
        <f t="shared" si="10"/>
        <v>3837897.4899999998</v>
      </c>
      <c r="AP95" s="25">
        <f t="shared" si="11"/>
        <v>4149647.68</v>
      </c>
      <c r="AQ95" s="16">
        <f t="shared" si="12"/>
        <v>-311750.19000000041</v>
      </c>
    </row>
    <row r="96" spans="1:43" ht="15" thickBot="1" x14ac:dyDescent="0.25">
      <c r="A96" s="62" t="s">
        <v>315</v>
      </c>
      <c r="B96" s="62" t="s">
        <v>46</v>
      </c>
      <c r="C96" s="88">
        <v>4131</v>
      </c>
      <c r="D96" s="89" t="s">
        <v>903</v>
      </c>
      <c r="E96" s="266" t="s">
        <v>1671</v>
      </c>
      <c r="F96" s="272">
        <v>166379.26</v>
      </c>
      <c r="G96" s="272">
        <v>43067.5</v>
      </c>
      <c r="H96" s="272">
        <v>50563.57</v>
      </c>
      <c r="K96" s="266">
        <v>1109024.29</v>
      </c>
      <c r="L96" s="266">
        <v>529092.38</v>
      </c>
      <c r="O96" s="287">
        <v>151500</v>
      </c>
      <c r="P96" s="287">
        <v>39888.04</v>
      </c>
      <c r="R96" s="287">
        <v>9064.02</v>
      </c>
      <c r="S96" s="266">
        <v>165350</v>
      </c>
      <c r="U96" s="266">
        <v>178241.13</v>
      </c>
      <c r="V96" s="266">
        <v>2574871.5499999998</v>
      </c>
      <c r="W96" s="100">
        <v>1124184.8700000001</v>
      </c>
      <c r="Y96" s="100">
        <v>420.33</v>
      </c>
      <c r="AA96" s="100">
        <v>1551304.8</v>
      </c>
      <c r="AB96" s="100">
        <v>175831.25</v>
      </c>
      <c r="AC96" s="124">
        <v>2373261.0499999998</v>
      </c>
      <c r="AG96" s="124">
        <v>508552.58</v>
      </c>
      <c r="AH96" s="124">
        <v>250301.34</v>
      </c>
      <c r="AK96" s="124">
        <v>500</v>
      </c>
      <c r="AL96" s="85">
        <f t="shared" si="7"/>
        <v>260010.33000000002</v>
      </c>
      <c r="AM96" s="21">
        <f t="shared" si="8"/>
        <v>200452.06</v>
      </c>
      <c r="AN96" s="86">
        <f t="shared" si="9"/>
        <v>59558.270000000019</v>
      </c>
      <c r="AO96" s="24">
        <f t="shared" si="10"/>
        <v>2851741.25</v>
      </c>
      <c r="AP96" s="25">
        <f t="shared" si="11"/>
        <v>3132614.9699999997</v>
      </c>
      <c r="AQ96" s="16">
        <f t="shared" si="12"/>
        <v>-280873.71999999974</v>
      </c>
    </row>
    <row r="97" spans="1:43" ht="15" thickBot="1" x14ac:dyDescent="0.25">
      <c r="A97" s="62" t="s">
        <v>315</v>
      </c>
      <c r="B97" s="62" t="s">
        <v>46</v>
      </c>
      <c r="C97" s="88">
        <v>5378</v>
      </c>
      <c r="D97" s="89" t="s">
        <v>904</v>
      </c>
      <c r="E97" s="266" t="s">
        <v>1672</v>
      </c>
      <c r="F97" s="272">
        <v>60401.1</v>
      </c>
      <c r="G97" s="272">
        <v>89320.8</v>
      </c>
      <c r="H97" s="272">
        <v>62057.88</v>
      </c>
      <c r="K97" s="266">
        <v>1176353.5900000001</v>
      </c>
      <c r="L97" s="266">
        <v>417240.6</v>
      </c>
      <c r="O97" s="287">
        <v>201527</v>
      </c>
      <c r="P97" s="287">
        <v>178133.06</v>
      </c>
      <c r="R97" s="287">
        <v>18.690000000000001</v>
      </c>
      <c r="S97" s="266">
        <v>5158.03</v>
      </c>
      <c r="U97" s="266">
        <v>95908.55</v>
      </c>
      <c r="V97" s="266">
        <v>2326634.9900000002</v>
      </c>
      <c r="W97" s="100">
        <v>1287424.77</v>
      </c>
      <c r="X97" s="100">
        <v>36713.33</v>
      </c>
      <c r="Y97" s="100">
        <v>385.55</v>
      </c>
      <c r="AA97" s="100">
        <v>1356325</v>
      </c>
      <c r="AB97" s="100">
        <v>111108.2</v>
      </c>
      <c r="AC97" s="124">
        <v>2133360</v>
      </c>
      <c r="AE97" s="124">
        <v>4000</v>
      </c>
      <c r="AG97" s="124">
        <v>631722.66</v>
      </c>
      <c r="AH97" s="124">
        <v>205545.53</v>
      </c>
      <c r="AK97" s="124">
        <v>1.1200000000000001</v>
      </c>
      <c r="AL97" s="85">
        <f t="shared" si="7"/>
        <v>211779.78</v>
      </c>
      <c r="AM97" s="21">
        <f t="shared" si="8"/>
        <v>379678.75</v>
      </c>
      <c r="AN97" s="86">
        <f t="shared" si="9"/>
        <v>-167898.97</v>
      </c>
      <c r="AO97" s="24">
        <f t="shared" si="10"/>
        <v>2791956.8500000006</v>
      </c>
      <c r="AP97" s="25">
        <f t="shared" si="11"/>
        <v>2974629.31</v>
      </c>
      <c r="AQ97" s="16">
        <f t="shared" si="12"/>
        <v>-182672.4599999995</v>
      </c>
    </row>
    <row r="98" spans="1:43" ht="15" thickBot="1" x14ac:dyDescent="0.25">
      <c r="A98" s="62" t="s">
        <v>315</v>
      </c>
      <c r="B98" s="62" t="s">
        <v>46</v>
      </c>
      <c r="C98" s="88">
        <v>4212</v>
      </c>
      <c r="D98" s="89" t="s">
        <v>905</v>
      </c>
      <c r="E98" s="266" t="s">
        <v>1673</v>
      </c>
      <c r="F98" s="272">
        <v>215805.06</v>
      </c>
      <c r="G98" s="272">
        <v>119909.5</v>
      </c>
      <c r="H98" s="272">
        <v>64205.26</v>
      </c>
      <c r="K98" s="266">
        <v>1239697.2</v>
      </c>
      <c r="L98" s="266">
        <v>679031.87</v>
      </c>
      <c r="O98" s="287">
        <v>14909</v>
      </c>
      <c r="P98" s="287">
        <v>37416.75</v>
      </c>
      <c r="R98" s="287">
        <v>26.35</v>
      </c>
      <c r="S98" s="266">
        <v>139750</v>
      </c>
      <c r="U98" s="266">
        <v>172597.75</v>
      </c>
      <c r="V98" s="266">
        <v>2310530.36</v>
      </c>
      <c r="W98" s="100">
        <v>1368635.99</v>
      </c>
      <c r="X98" s="100">
        <v>227122</v>
      </c>
      <c r="Y98" s="100">
        <v>488.71</v>
      </c>
      <c r="AA98" s="100">
        <v>1292166</v>
      </c>
      <c r="AB98" s="100">
        <v>632356.25</v>
      </c>
      <c r="AC98" s="124">
        <v>2233144.25</v>
      </c>
      <c r="AE98" s="124">
        <v>4000</v>
      </c>
      <c r="AG98" s="124">
        <v>676417.4</v>
      </c>
      <c r="AH98" s="124">
        <v>242261.87</v>
      </c>
      <c r="AL98" s="85">
        <f t="shared" si="7"/>
        <v>399919.82</v>
      </c>
      <c r="AM98" s="21">
        <f t="shared" si="8"/>
        <v>52352.1</v>
      </c>
      <c r="AN98" s="86">
        <f t="shared" si="9"/>
        <v>347567.72000000003</v>
      </c>
      <c r="AO98" s="24">
        <f t="shared" si="10"/>
        <v>3520768.95</v>
      </c>
      <c r="AP98" s="25">
        <f t="shared" si="11"/>
        <v>3155823.52</v>
      </c>
      <c r="AQ98" s="16">
        <f t="shared" si="12"/>
        <v>364945.43000000017</v>
      </c>
    </row>
    <row r="99" spans="1:43" ht="15" thickBot="1" x14ac:dyDescent="0.25">
      <c r="A99" s="62" t="s">
        <v>315</v>
      </c>
      <c r="B99" s="62" t="s">
        <v>46</v>
      </c>
      <c r="C99" s="88">
        <v>3326</v>
      </c>
      <c r="D99" s="89" t="s">
        <v>906</v>
      </c>
      <c r="E99" s="266" t="s">
        <v>1772</v>
      </c>
      <c r="F99" s="272">
        <v>266788.38</v>
      </c>
      <c r="G99" s="272">
        <v>27858.75</v>
      </c>
      <c r="H99" s="272">
        <v>67491.990000000005</v>
      </c>
      <c r="K99" s="266">
        <v>1260227.5900000001</v>
      </c>
      <c r="L99" s="266">
        <v>231721.14</v>
      </c>
      <c r="O99" s="287">
        <v>0</v>
      </c>
      <c r="P99" s="287">
        <v>45964.61</v>
      </c>
      <c r="R99" s="287">
        <v>64556.82</v>
      </c>
      <c r="S99" s="266">
        <v>191860</v>
      </c>
      <c r="U99" s="266">
        <v>18669.23</v>
      </c>
      <c r="V99" s="266">
        <v>2166873.39</v>
      </c>
      <c r="W99" s="100">
        <v>1381093.72</v>
      </c>
      <c r="X99" s="100">
        <v>81700</v>
      </c>
      <c r="Y99" s="100">
        <v>399.16</v>
      </c>
      <c r="AA99" s="100">
        <v>619150</v>
      </c>
      <c r="AB99" s="100">
        <v>106576.5</v>
      </c>
      <c r="AC99" s="124">
        <v>1328186.5</v>
      </c>
      <c r="AE99" s="124">
        <v>6150</v>
      </c>
      <c r="AF99" s="124">
        <v>960</v>
      </c>
      <c r="AG99" s="124">
        <v>694794.7</v>
      </c>
      <c r="AH99" s="124">
        <v>247332.16</v>
      </c>
      <c r="AL99" s="85">
        <f t="shared" si="7"/>
        <v>362139.12</v>
      </c>
      <c r="AM99" s="21">
        <f t="shared" si="8"/>
        <v>110521.43</v>
      </c>
      <c r="AN99" s="86">
        <f t="shared" si="9"/>
        <v>251617.69</v>
      </c>
      <c r="AO99" s="24">
        <f t="shared" si="10"/>
        <v>2188919.38</v>
      </c>
      <c r="AP99" s="25">
        <f t="shared" si="11"/>
        <v>2277423.36</v>
      </c>
      <c r="AQ99" s="16">
        <f t="shared" si="12"/>
        <v>-88503.979999999981</v>
      </c>
    </row>
    <row r="100" spans="1:43" ht="15" thickBot="1" x14ac:dyDescent="0.25">
      <c r="A100" s="62" t="s">
        <v>318</v>
      </c>
      <c r="B100" s="62" t="s">
        <v>47</v>
      </c>
      <c r="C100" s="88">
        <v>2523</v>
      </c>
      <c r="D100" s="89" t="s">
        <v>907</v>
      </c>
      <c r="E100" s="266" t="s">
        <v>1674</v>
      </c>
      <c r="F100" s="272">
        <v>414116.78</v>
      </c>
      <c r="G100" s="272">
        <v>10090</v>
      </c>
      <c r="H100" s="272">
        <v>142248.46</v>
      </c>
      <c r="K100" s="266">
        <v>1124277.53</v>
      </c>
      <c r="L100" s="266">
        <v>210630.8</v>
      </c>
      <c r="O100" s="287">
        <v>0</v>
      </c>
      <c r="P100" s="287">
        <v>40750</v>
      </c>
      <c r="U100" s="266">
        <v>59823.11</v>
      </c>
      <c r="V100" s="266">
        <v>1774553.91</v>
      </c>
      <c r="W100" s="100">
        <v>1103192.22</v>
      </c>
      <c r="X100" s="100">
        <v>36000</v>
      </c>
      <c r="Y100" s="100">
        <v>897.73</v>
      </c>
      <c r="AA100" s="100">
        <v>769347.2</v>
      </c>
      <c r="AB100" s="100">
        <v>24600</v>
      </c>
      <c r="AC100" s="124">
        <v>1089647.2</v>
      </c>
      <c r="AG100" s="124">
        <v>678334.13</v>
      </c>
      <c r="AH100" s="124">
        <v>220479.92</v>
      </c>
      <c r="AL100" s="85">
        <f t="shared" si="7"/>
        <v>566455.24</v>
      </c>
      <c r="AM100" s="21">
        <f t="shared" si="8"/>
        <v>40750</v>
      </c>
      <c r="AN100" s="86">
        <f t="shared" si="9"/>
        <v>525705.24</v>
      </c>
      <c r="AO100" s="24">
        <f t="shared" si="10"/>
        <v>1934037.15</v>
      </c>
      <c r="AP100" s="25">
        <f t="shared" si="11"/>
        <v>1988461.25</v>
      </c>
      <c r="AQ100" s="16">
        <f t="shared" si="12"/>
        <v>-54424.100000000093</v>
      </c>
    </row>
    <row r="101" spans="1:43" ht="15" thickBot="1" x14ac:dyDescent="0.25">
      <c r="A101" s="62" t="s">
        <v>318</v>
      </c>
      <c r="B101" s="62" t="s">
        <v>47</v>
      </c>
      <c r="C101" s="88">
        <v>5391</v>
      </c>
      <c r="D101" s="89" t="s">
        <v>908</v>
      </c>
      <c r="E101" s="266" t="s">
        <v>1675</v>
      </c>
      <c r="F101" s="272">
        <v>228797.77</v>
      </c>
      <c r="G101" s="272">
        <v>43100</v>
      </c>
      <c r="H101" s="272">
        <v>123530.31</v>
      </c>
      <c r="K101" s="266">
        <v>172195.95</v>
      </c>
      <c r="L101" s="266">
        <v>264168.56</v>
      </c>
      <c r="O101" s="287">
        <v>0</v>
      </c>
      <c r="P101" s="287">
        <v>46300</v>
      </c>
      <c r="Q101" s="287">
        <v>16800</v>
      </c>
      <c r="R101" s="287">
        <v>14135.14</v>
      </c>
      <c r="U101" s="266">
        <v>-35704.129999999997</v>
      </c>
      <c r="V101" s="266">
        <v>1563007.5</v>
      </c>
      <c r="W101" s="100">
        <v>1742076.13</v>
      </c>
      <c r="X101" s="100">
        <v>156110</v>
      </c>
      <c r="Y101" s="100">
        <v>770.72</v>
      </c>
      <c r="AA101" s="100">
        <v>1235234</v>
      </c>
      <c r="AB101" s="100">
        <v>71200</v>
      </c>
      <c r="AC101" s="124">
        <v>2007434</v>
      </c>
      <c r="AG101" s="124">
        <v>999180.59</v>
      </c>
      <c r="AH101" s="124">
        <v>177917.56</v>
      </c>
      <c r="AL101" s="85">
        <f t="shared" si="7"/>
        <v>395428.08</v>
      </c>
      <c r="AM101" s="21">
        <f t="shared" si="8"/>
        <v>77235.14</v>
      </c>
      <c r="AN101" s="86">
        <f t="shared" si="9"/>
        <v>318192.94</v>
      </c>
      <c r="AO101" s="24">
        <f t="shared" si="10"/>
        <v>3205390.8499999996</v>
      </c>
      <c r="AP101" s="25">
        <f t="shared" si="11"/>
        <v>3184532.15</v>
      </c>
      <c r="AQ101" s="16">
        <f t="shared" si="12"/>
        <v>20858.699999999721</v>
      </c>
    </row>
    <row r="102" spans="1:43" ht="15" thickBot="1" x14ac:dyDescent="0.25">
      <c r="A102" s="62" t="s">
        <v>318</v>
      </c>
      <c r="B102" s="62" t="s">
        <v>47</v>
      </c>
      <c r="C102" s="88">
        <v>2709</v>
      </c>
      <c r="D102" s="89" t="s">
        <v>909</v>
      </c>
      <c r="E102" s="266" t="s">
        <v>1676</v>
      </c>
      <c r="F102" s="272">
        <v>146116.04999999999</v>
      </c>
      <c r="G102" s="272">
        <v>8287</v>
      </c>
      <c r="H102" s="272">
        <v>72698.55</v>
      </c>
      <c r="K102" s="266">
        <v>438667.06</v>
      </c>
      <c r="L102" s="266">
        <v>220032.89</v>
      </c>
      <c r="O102" s="287">
        <v>0</v>
      </c>
      <c r="P102" s="287">
        <v>37990</v>
      </c>
      <c r="U102" s="266">
        <v>-122071.51</v>
      </c>
      <c r="V102" s="266">
        <v>2046781.46</v>
      </c>
      <c r="W102" s="100">
        <v>901674.54</v>
      </c>
      <c r="X102" s="100">
        <v>164575</v>
      </c>
      <c r="Y102" s="100">
        <v>414.31</v>
      </c>
      <c r="AA102" s="100">
        <v>961349</v>
      </c>
      <c r="AB102" s="100">
        <v>46800</v>
      </c>
      <c r="AC102" s="124">
        <v>1347849</v>
      </c>
      <c r="AE102" s="124">
        <v>2000</v>
      </c>
      <c r="AG102" s="124">
        <v>486106.06</v>
      </c>
      <c r="AH102" s="124">
        <v>192820.44</v>
      </c>
      <c r="AL102" s="85">
        <f t="shared" si="7"/>
        <v>227101.59999999998</v>
      </c>
      <c r="AM102" s="21">
        <f t="shared" si="8"/>
        <v>37990</v>
      </c>
      <c r="AN102" s="86">
        <f t="shared" si="9"/>
        <v>189111.59999999998</v>
      </c>
      <c r="AO102" s="24">
        <f t="shared" si="10"/>
        <v>2074812.85</v>
      </c>
      <c r="AP102" s="25">
        <f t="shared" si="11"/>
        <v>2028775.5</v>
      </c>
      <c r="AQ102" s="16">
        <f t="shared" si="12"/>
        <v>46037.350000000093</v>
      </c>
    </row>
    <row r="103" spans="1:43" ht="15" thickBot="1" x14ac:dyDescent="0.25">
      <c r="A103" s="62" t="s">
        <v>318</v>
      </c>
      <c r="B103" s="62" t="s">
        <v>47</v>
      </c>
      <c r="C103" s="88">
        <v>3276</v>
      </c>
      <c r="D103" s="89" t="s">
        <v>910</v>
      </c>
      <c r="E103" s="266" t="s">
        <v>1677</v>
      </c>
      <c r="F103" s="272">
        <v>73566.009999999995</v>
      </c>
      <c r="G103" s="272">
        <v>2969</v>
      </c>
      <c r="H103" s="272">
        <v>48037.11</v>
      </c>
      <c r="K103" s="266">
        <v>950009.72</v>
      </c>
      <c r="L103" s="266">
        <v>317461.90999999997</v>
      </c>
      <c r="O103" s="287">
        <v>0</v>
      </c>
      <c r="P103" s="287">
        <v>51700</v>
      </c>
      <c r="Q103" s="287">
        <v>5000</v>
      </c>
      <c r="U103" s="266">
        <v>193362.42</v>
      </c>
      <c r="V103" s="266">
        <v>3243756.17</v>
      </c>
      <c r="W103" s="100">
        <v>919616.72</v>
      </c>
      <c r="X103" s="100">
        <v>185750</v>
      </c>
      <c r="Y103" s="100">
        <v>365.31</v>
      </c>
      <c r="AA103" s="100">
        <v>1081724</v>
      </c>
      <c r="AB103" s="100">
        <v>27000</v>
      </c>
      <c r="AC103" s="124">
        <v>1553634</v>
      </c>
      <c r="AG103" s="124">
        <v>641795.61</v>
      </c>
      <c r="AH103" s="124">
        <v>227928.67</v>
      </c>
      <c r="AL103" s="85">
        <f t="shared" si="7"/>
        <v>124572.12</v>
      </c>
      <c r="AM103" s="21">
        <f t="shared" si="8"/>
        <v>56700</v>
      </c>
      <c r="AN103" s="86">
        <f t="shared" si="9"/>
        <v>67872.12</v>
      </c>
      <c r="AO103" s="24">
        <f t="shared" si="10"/>
        <v>2214456.0300000003</v>
      </c>
      <c r="AP103" s="25">
        <f t="shared" si="11"/>
        <v>2423358.2799999998</v>
      </c>
      <c r="AQ103" s="16">
        <f t="shared" si="12"/>
        <v>-208902.24999999953</v>
      </c>
    </row>
    <row r="104" spans="1:43" ht="15" thickBot="1" x14ac:dyDescent="0.25">
      <c r="A104" s="62" t="s">
        <v>318</v>
      </c>
      <c r="B104" s="62" t="s">
        <v>47</v>
      </c>
      <c r="C104" s="88">
        <v>1694</v>
      </c>
      <c r="D104" s="89" t="s">
        <v>911</v>
      </c>
      <c r="E104" s="266" t="s">
        <v>1678</v>
      </c>
      <c r="F104" s="272">
        <v>319253.53000000003</v>
      </c>
      <c r="G104" s="272">
        <v>7595</v>
      </c>
      <c r="H104" s="272">
        <v>32986.550000000003</v>
      </c>
      <c r="K104" s="266">
        <v>276476.84000000003</v>
      </c>
      <c r="L104" s="266">
        <v>243316.6</v>
      </c>
      <c r="O104" s="287">
        <v>4000</v>
      </c>
      <c r="P104" s="287">
        <v>33850</v>
      </c>
      <c r="Q104" s="287">
        <v>86913</v>
      </c>
      <c r="U104" s="266">
        <v>89970.49</v>
      </c>
      <c r="V104" s="266">
        <v>2614880.33</v>
      </c>
      <c r="W104" s="100">
        <v>864517.43</v>
      </c>
      <c r="X104" s="100">
        <v>54487</v>
      </c>
      <c r="Y104" s="100">
        <v>444.45</v>
      </c>
      <c r="AA104" s="100">
        <v>979664</v>
      </c>
      <c r="AB104" s="100">
        <v>47600</v>
      </c>
      <c r="AC104" s="124">
        <v>1235298</v>
      </c>
      <c r="AG104" s="124">
        <v>510441.2</v>
      </c>
      <c r="AH104" s="124">
        <v>260065.76</v>
      </c>
      <c r="AL104" s="85">
        <f t="shared" si="7"/>
        <v>359835.08</v>
      </c>
      <c r="AM104" s="21">
        <f t="shared" si="8"/>
        <v>124763</v>
      </c>
      <c r="AN104" s="86">
        <f t="shared" si="9"/>
        <v>235072.08000000002</v>
      </c>
      <c r="AO104" s="24">
        <f t="shared" si="10"/>
        <v>1946712.88</v>
      </c>
      <c r="AP104" s="25">
        <f t="shared" si="11"/>
        <v>2005804.96</v>
      </c>
      <c r="AQ104" s="16">
        <f t="shared" si="12"/>
        <v>-59092.080000000075</v>
      </c>
    </row>
    <row r="105" spans="1:43" ht="15" thickBot="1" x14ac:dyDescent="0.25">
      <c r="A105" s="62" t="s">
        <v>318</v>
      </c>
      <c r="B105" s="62" t="s">
        <v>47</v>
      </c>
      <c r="C105" s="88">
        <v>2072</v>
      </c>
      <c r="D105" s="89" t="s">
        <v>912</v>
      </c>
      <c r="E105" s="266" t="s">
        <v>1773</v>
      </c>
      <c r="F105" s="272">
        <v>288921.3</v>
      </c>
      <c r="G105" s="272">
        <v>5480</v>
      </c>
      <c r="H105" s="272">
        <v>33556.629999999997</v>
      </c>
      <c r="K105" s="266">
        <v>575187.43000000005</v>
      </c>
      <c r="L105" s="266">
        <v>305407.99</v>
      </c>
      <c r="O105" s="287">
        <v>0</v>
      </c>
      <c r="P105" s="287">
        <v>119670</v>
      </c>
      <c r="Q105" s="287">
        <v>109376</v>
      </c>
      <c r="U105" s="266">
        <v>108672.97</v>
      </c>
      <c r="V105" s="266">
        <v>1695120.4</v>
      </c>
      <c r="W105" s="100">
        <v>842715.88</v>
      </c>
      <c r="Y105" s="100">
        <v>649.33000000000004</v>
      </c>
      <c r="AA105" s="100">
        <v>893960</v>
      </c>
      <c r="AC105" s="124">
        <v>1184010</v>
      </c>
      <c r="AG105" s="124">
        <v>556991.72</v>
      </c>
      <c r="AH105" s="124">
        <v>216339.48</v>
      </c>
      <c r="AL105" s="85">
        <f t="shared" si="7"/>
        <v>327957.93</v>
      </c>
      <c r="AM105" s="21">
        <f t="shared" si="8"/>
        <v>229046</v>
      </c>
      <c r="AN105" s="86">
        <f t="shared" si="9"/>
        <v>98911.93</v>
      </c>
      <c r="AO105" s="24">
        <f t="shared" si="10"/>
        <v>1737325.21</v>
      </c>
      <c r="AP105" s="25">
        <f t="shared" si="11"/>
        <v>1957341.2</v>
      </c>
      <c r="AQ105" s="16">
        <f t="shared" si="12"/>
        <v>-220015.99</v>
      </c>
    </row>
    <row r="106" spans="1:43" ht="15" thickBot="1" x14ac:dyDescent="0.25">
      <c r="A106" s="62" t="s">
        <v>37</v>
      </c>
      <c r="B106" s="62" t="s">
        <v>38</v>
      </c>
      <c r="C106" s="88">
        <v>2599</v>
      </c>
      <c r="D106" s="89" t="s">
        <v>913</v>
      </c>
      <c r="E106" s="266" t="s">
        <v>1679</v>
      </c>
      <c r="F106" s="272">
        <v>433997.72</v>
      </c>
      <c r="G106" s="272">
        <v>2504</v>
      </c>
      <c r="H106" s="272">
        <v>28701.95</v>
      </c>
      <c r="I106" s="272">
        <v>0</v>
      </c>
      <c r="J106" s="266">
        <v>0</v>
      </c>
      <c r="K106" s="266">
        <v>674536.25</v>
      </c>
      <c r="L106" s="266">
        <v>229282.82</v>
      </c>
      <c r="M106" s="266">
        <v>0</v>
      </c>
      <c r="N106" s="266">
        <v>0</v>
      </c>
      <c r="O106" s="287">
        <v>7430</v>
      </c>
      <c r="P106" s="287">
        <v>34225</v>
      </c>
      <c r="Q106" s="287">
        <v>0</v>
      </c>
      <c r="R106" s="287">
        <v>186.8</v>
      </c>
      <c r="S106" s="266">
        <v>0</v>
      </c>
      <c r="T106" s="266">
        <v>0</v>
      </c>
      <c r="U106" s="266">
        <v>119731.74</v>
      </c>
      <c r="V106" s="266">
        <v>1187793.3799999999</v>
      </c>
      <c r="W106" s="100">
        <v>900546.25</v>
      </c>
      <c r="Y106" s="100">
        <v>737.33</v>
      </c>
      <c r="AA106" s="100">
        <v>802800</v>
      </c>
      <c r="AB106" s="100">
        <v>107000</v>
      </c>
      <c r="AC106" s="124">
        <v>985400</v>
      </c>
      <c r="AE106" s="124">
        <v>6820</v>
      </c>
      <c r="AG106" s="124">
        <v>605233.24</v>
      </c>
      <c r="AH106" s="124">
        <v>318192.21000000002</v>
      </c>
      <c r="AI106" s="124">
        <v>0</v>
      </c>
      <c r="AL106" s="85">
        <f t="shared" si="7"/>
        <v>465203.67</v>
      </c>
      <c r="AM106" s="21">
        <f t="shared" si="8"/>
        <v>41841.800000000003</v>
      </c>
      <c r="AN106" s="86">
        <f t="shared" si="9"/>
        <v>423361.87</v>
      </c>
      <c r="AO106" s="24">
        <f t="shared" si="10"/>
        <v>1811083.58</v>
      </c>
      <c r="AP106" s="25">
        <f t="shared" si="11"/>
        <v>1915645.45</v>
      </c>
      <c r="AQ106" s="16">
        <f t="shared" si="12"/>
        <v>-104561.86999999988</v>
      </c>
    </row>
    <row r="107" spans="1:43" ht="15" thickBot="1" x14ac:dyDescent="0.25">
      <c r="A107" s="62" t="s">
        <v>37</v>
      </c>
      <c r="B107" s="62" t="s">
        <v>38</v>
      </c>
      <c r="C107" s="88">
        <v>7351</v>
      </c>
      <c r="D107" s="89" t="s">
        <v>914</v>
      </c>
      <c r="E107" s="266" t="s">
        <v>1680</v>
      </c>
      <c r="F107" s="272">
        <v>608629.18000000005</v>
      </c>
      <c r="G107" s="272">
        <v>19256.080000000002</v>
      </c>
      <c r="H107" s="272">
        <v>80572.649999999994</v>
      </c>
      <c r="K107" s="266">
        <v>699958.68</v>
      </c>
      <c r="L107" s="266">
        <v>1221742.52</v>
      </c>
      <c r="O107" s="287">
        <v>15750</v>
      </c>
      <c r="P107" s="287">
        <v>68875</v>
      </c>
      <c r="Q107" s="287">
        <v>116680</v>
      </c>
      <c r="R107" s="287">
        <v>1251.47</v>
      </c>
      <c r="U107" s="266">
        <v>59.25</v>
      </c>
      <c r="V107" s="266">
        <v>4005245.62</v>
      </c>
      <c r="W107" s="100">
        <v>2631791.5499999998</v>
      </c>
      <c r="X107" s="100">
        <v>213320</v>
      </c>
      <c r="Y107" s="100">
        <v>946.35</v>
      </c>
      <c r="AA107" s="100">
        <v>1569500</v>
      </c>
      <c r="AB107" s="100">
        <v>710399</v>
      </c>
      <c r="AC107" s="124">
        <v>2233119</v>
      </c>
      <c r="AE107" s="124">
        <v>2320</v>
      </c>
      <c r="AG107" s="124">
        <v>1485499.21</v>
      </c>
      <c r="AH107" s="124">
        <v>411517.57</v>
      </c>
      <c r="AI107" s="124">
        <v>176247.02</v>
      </c>
      <c r="AL107" s="85">
        <f t="shared" si="7"/>
        <v>708457.91</v>
      </c>
      <c r="AM107" s="21">
        <f t="shared" si="8"/>
        <v>202556.47</v>
      </c>
      <c r="AN107" s="86">
        <f t="shared" si="9"/>
        <v>505901.44000000006</v>
      </c>
      <c r="AO107" s="24">
        <f t="shared" si="10"/>
        <v>5125956.9000000004</v>
      </c>
      <c r="AP107" s="25">
        <f t="shared" si="11"/>
        <v>4308702.8</v>
      </c>
      <c r="AQ107" s="16">
        <f t="shared" si="12"/>
        <v>817254.10000000056</v>
      </c>
    </row>
    <row r="108" spans="1:43" ht="15" thickBot="1" x14ac:dyDescent="0.25">
      <c r="A108" s="62" t="s">
        <v>37</v>
      </c>
      <c r="B108" s="62" t="s">
        <v>38</v>
      </c>
      <c r="C108" s="88">
        <v>6204</v>
      </c>
      <c r="D108" s="89" t="s">
        <v>915</v>
      </c>
      <c r="E108" s="266" t="s">
        <v>1681</v>
      </c>
      <c r="F108" s="272">
        <v>539446.41</v>
      </c>
      <c r="G108" s="272">
        <v>13467</v>
      </c>
      <c r="H108" s="272">
        <v>45151.93</v>
      </c>
      <c r="K108" s="266">
        <v>1151384.07</v>
      </c>
      <c r="L108" s="266">
        <v>1009657.14</v>
      </c>
      <c r="O108" s="287">
        <v>41116</v>
      </c>
      <c r="P108" s="287">
        <v>51350</v>
      </c>
      <c r="Q108" s="287">
        <v>90330</v>
      </c>
      <c r="R108" s="287">
        <v>730.24</v>
      </c>
      <c r="U108" s="266">
        <v>23.29</v>
      </c>
      <c r="V108" s="266">
        <v>2324775.44</v>
      </c>
      <c r="W108" s="100">
        <v>1900547.28</v>
      </c>
      <c r="X108" s="100">
        <v>163150</v>
      </c>
      <c r="Y108" s="100">
        <v>709.97</v>
      </c>
      <c r="AA108" s="100">
        <v>1485400</v>
      </c>
      <c r="AB108" s="100">
        <v>646400</v>
      </c>
      <c r="AC108" s="124">
        <v>2452920</v>
      </c>
      <c r="AG108" s="124">
        <v>988211.87</v>
      </c>
      <c r="AH108" s="124">
        <v>417625.93</v>
      </c>
      <c r="AI108" s="124">
        <v>0</v>
      </c>
      <c r="AL108" s="85">
        <f t="shared" si="7"/>
        <v>598065.34000000008</v>
      </c>
      <c r="AM108" s="21">
        <f t="shared" si="8"/>
        <v>183526.24</v>
      </c>
      <c r="AN108" s="86">
        <f t="shared" si="9"/>
        <v>414539.10000000009</v>
      </c>
      <c r="AO108" s="24">
        <f t="shared" si="10"/>
        <v>4196207.25</v>
      </c>
      <c r="AP108" s="25">
        <f t="shared" si="11"/>
        <v>3858757.8000000003</v>
      </c>
      <c r="AQ108" s="16">
        <f t="shared" si="12"/>
        <v>337449.44999999972</v>
      </c>
    </row>
    <row r="109" spans="1:43" ht="15" thickBot="1" x14ac:dyDescent="0.25">
      <c r="A109" s="62" t="s">
        <v>37</v>
      </c>
      <c r="B109" s="62" t="s">
        <v>38</v>
      </c>
      <c r="C109" s="88">
        <v>5587</v>
      </c>
      <c r="D109" s="89" t="s">
        <v>916</v>
      </c>
      <c r="E109" s="266" t="s">
        <v>1682</v>
      </c>
      <c r="F109" s="272">
        <v>611440.59</v>
      </c>
      <c r="G109" s="272">
        <v>68042.42</v>
      </c>
      <c r="H109" s="272">
        <v>71489.929999999993</v>
      </c>
      <c r="K109" s="266">
        <v>961708.3</v>
      </c>
      <c r="L109" s="266">
        <v>378084.95</v>
      </c>
      <c r="O109" s="287">
        <v>12000</v>
      </c>
      <c r="P109" s="287">
        <v>25022.45</v>
      </c>
      <c r="R109" s="287">
        <v>213.79</v>
      </c>
      <c r="U109" s="266">
        <v>-12049.72</v>
      </c>
      <c r="V109" s="266">
        <v>2600171.63</v>
      </c>
      <c r="W109" s="100">
        <v>1621650.02</v>
      </c>
      <c r="X109" s="100">
        <v>48400</v>
      </c>
      <c r="Y109" s="100">
        <v>1304.26</v>
      </c>
      <c r="AA109" s="100">
        <v>1443200</v>
      </c>
      <c r="AB109" s="100">
        <v>186000</v>
      </c>
      <c r="AC109" s="124">
        <v>2051500</v>
      </c>
      <c r="AG109" s="124">
        <v>748018.26</v>
      </c>
      <c r="AH109" s="124">
        <v>404759.65</v>
      </c>
      <c r="AI109" s="124">
        <v>69230.58</v>
      </c>
      <c r="AL109" s="85">
        <f t="shared" si="7"/>
        <v>750972.94</v>
      </c>
      <c r="AM109" s="21">
        <f t="shared" si="8"/>
        <v>37236.239999999998</v>
      </c>
      <c r="AN109" s="86">
        <f t="shared" si="9"/>
        <v>713736.7</v>
      </c>
      <c r="AO109" s="24">
        <f t="shared" si="10"/>
        <v>3300554.2800000003</v>
      </c>
      <c r="AP109" s="25">
        <f t="shared" si="11"/>
        <v>3273508.4899999998</v>
      </c>
      <c r="AQ109" s="16">
        <f t="shared" si="12"/>
        <v>27045.790000000503</v>
      </c>
    </row>
    <row r="110" spans="1:43" ht="15" thickBot="1" x14ac:dyDescent="0.25">
      <c r="A110" s="62" t="s">
        <v>323</v>
      </c>
      <c r="B110" s="62" t="s">
        <v>48</v>
      </c>
      <c r="C110" s="88">
        <v>3439</v>
      </c>
      <c r="D110" s="89" t="s">
        <v>917</v>
      </c>
      <c r="E110" s="266" t="s">
        <v>1683</v>
      </c>
      <c r="F110" s="272">
        <v>869119.21</v>
      </c>
      <c r="G110" s="272">
        <v>31341.49</v>
      </c>
      <c r="H110" s="272">
        <v>298584.68</v>
      </c>
      <c r="K110" s="266">
        <v>46834.75</v>
      </c>
      <c r="L110" s="266">
        <v>273604.71000000002</v>
      </c>
      <c r="O110" s="287">
        <v>0</v>
      </c>
      <c r="P110" s="287">
        <v>57491.75</v>
      </c>
      <c r="Q110" s="287">
        <v>15000</v>
      </c>
      <c r="U110" s="266">
        <v>-181817.45</v>
      </c>
      <c r="V110" s="266">
        <v>961037.76</v>
      </c>
      <c r="W110" s="100">
        <v>1451874.94</v>
      </c>
      <c r="X110" s="100">
        <v>34700</v>
      </c>
      <c r="Y110" s="100">
        <v>1569.21</v>
      </c>
      <c r="AA110" s="100">
        <v>1258950</v>
      </c>
      <c r="AB110" s="100">
        <v>154141.73000000001</v>
      </c>
      <c r="AC110" s="124">
        <v>1904030</v>
      </c>
      <c r="AG110" s="124">
        <v>712440.75</v>
      </c>
      <c r="AH110" s="124">
        <v>103949.58</v>
      </c>
      <c r="AK110" s="124">
        <v>48532</v>
      </c>
      <c r="AL110" s="85">
        <f t="shared" si="7"/>
        <v>1199045.3799999999</v>
      </c>
      <c r="AM110" s="21">
        <f t="shared" si="8"/>
        <v>72491.75</v>
      </c>
      <c r="AN110" s="86">
        <f t="shared" si="9"/>
        <v>1126553.6299999999</v>
      </c>
      <c r="AO110" s="24">
        <f t="shared" si="10"/>
        <v>2901235.88</v>
      </c>
      <c r="AP110" s="25">
        <f t="shared" si="11"/>
        <v>2768952.33</v>
      </c>
      <c r="AQ110" s="16">
        <f t="shared" si="12"/>
        <v>132283.54999999981</v>
      </c>
    </row>
    <row r="111" spans="1:43" ht="15" thickBot="1" x14ac:dyDescent="0.25">
      <c r="A111" s="62" t="s">
        <v>323</v>
      </c>
      <c r="B111" s="62" t="s">
        <v>48</v>
      </c>
      <c r="C111" s="88">
        <v>2930</v>
      </c>
      <c r="D111" s="89" t="s">
        <v>918</v>
      </c>
      <c r="E111" s="266" t="s">
        <v>1684</v>
      </c>
      <c r="F111" s="272">
        <v>297104.86</v>
      </c>
      <c r="G111" s="272">
        <v>48583</v>
      </c>
      <c r="H111" s="272">
        <v>73822.320000000007</v>
      </c>
      <c r="K111" s="266">
        <v>48565.71</v>
      </c>
      <c r="L111" s="266">
        <v>350077.57</v>
      </c>
      <c r="O111" s="287">
        <v>0</v>
      </c>
      <c r="P111" s="287">
        <v>47348.81</v>
      </c>
      <c r="Q111" s="287">
        <v>148000</v>
      </c>
      <c r="S111" s="266">
        <v>17520</v>
      </c>
      <c r="U111" s="266">
        <v>15070.01</v>
      </c>
      <c r="V111" s="266">
        <v>852668.5</v>
      </c>
      <c r="W111" s="100">
        <v>810741.07</v>
      </c>
      <c r="Y111" s="100">
        <v>2019.13</v>
      </c>
      <c r="AA111" s="100">
        <v>470737.1</v>
      </c>
      <c r="AB111" s="100">
        <v>116394.41</v>
      </c>
      <c r="AC111" s="124">
        <v>791217.1</v>
      </c>
      <c r="AG111" s="124">
        <v>632053.76000000001</v>
      </c>
      <c r="AH111" s="124">
        <v>122517.48</v>
      </c>
      <c r="AL111" s="85">
        <f t="shared" si="7"/>
        <v>419510.18</v>
      </c>
      <c r="AM111" s="21">
        <f t="shared" si="8"/>
        <v>195348.81</v>
      </c>
      <c r="AN111" s="86">
        <f t="shared" si="9"/>
        <v>224161.37</v>
      </c>
      <c r="AO111" s="24">
        <f t="shared" si="10"/>
        <v>1399891.7099999997</v>
      </c>
      <c r="AP111" s="25">
        <f t="shared" si="11"/>
        <v>1545788.3399999999</v>
      </c>
      <c r="AQ111" s="16">
        <f t="shared" si="12"/>
        <v>-145896.63000000012</v>
      </c>
    </row>
    <row r="112" spans="1:43" ht="15" thickBot="1" x14ac:dyDescent="0.25">
      <c r="A112" s="62" t="s">
        <v>323</v>
      </c>
      <c r="B112" s="62" t="s">
        <v>48</v>
      </c>
      <c r="C112" s="88">
        <v>1981</v>
      </c>
      <c r="D112" s="89" t="s">
        <v>919</v>
      </c>
      <c r="E112" s="266" t="s">
        <v>1685</v>
      </c>
      <c r="F112" s="272">
        <v>436061.53</v>
      </c>
      <c r="G112" s="272">
        <v>79938.77</v>
      </c>
      <c r="H112" s="272">
        <v>88619.55</v>
      </c>
      <c r="K112" s="266">
        <v>704186.2</v>
      </c>
      <c r="L112" s="266">
        <v>147136.51</v>
      </c>
      <c r="O112" s="287">
        <v>4879.2</v>
      </c>
      <c r="P112" s="287">
        <v>39911.03</v>
      </c>
      <c r="S112" s="266">
        <v>42000</v>
      </c>
      <c r="V112" s="266">
        <v>1993338.97</v>
      </c>
      <c r="W112" s="100">
        <v>949651.52</v>
      </c>
      <c r="Y112" s="100">
        <v>731.02</v>
      </c>
      <c r="AA112" s="100">
        <v>1274805</v>
      </c>
      <c r="AB112" s="100">
        <v>81927.679999999993</v>
      </c>
      <c r="AC112" s="124">
        <v>1538945</v>
      </c>
      <c r="AG112" s="124">
        <v>606697.18999999994</v>
      </c>
      <c r="AH112" s="124">
        <v>115439.81</v>
      </c>
      <c r="AK112" s="124">
        <v>21450</v>
      </c>
      <c r="AL112" s="85">
        <f t="shared" si="7"/>
        <v>604619.85000000009</v>
      </c>
      <c r="AM112" s="21">
        <f t="shared" si="8"/>
        <v>44790.229999999996</v>
      </c>
      <c r="AN112" s="86">
        <f t="shared" si="9"/>
        <v>559829.62000000011</v>
      </c>
      <c r="AO112" s="24">
        <f t="shared" si="10"/>
        <v>2307115.2200000002</v>
      </c>
      <c r="AP112" s="25">
        <f t="shared" si="11"/>
        <v>2282532</v>
      </c>
      <c r="AQ112" s="16">
        <f t="shared" si="12"/>
        <v>24583.220000000205</v>
      </c>
    </row>
    <row r="113" spans="1:43" ht="15" thickBot="1" x14ac:dyDescent="0.25">
      <c r="A113" s="62" t="s">
        <v>323</v>
      </c>
      <c r="B113" s="62" t="s">
        <v>48</v>
      </c>
      <c r="C113" s="88">
        <v>1907</v>
      </c>
      <c r="D113" s="89" t="s">
        <v>920</v>
      </c>
      <c r="E113" s="266" t="s">
        <v>1686</v>
      </c>
      <c r="F113" s="272">
        <v>550801.37</v>
      </c>
      <c r="G113" s="272">
        <v>190716.87</v>
      </c>
      <c r="H113" s="272">
        <v>110226.47</v>
      </c>
      <c r="K113" s="266">
        <v>62985.93</v>
      </c>
      <c r="L113" s="266">
        <v>134291</v>
      </c>
      <c r="O113" s="287">
        <v>0</v>
      </c>
      <c r="P113" s="287">
        <v>47384.959999999999</v>
      </c>
      <c r="Q113" s="287">
        <v>15000</v>
      </c>
      <c r="U113" s="266">
        <v>69340</v>
      </c>
      <c r="V113" s="266">
        <v>3276385.87</v>
      </c>
      <c r="W113" s="100">
        <v>1127728.3400000001</v>
      </c>
      <c r="Y113" s="100">
        <v>1231.73</v>
      </c>
      <c r="AA113" s="100">
        <v>166422.5</v>
      </c>
      <c r="AB113" s="100">
        <v>108154.38</v>
      </c>
      <c r="AC113" s="124">
        <v>649376.5</v>
      </c>
      <c r="AG113" s="124">
        <v>586664.29</v>
      </c>
      <c r="AH113" s="124">
        <v>192558.89</v>
      </c>
      <c r="AL113" s="85">
        <f t="shared" si="7"/>
        <v>851744.71</v>
      </c>
      <c r="AM113" s="21">
        <f t="shared" si="8"/>
        <v>62384.959999999999</v>
      </c>
      <c r="AN113" s="86">
        <f t="shared" si="9"/>
        <v>789359.75</v>
      </c>
      <c r="AO113" s="24">
        <f t="shared" si="10"/>
        <v>1403536.9500000002</v>
      </c>
      <c r="AP113" s="25">
        <f t="shared" si="11"/>
        <v>1428599.6800000002</v>
      </c>
      <c r="AQ113" s="16">
        <f t="shared" si="12"/>
        <v>-25062.729999999981</v>
      </c>
    </row>
    <row r="114" spans="1:43" ht="15" thickBot="1" x14ac:dyDescent="0.25">
      <c r="A114" s="62" t="s">
        <v>323</v>
      </c>
      <c r="B114" s="62" t="s">
        <v>48</v>
      </c>
      <c r="C114" s="88">
        <v>3127</v>
      </c>
      <c r="D114" s="89" t="s">
        <v>921</v>
      </c>
      <c r="E114" s="266" t="s">
        <v>1687</v>
      </c>
      <c r="F114" s="272">
        <v>356960.87</v>
      </c>
      <c r="G114" s="272">
        <v>72188.84</v>
      </c>
      <c r="H114" s="272">
        <v>187311.85</v>
      </c>
      <c r="K114" s="266">
        <v>969018.56</v>
      </c>
      <c r="L114" s="266">
        <v>897066.36</v>
      </c>
      <c r="O114" s="287">
        <v>0</v>
      </c>
      <c r="P114" s="287">
        <v>45735.65</v>
      </c>
      <c r="Q114" s="287">
        <v>351049</v>
      </c>
      <c r="R114" s="287">
        <v>131.29</v>
      </c>
      <c r="U114" s="266">
        <v>35849.99</v>
      </c>
      <c r="V114" s="266">
        <v>3690825.96</v>
      </c>
      <c r="W114" s="100">
        <v>936792.73</v>
      </c>
      <c r="Y114" s="100">
        <v>319.86</v>
      </c>
      <c r="AA114" s="100">
        <v>1152410</v>
      </c>
      <c r="AB114" s="100">
        <v>126268.13</v>
      </c>
      <c r="AC114" s="124">
        <v>1530514</v>
      </c>
      <c r="AG114" s="124">
        <v>650180.31999999995</v>
      </c>
      <c r="AH114" s="124">
        <v>292245.3</v>
      </c>
      <c r="AL114" s="85">
        <f t="shared" si="7"/>
        <v>616461.55999999994</v>
      </c>
      <c r="AM114" s="21">
        <f t="shared" si="8"/>
        <v>396915.94</v>
      </c>
      <c r="AN114" s="86">
        <f t="shared" si="9"/>
        <v>219545.61999999994</v>
      </c>
      <c r="AO114" s="24">
        <f t="shared" si="10"/>
        <v>2215790.7199999997</v>
      </c>
      <c r="AP114" s="25">
        <f t="shared" si="11"/>
        <v>2472939.6199999996</v>
      </c>
      <c r="AQ114" s="16">
        <f t="shared" si="12"/>
        <v>-257148.89999999991</v>
      </c>
    </row>
    <row r="115" spans="1:43" ht="15" thickBot="1" x14ac:dyDescent="0.25">
      <c r="A115" s="62" t="s">
        <v>323</v>
      </c>
      <c r="B115" s="62" t="s">
        <v>48</v>
      </c>
      <c r="C115" s="88">
        <v>2860</v>
      </c>
      <c r="D115" s="89" t="s">
        <v>922</v>
      </c>
      <c r="E115" s="266" t="s">
        <v>1688</v>
      </c>
      <c r="F115" s="272">
        <v>1005631.24</v>
      </c>
      <c r="G115" s="272">
        <v>10987.27</v>
      </c>
      <c r="H115" s="272">
        <v>66743.789999999994</v>
      </c>
      <c r="K115" s="266">
        <v>166106.39000000001</v>
      </c>
      <c r="L115" s="266">
        <v>194884.34</v>
      </c>
      <c r="O115" s="287">
        <v>0</v>
      </c>
      <c r="P115" s="287">
        <v>38600</v>
      </c>
      <c r="U115" s="266">
        <v>14829.46</v>
      </c>
      <c r="V115" s="266">
        <v>1854865.59</v>
      </c>
      <c r="W115" s="100">
        <v>1007036.98</v>
      </c>
      <c r="X115" s="100">
        <v>100000</v>
      </c>
      <c r="Y115" s="100">
        <v>1899.1</v>
      </c>
      <c r="AA115" s="100">
        <v>1099665</v>
      </c>
      <c r="AB115" s="100">
        <v>91220.91</v>
      </c>
      <c r="AC115" s="124">
        <v>1422637</v>
      </c>
      <c r="AG115" s="124">
        <v>844312.82</v>
      </c>
      <c r="AH115" s="124">
        <v>108543.99</v>
      </c>
      <c r="AK115" s="124">
        <v>100000</v>
      </c>
      <c r="AL115" s="85">
        <f t="shared" si="7"/>
        <v>1083362.3</v>
      </c>
      <c r="AM115" s="21">
        <f t="shared" si="8"/>
        <v>38600</v>
      </c>
      <c r="AN115" s="86">
        <f t="shared" si="9"/>
        <v>1044762.3</v>
      </c>
      <c r="AO115" s="24">
        <f t="shared" si="10"/>
        <v>2299821.9900000002</v>
      </c>
      <c r="AP115" s="25">
        <f t="shared" si="11"/>
        <v>2475493.81</v>
      </c>
      <c r="AQ115" s="16">
        <f t="shared" si="12"/>
        <v>-175671.81999999983</v>
      </c>
    </row>
    <row r="116" spans="1:43" ht="15" thickBot="1" x14ac:dyDescent="0.25">
      <c r="A116" s="62" t="s">
        <v>323</v>
      </c>
      <c r="B116" s="62" t="s">
        <v>48</v>
      </c>
      <c r="C116" s="88">
        <v>3321</v>
      </c>
      <c r="D116" s="89" t="s">
        <v>923</v>
      </c>
      <c r="E116" s="266" t="s">
        <v>1689</v>
      </c>
      <c r="F116" s="272">
        <v>1101459.51</v>
      </c>
      <c r="G116" s="272">
        <v>71515</v>
      </c>
      <c r="H116" s="272">
        <v>189546.8</v>
      </c>
      <c r="K116" s="266">
        <v>473566.47</v>
      </c>
      <c r="L116" s="266">
        <v>990102.61</v>
      </c>
      <c r="O116" s="287">
        <v>0</v>
      </c>
      <c r="P116" s="287">
        <v>37676.01</v>
      </c>
      <c r="Q116" s="287">
        <v>5000</v>
      </c>
      <c r="R116" s="287">
        <v>40000</v>
      </c>
      <c r="U116" s="266">
        <v>20658.73</v>
      </c>
      <c r="V116" s="266">
        <v>1808375.97</v>
      </c>
      <c r="W116" s="100">
        <v>1904576.28</v>
      </c>
      <c r="X116" s="100">
        <v>510742</v>
      </c>
      <c r="Y116" s="100">
        <v>1412.37</v>
      </c>
      <c r="AA116" s="100">
        <v>691634.8</v>
      </c>
      <c r="AB116" s="100">
        <v>105171.83</v>
      </c>
      <c r="AC116" s="124">
        <v>1035930.8</v>
      </c>
      <c r="AG116" s="124">
        <v>976291.27</v>
      </c>
      <c r="AH116" s="124">
        <v>233407.95</v>
      </c>
      <c r="AL116" s="85">
        <f t="shared" si="7"/>
        <v>1362521.31</v>
      </c>
      <c r="AM116" s="21">
        <f t="shared" si="8"/>
        <v>82676.010000000009</v>
      </c>
      <c r="AN116" s="86">
        <f t="shared" si="9"/>
        <v>1279845.3</v>
      </c>
      <c r="AO116" s="24">
        <f t="shared" si="10"/>
        <v>3213537.2800000003</v>
      </c>
      <c r="AP116" s="25">
        <f t="shared" si="11"/>
        <v>2245630.02</v>
      </c>
      <c r="AQ116" s="16">
        <f t="shared" si="12"/>
        <v>967907.26000000024</v>
      </c>
    </row>
    <row r="117" spans="1:43" ht="15" thickBot="1" x14ac:dyDescent="0.25">
      <c r="A117" s="62" t="s">
        <v>323</v>
      </c>
      <c r="B117" s="62" t="s">
        <v>48</v>
      </c>
      <c r="C117" s="88">
        <v>3558</v>
      </c>
      <c r="D117" s="89" t="s">
        <v>924</v>
      </c>
      <c r="E117" s="266" t="s">
        <v>1690</v>
      </c>
      <c r="F117" s="272">
        <v>688543.51</v>
      </c>
      <c r="G117" s="272">
        <v>63152.82</v>
      </c>
      <c r="H117" s="272">
        <v>195998.49</v>
      </c>
      <c r="K117" s="266">
        <v>345688.61</v>
      </c>
      <c r="L117" s="266">
        <v>499422.79</v>
      </c>
      <c r="O117" s="287">
        <v>0</v>
      </c>
      <c r="P117" s="287">
        <v>61809.34</v>
      </c>
      <c r="Q117" s="287">
        <v>15000</v>
      </c>
      <c r="S117" s="266">
        <v>324560</v>
      </c>
      <c r="U117" s="266">
        <v>18285.009999999998</v>
      </c>
      <c r="V117" s="266">
        <v>2329931.42</v>
      </c>
      <c r="W117" s="100">
        <v>963037.9</v>
      </c>
      <c r="Y117" s="100">
        <v>788.03</v>
      </c>
      <c r="AA117" s="100">
        <v>1620080</v>
      </c>
      <c r="AB117" s="100">
        <v>135642.98000000001</v>
      </c>
      <c r="AC117" s="124">
        <v>1975280</v>
      </c>
      <c r="AG117" s="124">
        <v>672323.48</v>
      </c>
      <c r="AH117" s="124">
        <v>219836.68</v>
      </c>
      <c r="AL117" s="85">
        <f t="shared" si="7"/>
        <v>947694.82</v>
      </c>
      <c r="AM117" s="21">
        <f t="shared" si="8"/>
        <v>76809.34</v>
      </c>
      <c r="AN117" s="86">
        <f t="shared" si="9"/>
        <v>870885.48</v>
      </c>
      <c r="AO117" s="24">
        <f t="shared" si="10"/>
        <v>2719548.91</v>
      </c>
      <c r="AP117" s="25">
        <f t="shared" si="11"/>
        <v>2867440.16</v>
      </c>
      <c r="AQ117" s="16">
        <f t="shared" si="12"/>
        <v>-147891.25</v>
      </c>
    </row>
    <row r="118" spans="1:43" ht="15" thickBot="1" x14ac:dyDescent="0.25">
      <c r="A118" s="62" t="s">
        <v>323</v>
      </c>
      <c r="B118" s="62" t="s">
        <v>48</v>
      </c>
      <c r="C118" s="88">
        <v>1774</v>
      </c>
      <c r="D118" s="89" t="s">
        <v>925</v>
      </c>
      <c r="E118" s="266" t="s">
        <v>1691</v>
      </c>
      <c r="F118" s="272">
        <v>20001.07</v>
      </c>
      <c r="G118" s="272">
        <v>11175.5</v>
      </c>
      <c r="H118" s="272">
        <v>43497.87</v>
      </c>
      <c r="K118" s="266">
        <v>1516120.52</v>
      </c>
      <c r="L118" s="266">
        <v>343670.11</v>
      </c>
      <c r="O118" s="287">
        <v>3000</v>
      </c>
      <c r="P118" s="287">
        <v>62167.7</v>
      </c>
      <c r="Q118" s="287">
        <v>15000</v>
      </c>
      <c r="R118" s="287">
        <v>50000</v>
      </c>
      <c r="S118" s="266">
        <v>50500</v>
      </c>
      <c r="U118" s="266">
        <v>118010.05</v>
      </c>
      <c r="V118" s="266">
        <v>857017.52</v>
      </c>
      <c r="W118" s="100">
        <v>941644.24</v>
      </c>
      <c r="X118" s="100">
        <v>5000</v>
      </c>
      <c r="Y118" s="100">
        <v>424.02</v>
      </c>
      <c r="AA118" s="100">
        <v>597576</v>
      </c>
      <c r="AB118" s="100">
        <v>1177334.75</v>
      </c>
      <c r="AC118" s="124">
        <v>1022776</v>
      </c>
      <c r="AG118" s="124">
        <v>1952034.57</v>
      </c>
      <c r="AH118" s="124">
        <v>159820.45000000001</v>
      </c>
      <c r="AL118" s="85">
        <f t="shared" si="7"/>
        <v>74674.44</v>
      </c>
      <c r="AM118" s="21">
        <f t="shared" si="8"/>
        <v>130167.7</v>
      </c>
      <c r="AN118" s="86">
        <f t="shared" si="9"/>
        <v>-55493.259999999995</v>
      </c>
      <c r="AO118" s="24">
        <f t="shared" si="10"/>
        <v>2721979.01</v>
      </c>
      <c r="AP118" s="25">
        <f t="shared" si="11"/>
        <v>3134631.0200000005</v>
      </c>
      <c r="AQ118" s="16">
        <f t="shared" si="12"/>
        <v>-412652.01000000071</v>
      </c>
    </row>
    <row r="119" spans="1:43" ht="15" thickBot="1" x14ac:dyDescent="0.25">
      <c r="A119" s="62" t="s">
        <v>323</v>
      </c>
      <c r="B119" s="62" t="s">
        <v>48</v>
      </c>
      <c r="C119" s="88">
        <v>1942</v>
      </c>
      <c r="D119" s="89" t="s">
        <v>926</v>
      </c>
      <c r="E119" s="266" t="s">
        <v>1774</v>
      </c>
      <c r="F119" s="272">
        <v>108244.7</v>
      </c>
      <c r="G119" s="272">
        <v>11583.25</v>
      </c>
      <c r="H119" s="272">
        <v>119965.99</v>
      </c>
      <c r="K119" s="266">
        <v>1036390.83</v>
      </c>
      <c r="L119" s="266">
        <v>116193.11</v>
      </c>
      <c r="O119" s="287">
        <v>153000</v>
      </c>
      <c r="P119" s="287">
        <v>37159.33</v>
      </c>
      <c r="R119" s="287">
        <v>0</v>
      </c>
      <c r="S119" s="266">
        <v>40000</v>
      </c>
      <c r="U119" s="266">
        <v>33644.99</v>
      </c>
      <c r="V119" s="266">
        <v>2768353.45</v>
      </c>
      <c r="W119" s="100">
        <v>883519.59</v>
      </c>
      <c r="Y119" s="100">
        <v>903.73</v>
      </c>
      <c r="AA119" s="100">
        <v>546840</v>
      </c>
      <c r="AB119" s="100">
        <v>103389.69</v>
      </c>
      <c r="AC119" s="124">
        <v>807340</v>
      </c>
      <c r="AG119" s="124">
        <v>1113093.3600000001</v>
      </c>
      <c r="AH119" s="124">
        <v>239804.17</v>
      </c>
      <c r="AL119" s="85">
        <f t="shared" si="7"/>
        <v>239793.94</v>
      </c>
      <c r="AM119" s="21">
        <f t="shared" si="8"/>
        <v>190159.33000000002</v>
      </c>
      <c r="AN119" s="86">
        <f t="shared" si="9"/>
        <v>49634.609999999986</v>
      </c>
      <c r="AO119" s="24">
        <f t="shared" si="10"/>
        <v>1534653.0099999998</v>
      </c>
      <c r="AP119" s="25">
        <f t="shared" si="11"/>
        <v>2160237.5300000003</v>
      </c>
      <c r="AQ119" s="16">
        <f t="shared" si="12"/>
        <v>-625584.52000000048</v>
      </c>
    </row>
    <row r="120" spans="1:43" ht="15" thickBot="1" x14ac:dyDescent="0.25">
      <c r="A120" s="62" t="s">
        <v>323</v>
      </c>
      <c r="B120" s="62" t="s">
        <v>48</v>
      </c>
      <c r="C120" s="88">
        <v>2702</v>
      </c>
      <c r="D120" s="89" t="s">
        <v>927</v>
      </c>
      <c r="E120" s="266" t="s">
        <v>1775</v>
      </c>
      <c r="F120" s="272">
        <v>101920.46</v>
      </c>
      <c r="G120" s="272">
        <v>7407.4</v>
      </c>
      <c r="H120" s="272">
        <v>32647.77</v>
      </c>
      <c r="K120" s="266">
        <v>386828.17</v>
      </c>
      <c r="L120" s="266">
        <v>152650.56</v>
      </c>
      <c r="O120" s="287">
        <v>0</v>
      </c>
      <c r="P120" s="287">
        <v>45459.32</v>
      </c>
      <c r="Q120" s="287">
        <v>7250</v>
      </c>
      <c r="S120" s="266">
        <v>63960</v>
      </c>
      <c r="U120" s="266">
        <v>140592.1</v>
      </c>
      <c r="V120" s="266">
        <v>3313708.59</v>
      </c>
      <c r="W120" s="100">
        <v>911342.01</v>
      </c>
      <c r="Y120" s="100">
        <v>495.13</v>
      </c>
      <c r="AA120" s="100">
        <v>1160965.81</v>
      </c>
      <c r="AB120" s="100">
        <v>120326.09</v>
      </c>
      <c r="AC120" s="124">
        <v>1721891.81</v>
      </c>
      <c r="AG120" s="124">
        <v>831775.51</v>
      </c>
      <c r="AH120" s="124">
        <v>64220.08</v>
      </c>
      <c r="AL120" s="85">
        <f t="shared" si="7"/>
        <v>141975.63</v>
      </c>
      <c r="AM120" s="21">
        <f t="shared" si="8"/>
        <v>52709.32</v>
      </c>
      <c r="AN120" s="86">
        <f t="shared" si="9"/>
        <v>89266.31</v>
      </c>
      <c r="AO120" s="24">
        <f t="shared" si="10"/>
        <v>2193129.04</v>
      </c>
      <c r="AP120" s="25">
        <f t="shared" si="11"/>
        <v>2617887.4000000004</v>
      </c>
      <c r="AQ120" s="16">
        <f t="shared" si="12"/>
        <v>-424758.36000000034</v>
      </c>
    </row>
    <row r="121" spans="1:43" ht="15" thickBot="1" x14ac:dyDescent="0.25">
      <c r="A121" s="62" t="s">
        <v>323</v>
      </c>
      <c r="B121" s="62" t="s">
        <v>48</v>
      </c>
      <c r="C121" s="88">
        <v>2772</v>
      </c>
      <c r="D121" s="89" t="s">
        <v>928</v>
      </c>
      <c r="E121" s="266" t="s">
        <v>1787</v>
      </c>
      <c r="F121" s="272">
        <v>478881.72</v>
      </c>
      <c r="G121" s="272">
        <v>2206.6999999999998</v>
      </c>
      <c r="H121" s="272">
        <v>118868.62</v>
      </c>
      <c r="K121" s="266">
        <v>769317.19</v>
      </c>
      <c r="L121" s="266">
        <v>77665.05</v>
      </c>
      <c r="O121" s="287">
        <v>0</v>
      </c>
      <c r="P121" s="287">
        <v>36311.300000000003</v>
      </c>
      <c r="Q121" s="287">
        <v>120000</v>
      </c>
      <c r="U121" s="266">
        <v>13530</v>
      </c>
      <c r="V121" s="266">
        <v>3532326.06</v>
      </c>
      <c r="W121" s="100">
        <v>824813.84</v>
      </c>
      <c r="X121" s="100">
        <v>150000</v>
      </c>
      <c r="Y121" s="100">
        <v>670.74</v>
      </c>
      <c r="AA121" s="100">
        <v>903945</v>
      </c>
      <c r="AB121" s="100">
        <v>113352.48</v>
      </c>
      <c r="AC121" s="124">
        <v>1166414</v>
      </c>
      <c r="AE121" s="124">
        <v>1520</v>
      </c>
      <c r="AG121" s="124">
        <v>735505.26</v>
      </c>
      <c r="AH121" s="124">
        <v>161625.29999999999</v>
      </c>
      <c r="AL121" s="85">
        <f t="shared" si="7"/>
        <v>599957.04</v>
      </c>
      <c r="AM121" s="21">
        <f t="shared" si="8"/>
        <v>156311.29999999999</v>
      </c>
      <c r="AN121" s="86">
        <f t="shared" si="9"/>
        <v>443645.74000000005</v>
      </c>
      <c r="AO121" s="24">
        <f t="shared" si="10"/>
        <v>1992782.06</v>
      </c>
      <c r="AP121" s="25">
        <f t="shared" si="11"/>
        <v>2065064.56</v>
      </c>
      <c r="AQ121" s="16">
        <f t="shared" si="12"/>
        <v>-72282.5</v>
      </c>
    </row>
    <row r="122" spans="1:43" ht="15" thickBot="1" x14ac:dyDescent="0.25">
      <c r="A122" s="62" t="s">
        <v>39</v>
      </c>
      <c r="B122" s="62" t="s">
        <v>40</v>
      </c>
      <c r="C122" s="88">
        <v>6140</v>
      </c>
      <c r="D122" s="89" t="s">
        <v>929</v>
      </c>
      <c r="E122" s="266" t="s">
        <v>1692</v>
      </c>
      <c r="F122" s="272">
        <v>158795.24</v>
      </c>
      <c r="G122" s="272">
        <v>18512</v>
      </c>
      <c r="H122" s="272">
        <v>186682.27</v>
      </c>
      <c r="K122" s="266">
        <v>1219658.8700000001</v>
      </c>
      <c r="L122" s="266">
        <v>653410.62</v>
      </c>
      <c r="O122" s="287">
        <v>0</v>
      </c>
      <c r="P122" s="287">
        <v>34333.040000000001</v>
      </c>
      <c r="R122" s="287">
        <v>235.41</v>
      </c>
      <c r="S122" s="266">
        <v>13600</v>
      </c>
      <c r="U122" s="266">
        <v>539407.43000000005</v>
      </c>
      <c r="V122" s="266">
        <v>1454124.22</v>
      </c>
      <c r="W122" s="100">
        <v>1472745.85</v>
      </c>
      <c r="X122" s="100">
        <v>124400</v>
      </c>
      <c r="Y122" s="100">
        <v>277.67</v>
      </c>
      <c r="AA122" s="100">
        <v>1102542</v>
      </c>
      <c r="AB122" s="100">
        <v>214000</v>
      </c>
      <c r="AC122" s="124">
        <v>1975332</v>
      </c>
      <c r="AG122" s="124">
        <v>698538.56</v>
      </c>
      <c r="AH122" s="124">
        <v>279762.2</v>
      </c>
      <c r="AK122" s="124">
        <v>500</v>
      </c>
      <c r="AL122" s="85">
        <f t="shared" si="7"/>
        <v>363989.51</v>
      </c>
      <c r="AM122" s="21">
        <f t="shared" si="8"/>
        <v>34568.450000000004</v>
      </c>
      <c r="AN122" s="86">
        <f t="shared" si="9"/>
        <v>329421.06</v>
      </c>
      <c r="AO122" s="24">
        <f t="shared" si="10"/>
        <v>2913965.52</v>
      </c>
      <c r="AP122" s="25">
        <f t="shared" si="11"/>
        <v>2954132.7600000002</v>
      </c>
      <c r="AQ122" s="16">
        <f t="shared" si="12"/>
        <v>-40167.240000000224</v>
      </c>
    </row>
    <row r="123" spans="1:43" ht="15" thickBot="1" x14ac:dyDescent="0.25">
      <c r="A123" s="62" t="s">
        <v>39</v>
      </c>
      <c r="B123" s="62" t="s">
        <v>40</v>
      </c>
      <c r="C123" s="88">
        <v>5316</v>
      </c>
      <c r="D123" s="89" t="s">
        <v>930</v>
      </c>
      <c r="E123" s="266" t="s">
        <v>1693</v>
      </c>
      <c r="F123" s="272">
        <v>322053.25</v>
      </c>
      <c r="G123" s="272">
        <v>7073</v>
      </c>
      <c r="H123" s="272">
        <v>131008.56</v>
      </c>
      <c r="K123" s="266">
        <v>178342.61</v>
      </c>
      <c r="L123" s="266">
        <v>327807.62</v>
      </c>
      <c r="O123" s="287">
        <v>3000</v>
      </c>
      <c r="P123" s="287">
        <v>45353.64</v>
      </c>
      <c r="R123" s="287">
        <v>0</v>
      </c>
      <c r="S123" s="266">
        <v>25000</v>
      </c>
      <c r="V123" s="266">
        <v>5145573.0199999996</v>
      </c>
      <c r="W123" s="100">
        <v>1338822.18</v>
      </c>
      <c r="X123" s="100">
        <v>10000</v>
      </c>
      <c r="Y123" s="100">
        <v>154.53</v>
      </c>
      <c r="AA123" s="100">
        <v>1665802.6</v>
      </c>
      <c r="AB123" s="100">
        <v>403150</v>
      </c>
      <c r="AC123" s="124">
        <v>2391382.6</v>
      </c>
      <c r="AG123" s="124">
        <v>376691.05</v>
      </c>
      <c r="AH123" s="124">
        <v>210463.12</v>
      </c>
      <c r="AL123" s="85">
        <f t="shared" si="7"/>
        <v>460134.81</v>
      </c>
      <c r="AM123" s="21">
        <f t="shared" si="8"/>
        <v>48353.64</v>
      </c>
      <c r="AN123" s="86">
        <f t="shared" si="9"/>
        <v>411781.17</v>
      </c>
      <c r="AO123" s="24">
        <f t="shared" si="10"/>
        <v>3417929.31</v>
      </c>
      <c r="AP123" s="25">
        <f t="shared" si="11"/>
        <v>2978536.77</v>
      </c>
      <c r="AQ123" s="16">
        <f t="shared" si="12"/>
        <v>439392.54000000004</v>
      </c>
    </row>
    <row r="124" spans="1:43" ht="15" thickBot="1" x14ac:dyDescent="0.25">
      <c r="A124" s="62" t="s">
        <v>39</v>
      </c>
      <c r="B124" s="62" t="s">
        <v>40</v>
      </c>
      <c r="C124" s="88">
        <v>1456</v>
      </c>
      <c r="D124" s="89" t="s">
        <v>931</v>
      </c>
      <c r="E124" s="266" t="s">
        <v>1694</v>
      </c>
      <c r="F124" s="272">
        <v>70842.45</v>
      </c>
      <c r="G124" s="272">
        <v>0</v>
      </c>
      <c r="H124" s="272">
        <v>66215.600000000006</v>
      </c>
      <c r="K124" s="266">
        <v>-106230</v>
      </c>
      <c r="L124" s="266">
        <v>1579.17</v>
      </c>
      <c r="P124" s="287">
        <v>26200</v>
      </c>
      <c r="R124" s="287">
        <v>66000</v>
      </c>
      <c r="V124" s="266">
        <v>2682156.09</v>
      </c>
      <c r="W124" s="100">
        <v>690505.81</v>
      </c>
      <c r="Y124" s="100">
        <v>131.44999999999999</v>
      </c>
      <c r="AA124" s="100">
        <v>299529.90000000002</v>
      </c>
      <c r="AB124" s="100">
        <v>79200</v>
      </c>
      <c r="AC124" s="124">
        <v>681213.9</v>
      </c>
      <c r="AE124" s="124">
        <v>1740</v>
      </c>
      <c r="AG124" s="124">
        <v>405603.79</v>
      </c>
      <c r="AH124" s="124">
        <v>119650.99</v>
      </c>
      <c r="AL124" s="85">
        <f t="shared" si="7"/>
        <v>137058.04999999999</v>
      </c>
      <c r="AM124" s="21">
        <f t="shared" si="8"/>
        <v>92200</v>
      </c>
      <c r="AN124" s="86">
        <f t="shared" si="9"/>
        <v>44858.049999999988</v>
      </c>
      <c r="AO124" s="24">
        <f t="shared" si="10"/>
        <v>1069367.1600000001</v>
      </c>
      <c r="AP124" s="25">
        <f t="shared" si="11"/>
        <v>1208208.68</v>
      </c>
      <c r="AQ124" s="16">
        <f t="shared" si="12"/>
        <v>-138841.51999999979</v>
      </c>
    </row>
    <row r="125" spans="1:43" ht="15" thickBot="1" x14ac:dyDescent="0.25">
      <c r="A125" s="62" t="s">
        <v>39</v>
      </c>
      <c r="B125" s="62" t="s">
        <v>40</v>
      </c>
      <c r="C125" s="88">
        <v>2839</v>
      </c>
      <c r="D125" s="89" t="s">
        <v>932</v>
      </c>
      <c r="E125" s="266" t="s">
        <v>1695</v>
      </c>
      <c r="F125" s="272">
        <v>264584.96999999997</v>
      </c>
      <c r="G125" s="272">
        <v>3200</v>
      </c>
      <c r="H125" s="272">
        <v>60624.72</v>
      </c>
      <c r="K125" s="266">
        <v>643562.69999999995</v>
      </c>
      <c r="L125" s="266">
        <v>51092.85</v>
      </c>
      <c r="O125" s="287">
        <v>0</v>
      </c>
      <c r="P125" s="287">
        <v>75231.3</v>
      </c>
      <c r="R125" s="287">
        <v>0</v>
      </c>
      <c r="S125" s="266">
        <v>65000</v>
      </c>
      <c r="V125" s="266">
        <v>2132666.9300000002</v>
      </c>
      <c r="W125" s="100">
        <v>772389.02</v>
      </c>
      <c r="Y125" s="100">
        <v>406.36</v>
      </c>
      <c r="AA125" s="100">
        <v>211910</v>
      </c>
      <c r="AB125" s="100">
        <v>22000</v>
      </c>
      <c r="AC125" s="124">
        <v>462880</v>
      </c>
      <c r="AG125" s="124">
        <v>543271.61</v>
      </c>
      <c r="AH125" s="124">
        <v>80281.36</v>
      </c>
      <c r="AL125" s="85">
        <f t="shared" si="7"/>
        <v>328409.68999999994</v>
      </c>
      <c r="AM125" s="21">
        <f t="shared" si="8"/>
        <v>75231.3</v>
      </c>
      <c r="AN125" s="86">
        <f t="shared" si="9"/>
        <v>253178.38999999996</v>
      </c>
      <c r="AO125" s="24">
        <f t="shared" si="10"/>
        <v>1006705.38</v>
      </c>
      <c r="AP125" s="25">
        <f t="shared" si="11"/>
        <v>1086432.97</v>
      </c>
      <c r="AQ125" s="16">
        <f t="shared" si="12"/>
        <v>-79727.589999999967</v>
      </c>
    </row>
    <row r="126" spans="1:43" ht="15" thickBot="1" x14ac:dyDescent="0.25">
      <c r="A126" s="62" t="s">
        <v>39</v>
      </c>
      <c r="B126" s="62" t="s">
        <v>40</v>
      </c>
      <c r="C126" s="88">
        <v>4801</v>
      </c>
      <c r="D126" s="89" t="s">
        <v>933</v>
      </c>
      <c r="E126" s="266" t="s">
        <v>1696</v>
      </c>
      <c r="F126" s="272">
        <v>909751.53</v>
      </c>
      <c r="G126" s="272">
        <v>9581.4599999999991</v>
      </c>
      <c r="H126" s="272">
        <v>85283.88</v>
      </c>
      <c r="K126" s="266">
        <v>959033.87</v>
      </c>
      <c r="L126" s="266">
        <v>316135.3</v>
      </c>
      <c r="O126" s="287">
        <v>0</v>
      </c>
      <c r="P126" s="287">
        <v>41200.43</v>
      </c>
      <c r="R126" s="287">
        <v>105194.8</v>
      </c>
      <c r="S126" s="266">
        <v>100000</v>
      </c>
      <c r="V126" s="266">
        <v>2748053.22</v>
      </c>
      <c r="W126" s="100">
        <v>1768446.56</v>
      </c>
      <c r="Y126" s="100">
        <v>679.39</v>
      </c>
      <c r="AA126" s="100">
        <v>1075109</v>
      </c>
      <c r="AB126" s="100">
        <v>158000</v>
      </c>
      <c r="AC126" s="124">
        <v>1816489</v>
      </c>
      <c r="AG126" s="124">
        <v>729474.9</v>
      </c>
      <c r="AH126" s="124">
        <v>128712.2</v>
      </c>
      <c r="AK126" s="124">
        <v>500</v>
      </c>
      <c r="AL126" s="85">
        <f t="shared" si="7"/>
        <v>1004616.87</v>
      </c>
      <c r="AM126" s="21">
        <f t="shared" si="8"/>
        <v>146395.23000000001</v>
      </c>
      <c r="AN126" s="86">
        <f t="shared" si="9"/>
        <v>858221.64</v>
      </c>
      <c r="AO126" s="24">
        <f t="shared" si="10"/>
        <v>3002234.95</v>
      </c>
      <c r="AP126" s="25">
        <f t="shared" si="11"/>
        <v>2675176.1</v>
      </c>
      <c r="AQ126" s="16">
        <f t="shared" si="12"/>
        <v>327058.85000000009</v>
      </c>
    </row>
    <row r="127" spans="1:43" ht="15" thickBot="1" x14ac:dyDescent="0.25">
      <c r="A127" s="62" t="s">
        <v>39</v>
      </c>
      <c r="B127" s="62" t="s">
        <v>40</v>
      </c>
      <c r="C127" s="88">
        <v>3761</v>
      </c>
      <c r="D127" s="89" t="s">
        <v>934</v>
      </c>
      <c r="E127" s="266" t="s">
        <v>1697</v>
      </c>
      <c r="F127" s="272">
        <v>803450.18</v>
      </c>
      <c r="G127" s="272">
        <v>5199.5</v>
      </c>
      <c r="H127" s="272">
        <v>58794.879999999997</v>
      </c>
      <c r="K127" s="266">
        <v>293300.88</v>
      </c>
      <c r="L127" s="266">
        <v>576988.87</v>
      </c>
      <c r="O127" s="287">
        <v>2800</v>
      </c>
      <c r="P127" s="287">
        <v>54766.33</v>
      </c>
      <c r="R127" s="287">
        <v>83700</v>
      </c>
      <c r="T127" s="266">
        <v>592794.93999999994</v>
      </c>
      <c r="V127" s="266">
        <v>2326269.85</v>
      </c>
      <c r="W127" s="100">
        <v>1059394.0900000001</v>
      </c>
      <c r="Y127" s="100">
        <v>1391.44</v>
      </c>
      <c r="AA127" s="100">
        <v>527681</v>
      </c>
      <c r="AB127" s="100">
        <v>79200</v>
      </c>
      <c r="AC127" s="124">
        <v>1057281</v>
      </c>
      <c r="AG127" s="124">
        <v>518979.28</v>
      </c>
      <c r="AH127" s="124">
        <v>75332.350000000006</v>
      </c>
      <c r="AK127" s="124">
        <v>500</v>
      </c>
      <c r="AL127" s="85">
        <f t="shared" si="7"/>
        <v>867444.56</v>
      </c>
      <c r="AM127" s="21">
        <f t="shared" si="8"/>
        <v>141266.33000000002</v>
      </c>
      <c r="AN127" s="86">
        <f t="shared" si="9"/>
        <v>726178.23</v>
      </c>
      <c r="AO127" s="24">
        <f t="shared" si="10"/>
        <v>1667666.53</v>
      </c>
      <c r="AP127" s="25">
        <f t="shared" si="11"/>
        <v>1652092.6300000001</v>
      </c>
      <c r="AQ127" s="16">
        <f t="shared" si="12"/>
        <v>15573.899999999907</v>
      </c>
    </row>
    <row r="128" spans="1:43" ht="15" thickBot="1" x14ac:dyDescent="0.25">
      <c r="A128" s="62" t="s">
        <v>39</v>
      </c>
      <c r="B128" s="62" t="s">
        <v>40</v>
      </c>
      <c r="C128" s="88">
        <v>4191</v>
      </c>
      <c r="D128" s="89" t="s">
        <v>935</v>
      </c>
      <c r="E128" s="266" t="s">
        <v>1698</v>
      </c>
      <c r="F128" s="272">
        <v>58120.88</v>
      </c>
      <c r="G128" s="272">
        <v>9169.25</v>
      </c>
      <c r="H128" s="272">
        <v>68920.960000000006</v>
      </c>
      <c r="K128" s="266">
        <v>2333550.5299999998</v>
      </c>
      <c r="L128" s="266">
        <v>120305.54</v>
      </c>
      <c r="P128" s="287">
        <v>2323.09</v>
      </c>
      <c r="V128" s="266">
        <v>3580405.02</v>
      </c>
      <c r="W128" s="100">
        <v>955725.75</v>
      </c>
      <c r="Y128" s="100">
        <v>124.72</v>
      </c>
      <c r="AA128" s="100">
        <v>1110662</v>
      </c>
      <c r="AB128" s="100">
        <v>237600</v>
      </c>
      <c r="AC128" s="124">
        <v>1553362</v>
      </c>
      <c r="AG128" s="124">
        <v>460478.82</v>
      </c>
      <c r="AH128" s="124">
        <v>70498.66</v>
      </c>
      <c r="AK128" s="124">
        <v>2000</v>
      </c>
      <c r="AL128" s="85">
        <f t="shared" si="7"/>
        <v>136211.09000000003</v>
      </c>
      <c r="AM128" s="21">
        <f t="shared" si="8"/>
        <v>2323.09</v>
      </c>
      <c r="AN128" s="86">
        <f t="shared" si="9"/>
        <v>133888.00000000003</v>
      </c>
      <c r="AO128" s="24">
        <f t="shared" si="10"/>
        <v>2304112.4699999997</v>
      </c>
      <c r="AP128" s="25">
        <f t="shared" si="11"/>
        <v>2086339.48</v>
      </c>
      <c r="AQ128" s="16">
        <f t="shared" si="12"/>
        <v>217772.98999999976</v>
      </c>
    </row>
    <row r="129" spans="1:43" ht="15" thickBot="1" x14ac:dyDescent="0.25">
      <c r="A129" s="62" t="s">
        <v>39</v>
      </c>
      <c r="B129" s="62" t="s">
        <v>40</v>
      </c>
      <c r="C129" s="88">
        <v>1988</v>
      </c>
      <c r="D129" s="89" t="s">
        <v>936</v>
      </c>
      <c r="E129" s="266" t="s">
        <v>1699</v>
      </c>
      <c r="F129" s="272">
        <v>661018.42000000004</v>
      </c>
      <c r="G129" s="272">
        <v>0</v>
      </c>
      <c r="H129" s="272">
        <v>72267.100000000006</v>
      </c>
      <c r="K129" s="266">
        <v>466638.08000000002</v>
      </c>
      <c r="L129" s="266">
        <v>44260.82</v>
      </c>
      <c r="P129" s="287">
        <v>124200</v>
      </c>
      <c r="R129" s="287">
        <v>80000</v>
      </c>
      <c r="T129" s="266">
        <v>1143371.24</v>
      </c>
      <c r="V129" s="266">
        <v>2242898.44</v>
      </c>
      <c r="W129" s="100">
        <v>562937.16</v>
      </c>
      <c r="Y129" s="100">
        <v>1247.93</v>
      </c>
      <c r="AA129" s="100">
        <v>1327490</v>
      </c>
      <c r="AB129" s="100">
        <v>57187.82</v>
      </c>
      <c r="AC129" s="124">
        <v>1551790</v>
      </c>
      <c r="AG129" s="124">
        <v>556128.23</v>
      </c>
      <c r="AH129" s="124">
        <v>78235</v>
      </c>
      <c r="AK129" s="124">
        <v>7375</v>
      </c>
      <c r="AL129" s="85">
        <f t="shared" si="7"/>
        <v>733285.52</v>
      </c>
      <c r="AM129" s="21">
        <f t="shared" si="8"/>
        <v>204200</v>
      </c>
      <c r="AN129" s="86">
        <f t="shared" si="9"/>
        <v>529085.52</v>
      </c>
      <c r="AO129" s="24">
        <f t="shared" si="10"/>
        <v>1948862.9100000001</v>
      </c>
      <c r="AP129" s="25">
        <f t="shared" si="11"/>
        <v>2193528.23</v>
      </c>
      <c r="AQ129" s="16">
        <f t="shared" si="12"/>
        <v>-244665.31999999983</v>
      </c>
    </row>
    <row r="130" spans="1:43" ht="15" thickBot="1" x14ac:dyDescent="0.25">
      <c r="A130" s="62" t="s">
        <v>39</v>
      </c>
      <c r="B130" s="62" t="s">
        <v>40</v>
      </c>
      <c r="C130" s="88">
        <v>2809</v>
      </c>
      <c r="D130" s="89" t="s">
        <v>937</v>
      </c>
      <c r="E130" s="266" t="s">
        <v>1776</v>
      </c>
      <c r="F130" s="272">
        <v>168650.35</v>
      </c>
      <c r="G130" s="272">
        <v>7858.8</v>
      </c>
      <c r="H130" s="272">
        <v>52152.68</v>
      </c>
      <c r="K130" s="266">
        <v>1377074</v>
      </c>
      <c r="L130" s="266">
        <v>651379.02</v>
      </c>
      <c r="P130" s="287">
        <v>39013.089999999997</v>
      </c>
      <c r="R130" s="287">
        <v>15000</v>
      </c>
      <c r="S130" s="266">
        <v>0</v>
      </c>
      <c r="T130" s="266">
        <v>-2920440.32</v>
      </c>
      <c r="V130" s="266">
        <v>3888577.01</v>
      </c>
      <c r="W130" s="100">
        <v>869057.62</v>
      </c>
      <c r="X130" s="100">
        <v>78000</v>
      </c>
      <c r="Y130" s="100">
        <v>335.44</v>
      </c>
      <c r="AA130" s="100">
        <v>875171</v>
      </c>
      <c r="AB130" s="100">
        <v>55200</v>
      </c>
      <c r="AC130" s="124">
        <v>1150491</v>
      </c>
      <c r="AG130" s="124">
        <v>761611.61</v>
      </c>
      <c r="AH130" s="124">
        <v>29890</v>
      </c>
      <c r="AJ130" s="124">
        <v>1840</v>
      </c>
      <c r="AL130" s="85">
        <f t="shared" si="7"/>
        <v>228661.83</v>
      </c>
      <c r="AM130" s="21">
        <f t="shared" si="8"/>
        <v>54013.09</v>
      </c>
      <c r="AN130" s="86">
        <f t="shared" si="9"/>
        <v>174648.74</v>
      </c>
      <c r="AO130" s="24">
        <f t="shared" si="10"/>
        <v>1877764.06</v>
      </c>
      <c r="AP130" s="25">
        <f t="shared" si="11"/>
        <v>1943832.6099999999</v>
      </c>
      <c r="AQ130" s="16">
        <f t="shared" si="12"/>
        <v>-66068.549999999814</v>
      </c>
    </row>
    <row r="131" spans="1:43" ht="15" thickBot="1" x14ac:dyDescent="0.25">
      <c r="A131" s="62" t="s">
        <v>39</v>
      </c>
      <c r="B131" s="62" t="s">
        <v>40</v>
      </c>
      <c r="C131" s="88">
        <v>2809</v>
      </c>
      <c r="D131" s="89" t="s">
        <v>938</v>
      </c>
      <c r="E131" s="266" t="s">
        <v>1777</v>
      </c>
      <c r="F131" s="272">
        <v>142439.99</v>
      </c>
      <c r="G131" s="272">
        <v>0</v>
      </c>
      <c r="H131" s="272">
        <v>16005.17</v>
      </c>
      <c r="K131" s="266">
        <v>1199751.31</v>
      </c>
      <c r="L131" s="266">
        <v>435069</v>
      </c>
      <c r="P131" s="287">
        <v>38450</v>
      </c>
      <c r="Q131" s="287">
        <v>296106.44</v>
      </c>
      <c r="S131" s="266">
        <v>76600</v>
      </c>
      <c r="T131" s="266">
        <v>-2803193.59</v>
      </c>
      <c r="V131" s="266">
        <v>3397782.5</v>
      </c>
      <c r="W131" s="100">
        <v>847036.92</v>
      </c>
      <c r="Y131" s="100">
        <v>199.6</v>
      </c>
      <c r="AA131" s="100">
        <v>566250</v>
      </c>
      <c r="AB131" s="100">
        <v>16800</v>
      </c>
      <c r="AC131" s="124">
        <v>930151</v>
      </c>
      <c r="AG131" s="124">
        <v>479088.34</v>
      </c>
      <c r="AH131" s="124">
        <v>255758.61</v>
      </c>
      <c r="AK131" s="124">
        <v>2000</v>
      </c>
      <c r="AL131" s="85">
        <f t="shared" si="7"/>
        <v>158445.16</v>
      </c>
      <c r="AM131" s="21">
        <f t="shared" si="8"/>
        <v>334556.44</v>
      </c>
      <c r="AN131" s="86">
        <f t="shared" si="9"/>
        <v>-176111.28</v>
      </c>
      <c r="AO131" s="24">
        <f t="shared" si="10"/>
        <v>1430286.52</v>
      </c>
      <c r="AP131" s="25">
        <f t="shared" si="11"/>
        <v>1666997.9500000002</v>
      </c>
      <c r="AQ131" s="16">
        <f t="shared" si="12"/>
        <v>-236711.43000000017</v>
      </c>
    </row>
    <row r="132" spans="1:43" ht="15" thickBot="1" x14ac:dyDescent="0.25">
      <c r="A132" s="62" t="s">
        <v>328</v>
      </c>
      <c r="B132" s="62" t="s">
        <v>49</v>
      </c>
      <c r="C132" s="88">
        <v>8788</v>
      </c>
      <c r="D132" s="89" t="s">
        <v>939</v>
      </c>
      <c r="E132" s="266" t="s">
        <v>1700</v>
      </c>
      <c r="F132" s="272">
        <v>83857.16</v>
      </c>
      <c r="G132" s="272">
        <v>66162</v>
      </c>
      <c r="H132" s="272">
        <v>171491.53</v>
      </c>
      <c r="K132" s="266">
        <v>730960.69</v>
      </c>
      <c r="L132" s="266">
        <v>120561.62</v>
      </c>
      <c r="O132" s="287">
        <v>0</v>
      </c>
      <c r="P132" s="287">
        <v>59363.8</v>
      </c>
      <c r="R132" s="287">
        <v>3073</v>
      </c>
      <c r="S132" s="266">
        <v>22000</v>
      </c>
      <c r="U132" s="266">
        <v>-52278.29</v>
      </c>
      <c r="V132" s="266">
        <v>3801436</v>
      </c>
      <c r="W132" s="100">
        <v>1703262.23</v>
      </c>
      <c r="X132" s="100">
        <v>3000</v>
      </c>
      <c r="Y132" s="100">
        <v>243.41</v>
      </c>
      <c r="AA132" s="100">
        <v>827467.9</v>
      </c>
      <c r="AB132" s="100">
        <v>327899.34999999998</v>
      </c>
      <c r="AC132" s="124">
        <v>1729457.9</v>
      </c>
      <c r="AF132" s="124">
        <v>5252</v>
      </c>
      <c r="AG132" s="124">
        <v>946837.6</v>
      </c>
      <c r="AH132" s="124">
        <v>180790.5</v>
      </c>
      <c r="AL132" s="85">
        <f t="shared" si="7"/>
        <v>321510.69</v>
      </c>
      <c r="AM132" s="21">
        <f t="shared" si="8"/>
        <v>62436.800000000003</v>
      </c>
      <c r="AN132" s="86">
        <f t="shared" si="9"/>
        <v>259073.89</v>
      </c>
      <c r="AO132" s="24">
        <f t="shared" si="10"/>
        <v>2861872.89</v>
      </c>
      <c r="AP132" s="25">
        <f t="shared" si="11"/>
        <v>2862338</v>
      </c>
      <c r="AQ132" s="16">
        <f t="shared" si="12"/>
        <v>-465.10999999986961</v>
      </c>
    </row>
    <row r="133" spans="1:43" ht="15" thickBot="1" x14ac:dyDescent="0.25">
      <c r="A133" s="62" t="s">
        <v>328</v>
      </c>
      <c r="B133" s="62" t="s">
        <v>49</v>
      </c>
      <c r="C133" s="88">
        <v>4890</v>
      </c>
      <c r="D133" s="89" t="s">
        <v>940</v>
      </c>
      <c r="E133" s="266" t="s">
        <v>1701</v>
      </c>
      <c r="F133" s="272">
        <v>339997.89</v>
      </c>
      <c r="G133" s="272">
        <v>80812.87</v>
      </c>
      <c r="H133" s="272">
        <v>147776.54</v>
      </c>
      <c r="K133" s="266">
        <v>464927.56</v>
      </c>
      <c r="L133" s="266">
        <v>3089.82</v>
      </c>
      <c r="O133" s="287">
        <v>0</v>
      </c>
      <c r="P133" s="287">
        <v>38928.160000000003</v>
      </c>
      <c r="R133" s="287">
        <v>4424</v>
      </c>
      <c r="S133" s="266">
        <v>269630</v>
      </c>
      <c r="T133" s="266">
        <v>0</v>
      </c>
      <c r="U133" s="266">
        <v>-46307.65</v>
      </c>
      <c r="V133" s="266">
        <v>2453088.7400000002</v>
      </c>
      <c r="W133" s="100">
        <v>1293446.68</v>
      </c>
      <c r="X133" s="100">
        <v>22700</v>
      </c>
      <c r="Y133" s="100">
        <v>702.47</v>
      </c>
      <c r="AA133" s="100">
        <v>1318155.5</v>
      </c>
      <c r="AB133" s="100">
        <v>338699.7</v>
      </c>
      <c r="AC133" s="124">
        <v>1922360.5</v>
      </c>
      <c r="AE133" s="124">
        <v>29115</v>
      </c>
      <c r="AG133" s="124">
        <v>1031814.82</v>
      </c>
      <c r="AH133" s="124">
        <v>203489.79</v>
      </c>
      <c r="AL133" s="85">
        <f t="shared" ref="AL133:AL196" si="13">SUM(F133:I133)</f>
        <v>568587.30000000005</v>
      </c>
      <c r="AM133" s="21">
        <f t="shared" ref="AM133:AM196" si="14">SUM(O133:R133)</f>
        <v>43352.160000000003</v>
      </c>
      <c r="AN133" s="86">
        <f t="shared" ref="AN133:AN196" si="15">AL133-AM133</f>
        <v>525235.14</v>
      </c>
      <c r="AO133" s="24">
        <f t="shared" ref="AO133:AO196" si="16">SUM(W133:AB133)</f>
        <v>2973704.35</v>
      </c>
      <c r="AP133" s="25">
        <f t="shared" ref="AP133:AP196" si="17">SUM(AC133:AK133)</f>
        <v>3186780.11</v>
      </c>
      <c r="AQ133" s="16">
        <f t="shared" ref="AQ133:AQ196" si="18">AO133-AP133</f>
        <v>-213075.75999999978</v>
      </c>
    </row>
    <row r="134" spans="1:43" ht="15" thickBot="1" x14ac:dyDescent="0.25">
      <c r="A134" s="62" t="s">
        <v>328</v>
      </c>
      <c r="B134" s="62" t="s">
        <v>49</v>
      </c>
      <c r="C134" s="88">
        <v>8526</v>
      </c>
      <c r="D134" s="89" t="s">
        <v>941</v>
      </c>
      <c r="E134" s="266" t="s">
        <v>1702</v>
      </c>
      <c r="F134" s="272">
        <v>654123.88</v>
      </c>
      <c r="G134" s="272">
        <v>148926.79999999999</v>
      </c>
      <c r="H134" s="272">
        <v>184370.13</v>
      </c>
      <c r="K134" s="266">
        <v>386250.93</v>
      </c>
      <c r="L134" s="266">
        <v>653826.94999999995</v>
      </c>
      <c r="O134" s="287">
        <v>18680</v>
      </c>
      <c r="P134" s="287">
        <v>75719.67</v>
      </c>
      <c r="R134" s="287">
        <v>30491</v>
      </c>
      <c r="S134" s="266">
        <v>166600</v>
      </c>
      <c r="U134" s="266">
        <v>-87819.58</v>
      </c>
      <c r="V134" s="266">
        <v>3154882.42</v>
      </c>
      <c r="W134" s="100">
        <v>3308782.23</v>
      </c>
      <c r="Y134" s="100">
        <v>1053.49</v>
      </c>
      <c r="AA134" s="100">
        <v>1351165</v>
      </c>
      <c r="AB134" s="100">
        <v>782664.1</v>
      </c>
      <c r="AC134" s="124">
        <v>2445415</v>
      </c>
      <c r="AE134" s="124">
        <v>8650</v>
      </c>
      <c r="AG134" s="124">
        <v>1298542.45</v>
      </c>
      <c r="AH134" s="124">
        <v>68951.460000000006</v>
      </c>
      <c r="AL134" s="85">
        <f t="shared" si="13"/>
        <v>987420.80999999994</v>
      </c>
      <c r="AM134" s="21">
        <f t="shared" si="14"/>
        <v>124890.67</v>
      </c>
      <c r="AN134" s="86">
        <f t="shared" si="15"/>
        <v>862530.1399999999</v>
      </c>
      <c r="AO134" s="24">
        <f t="shared" si="16"/>
        <v>5443664.8200000003</v>
      </c>
      <c r="AP134" s="25">
        <f t="shared" si="17"/>
        <v>3821558.91</v>
      </c>
      <c r="AQ134" s="16">
        <f t="shared" si="18"/>
        <v>1622105.9100000001</v>
      </c>
    </row>
    <row r="135" spans="1:43" ht="15" thickBot="1" x14ac:dyDescent="0.25">
      <c r="A135" s="62" t="s">
        <v>328</v>
      </c>
      <c r="B135" s="62" t="s">
        <v>49</v>
      </c>
      <c r="C135" s="88">
        <v>6442</v>
      </c>
      <c r="D135" s="89" t="s">
        <v>942</v>
      </c>
      <c r="E135" s="266" t="s">
        <v>1703</v>
      </c>
      <c r="F135" s="272">
        <v>345687.57</v>
      </c>
      <c r="G135" s="272">
        <v>55459.02</v>
      </c>
      <c r="H135" s="272">
        <v>166706.26999999999</v>
      </c>
      <c r="K135" s="266">
        <v>326977.53999999998</v>
      </c>
      <c r="L135" s="266">
        <v>41457.370000000003</v>
      </c>
      <c r="O135" s="287">
        <v>0</v>
      </c>
      <c r="P135" s="287">
        <v>53812.63</v>
      </c>
      <c r="R135" s="287">
        <v>1950</v>
      </c>
      <c r="S135" s="266">
        <v>205671</v>
      </c>
      <c r="V135" s="266">
        <v>2689973.6</v>
      </c>
      <c r="W135" s="100">
        <v>2304023.7200000002</v>
      </c>
      <c r="Y135" s="100">
        <v>586.16999999999996</v>
      </c>
      <c r="AA135" s="100">
        <v>897326.4</v>
      </c>
      <c r="AB135" s="100">
        <v>285000</v>
      </c>
      <c r="AC135" s="124">
        <v>1395826.4</v>
      </c>
      <c r="AE135" s="124">
        <v>13289</v>
      </c>
      <c r="AG135" s="124">
        <v>995313.16</v>
      </c>
      <c r="AH135" s="124">
        <v>100393.5</v>
      </c>
      <c r="AL135" s="85">
        <f t="shared" si="13"/>
        <v>567852.86</v>
      </c>
      <c r="AM135" s="21">
        <f t="shared" si="14"/>
        <v>55762.63</v>
      </c>
      <c r="AN135" s="86">
        <f t="shared" si="15"/>
        <v>512090.23</v>
      </c>
      <c r="AO135" s="24">
        <f t="shared" si="16"/>
        <v>3486936.29</v>
      </c>
      <c r="AP135" s="25">
        <f t="shared" si="17"/>
        <v>2504822.06</v>
      </c>
      <c r="AQ135" s="16">
        <f t="shared" si="18"/>
        <v>982114.23</v>
      </c>
    </row>
    <row r="136" spans="1:43" ht="15" thickBot="1" x14ac:dyDescent="0.25">
      <c r="A136" s="62" t="s">
        <v>328</v>
      </c>
      <c r="B136" s="62" t="s">
        <v>49</v>
      </c>
      <c r="C136" s="88">
        <v>3652</v>
      </c>
      <c r="D136" s="89" t="s">
        <v>943</v>
      </c>
      <c r="E136" s="266" t="s">
        <v>1704</v>
      </c>
      <c r="F136" s="272">
        <v>383069.68</v>
      </c>
      <c r="G136" s="272">
        <v>37839.300000000003</v>
      </c>
      <c r="H136" s="272">
        <v>132031.74</v>
      </c>
      <c r="K136" s="266">
        <v>781992.74</v>
      </c>
      <c r="L136" s="266">
        <v>35059.94</v>
      </c>
      <c r="O136" s="287">
        <v>0</v>
      </c>
      <c r="P136" s="287">
        <v>51882.43</v>
      </c>
      <c r="R136" s="287">
        <v>1947</v>
      </c>
      <c r="S136" s="266">
        <v>126600</v>
      </c>
      <c r="U136" s="266">
        <v>-122552.13</v>
      </c>
      <c r="V136" s="266">
        <v>2072080.16</v>
      </c>
      <c r="W136" s="100">
        <v>1118557.4099999999</v>
      </c>
      <c r="Y136" s="100">
        <v>904.47</v>
      </c>
      <c r="AA136" s="100">
        <v>585574.6</v>
      </c>
      <c r="AB136" s="100">
        <v>275601.42</v>
      </c>
      <c r="AC136" s="124">
        <v>1058489.6000000001</v>
      </c>
      <c r="AE136" s="124">
        <v>1810</v>
      </c>
      <c r="AG136" s="124">
        <v>964501.45</v>
      </c>
      <c r="AH136" s="124">
        <v>120160.59</v>
      </c>
      <c r="AL136" s="85">
        <f t="shared" si="13"/>
        <v>552940.72</v>
      </c>
      <c r="AM136" s="21">
        <f t="shared" si="14"/>
        <v>53829.43</v>
      </c>
      <c r="AN136" s="86">
        <f t="shared" si="15"/>
        <v>499111.29</v>
      </c>
      <c r="AO136" s="24">
        <f t="shared" si="16"/>
        <v>1980637.9</v>
      </c>
      <c r="AP136" s="25">
        <f t="shared" si="17"/>
        <v>2144961.64</v>
      </c>
      <c r="AQ136" s="16">
        <f t="shared" si="18"/>
        <v>-164323.74000000022</v>
      </c>
    </row>
    <row r="137" spans="1:43" ht="15" thickBot="1" x14ac:dyDescent="0.25">
      <c r="A137" s="62" t="s">
        <v>328</v>
      </c>
      <c r="B137" s="62" t="s">
        <v>49</v>
      </c>
      <c r="C137" s="88">
        <v>7302</v>
      </c>
      <c r="D137" s="89" t="s">
        <v>944</v>
      </c>
      <c r="E137" s="266" t="s">
        <v>1705</v>
      </c>
      <c r="F137" s="272">
        <v>257621.95</v>
      </c>
      <c r="G137" s="272">
        <v>24447.5</v>
      </c>
      <c r="H137" s="272">
        <v>407711.06</v>
      </c>
      <c r="K137" s="266">
        <v>455008.05</v>
      </c>
      <c r="L137" s="266">
        <v>49330.720000000001</v>
      </c>
      <c r="P137" s="287">
        <v>66005.05</v>
      </c>
      <c r="R137" s="287">
        <v>3183</v>
      </c>
      <c r="S137" s="266">
        <v>244205</v>
      </c>
      <c r="U137" s="266">
        <v>5305.76</v>
      </c>
      <c r="V137" s="266">
        <v>3517785.78</v>
      </c>
      <c r="W137" s="100">
        <v>1555056.99</v>
      </c>
      <c r="X137" s="100">
        <v>11800</v>
      </c>
      <c r="Y137" s="100">
        <v>178.69</v>
      </c>
      <c r="AA137" s="100">
        <v>1331948.1000000001</v>
      </c>
      <c r="AB137" s="100">
        <v>308816.37</v>
      </c>
      <c r="AC137" s="124">
        <v>2125013.1</v>
      </c>
      <c r="AE137" s="124">
        <v>2270</v>
      </c>
      <c r="AG137" s="124">
        <v>870868.8</v>
      </c>
      <c r="AH137" s="124">
        <v>69535.37</v>
      </c>
      <c r="AL137" s="85">
        <f t="shared" si="13"/>
        <v>689780.51</v>
      </c>
      <c r="AM137" s="21">
        <f t="shared" si="14"/>
        <v>69188.05</v>
      </c>
      <c r="AN137" s="86">
        <f t="shared" si="15"/>
        <v>620592.46</v>
      </c>
      <c r="AO137" s="24">
        <f t="shared" si="16"/>
        <v>3207800.1500000004</v>
      </c>
      <c r="AP137" s="25">
        <f t="shared" si="17"/>
        <v>3067687.2700000005</v>
      </c>
      <c r="AQ137" s="16">
        <f t="shared" si="18"/>
        <v>140112.87999999989</v>
      </c>
    </row>
    <row r="138" spans="1:43" ht="15" thickBot="1" x14ac:dyDescent="0.25">
      <c r="A138" s="62" t="s">
        <v>328</v>
      </c>
      <c r="B138" s="62" t="s">
        <v>49</v>
      </c>
      <c r="C138" s="88">
        <v>3122</v>
      </c>
      <c r="D138" s="89" t="s">
        <v>945</v>
      </c>
      <c r="E138" s="266" t="s">
        <v>1706</v>
      </c>
      <c r="F138" s="272">
        <v>434976.47</v>
      </c>
      <c r="G138" s="272">
        <v>171743.65</v>
      </c>
      <c r="H138" s="272">
        <v>282909.24</v>
      </c>
      <c r="K138" s="266">
        <v>1174310.46</v>
      </c>
      <c r="L138" s="266">
        <v>91930.28</v>
      </c>
      <c r="O138" s="287">
        <v>10860</v>
      </c>
      <c r="P138" s="287">
        <v>46124.19</v>
      </c>
      <c r="R138" s="287">
        <v>1985</v>
      </c>
      <c r="S138" s="266">
        <v>369383.6</v>
      </c>
      <c r="U138" s="266">
        <v>-14812.52</v>
      </c>
      <c r="V138" s="266">
        <v>2461639.23</v>
      </c>
      <c r="W138" s="100">
        <v>1163325.97</v>
      </c>
      <c r="X138" s="100">
        <v>32500</v>
      </c>
      <c r="Y138" s="100">
        <v>1043.0899999999999</v>
      </c>
      <c r="AA138" s="100">
        <v>1511429</v>
      </c>
      <c r="AB138" s="100">
        <v>424545</v>
      </c>
      <c r="AC138" s="124">
        <v>1994867</v>
      </c>
      <c r="AE138" s="124">
        <v>6320</v>
      </c>
      <c r="AG138" s="124">
        <v>838061.7</v>
      </c>
      <c r="AH138" s="124">
        <v>121222.07</v>
      </c>
      <c r="AL138" s="85">
        <f t="shared" si="13"/>
        <v>889629.36</v>
      </c>
      <c r="AM138" s="21">
        <f t="shared" si="14"/>
        <v>58969.19</v>
      </c>
      <c r="AN138" s="86">
        <f t="shared" si="15"/>
        <v>830660.16999999993</v>
      </c>
      <c r="AO138" s="24">
        <f t="shared" si="16"/>
        <v>3132843.06</v>
      </c>
      <c r="AP138" s="25">
        <f t="shared" si="17"/>
        <v>2960470.77</v>
      </c>
      <c r="AQ138" s="16">
        <f t="shared" si="18"/>
        <v>172372.29000000004</v>
      </c>
    </row>
    <row r="139" spans="1:43" ht="15" thickBot="1" x14ac:dyDescent="0.25">
      <c r="A139" s="62" t="s">
        <v>328</v>
      </c>
      <c r="B139" s="62" t="s">
        <v>49</v>
      </c>
      <c r="C139" s="88">
        <v>3540</v>
      </c>
      <c r="D139" s="89" t="s">
        <v>946</v>
      </c>
      <c r="E139" s="266" t="s">
        <v>1707</v>
      </c>
      <c r="F139" s="272">
        <v>126790.35</v>
      </c>
      <c r="G139" s="272">
        <v>24680.3</v>
      </c>
      <c r="H139" s="272">
        <v>237350.71</v>
      </c>
      <c r="K139" s="266">
        <v>2268711.15</v>
      </c>
      <c r="L139" s="266">
        <v>51837.35</v>
      </c>
      <c r="O139" s="287">
        <v>0</v>
      </c>
      <c r="P139" s="287">
        <v>43797.15</v>
      </c>
      <c r="R139" s="287">
        <v>3431</v>
      </c>
      <c r="S139" s="266">
        <v>72110</v>
      </c>
      <c r="T139" s="266">
        <v>-313129.26</v>
      </c>
      <c r="U139" s="266">
        <v>11546.3</v>
      </c>
      <c r="V139" s="266">
        <v>1490475.39</v>
      </c>
      <c r="W139" s="100">
        <v>1548259.68</v>
      </c>
      <c r="X139" s="100">
        <v>167945</v>
      </c>
      <c r="Y139" s="100">
        <v>486.85</v>
      </c>
      <c r="AA139" s="100">
        <v>1083092.77</v>
      </c>
      <c r="AB139" s="100">
        <v>314128.03999999998</v>
      </c>
      <c r="AC139" s="124">
        <v>1855842.77</v>
      </c>
      <c r="AE139" s="124">
        <v>2600</v>
      </c>
      <c r="AG139" s="124">
        <v>1187700.98</v>
      </c>
      <c r="AH139" s="124">
        <v>240528.43</v>
      </c>
      <c r="AL139" s="85">
        <f t="shared" si="13"/>
        <v>388821.36</v>
      </c>
      <c r="AM139" s="21">
        <f t="shared" si="14"/>
        <v>47228.15</v>
      </c>
      <c r="AN139" s="86">
        <f t="shared" si="15"/>
        <v>341593.20999999996</v>
      </c>
      <c r="AO139" s="24">
        <f t="shared" si="16"/>
        <v>3113912.34</v>
      </c>
      <c r="AP139" s="25">
        <f t="shared" si="17"/>
        <v>3286672.18</v>
      </c>
      <c r="AQ139" s="16">
        <f t="shared" si="18"/>
        <v>-172759.84000000032</v>
      </c>
    </row>
    <row r="140" spans="1:43" ht="15" thickBot="1" x14ac:dyDescent="0.25">
      <c r="A140" s="62" t="s">
        <v>328</v>
      </c>
      <c r="B140" s="62" t="s">
        <v>49</v>
      </c>
      <c r="C140" s="88">
        <v>8043</v>
      </c>
      <c r="D140" s="89" t="s">
        <v>947</v>
      </c>
      <c r="E140" s="266" t="s">
        <v>1708</v>
      </c>
      <c r="F140" s="272">
        <v>238257.04</v>
      </c>
      <c r="G140" s="272">
        <v>39173.699999999997</v>
      </c>
      <c r="H140" s="272">
        <v>288648.28999999998</v>
      </c>
      <c r="K140" s="266">
        <v>205578.55</v>
      </c>
      <c r="L140" s="266">
        <v>653159.56999999995</v>
      </c>
      <c r="O140" s="287">
        <v>4000</v>
      </c>
      <c r="P140" s="287">
        <v>73388.25</v>
      </c>
      <c r="R140" s="287">
        <v>3709</v>
      </c>
      <c r="S140" s="266">
        <v>249065</v>
      </c>
      <c r="T140" s="266">
        <v>-278782.13</v>
      </c>
      <c r="U140" s="266">
        <v>-714.85</v>
      </c>
      <c r="V140" s="266">
        <v>3511106.83</v>
      </c>
      <c r="W140" s="100">
        <v>2154579.29</v>
      </c>
      <c r="X140" s="100">
        <v>26835</v>
      </c>
      <c r="Y140" s="100">
        <v>415.41</v>
      </c>
      <c r="AA140" s="100">
        <v>1107316.6000000001</v>
      </c>
      <c r="AB140" s="100">
        <v>790694.56</v>
      </c>
      <c r="AC140" s="124">
        <v>2136029.6</v>
      </c>
      <c r="AE140" s="124">
        <v>4610</v>
      </c>
      <c r="AG140" s="124">
        <v>1210687.92</v>
      </c>
      <c r="AH140" s="124">
        <v>136134.19</v>
      </c>
      <c r="AL140" s="85">
        <f t="shared" si="13"/>
        <v>566079.03</v>
      </c>
      <c r="AM140" s="21">
        <f t="shared" si="14"/>
        <v>81097.25</v>
      </c>
      <c r="AN140" s="86">
        <f t="shared" si="15"/>
        <v>484981.78</v>
      </c>
      <c r="AO140" s="24">
        <f t="shared" si="16"/>
        <v>4079840.8600000003</v>
      </c>
      <c r="AP140" s="25">
        <f t="shared" si="17"/>
        <v>3487461.71</v>
      </c>
      <c r="AQ140" s="16">
        <f t="shared" si="18"/>
        <v>592379.15000000037</v>
      </c>
    </row>
    <row r="141" spans="1:43" ht="15" thickBot="1" x14ac:dyDescent="0.25">
      <c r="A141" s="62" t="s">
        <v>328</v>
      </c>
      <c r="B141" s="62" t="s">
        <v>49</v>
      </c>
      <c r="C141" s="88">
        <v>4264</v>
      </c>
      <c r="D141" s="89" t="s">
        <v>948</v>
      </c>
      <c r="E141" s="266" t="s">
        <v>1709</v>
      </c>
      <c r="F141" s="272">
        <v>446238.55</v>
      </c>
      <c r="G141" s="272">
        <v>68455.5</v>
      </c>
      <c r="H141" s="272">
        <v>176342.67</v>
      </c>
      <c r="K141" s="266">
        <v>542402.65</v>
      </c>
      <c r="L141" s="266">
        <v>104536.06</v>
      </c>
      <c r="O141" s="287">
        <v>0</v>
      </c>
      <c r="P141" s="287">
        <v>91350</v>
      </c>
      <c r="R141" s="287">
        <v>1140</v>
      </c>
      <c r="S141" s="266">
        <v>45975</v>
      </c>
      <c r="U141" s="266">
        <v>-1596.97</v>
      </c>
      <c r="V141" s="266">
        <v>1290976.01</v>
      </c>
      <c r="W141" s="100">
        <v>1309014.46</v>
      </c>
      <c r="Y141" s="100">
        <v>816</v>
      </c>
      <c r="AA141" s="100">
        <v>1508906</v>
      </c>
      <c r="AB141" s="100">
        <v>287053.67</v>
      </c>
      <c r="AC141" s="124">
        <v>1871206</v>
      </c>
      <c r="AE141" s="124">
        <v>2000</v>
      </c>
      <c r="AG141" s="124">
        <v>866185.41</v>
      </c>
      <c r="AH141" s="124">
        <v>180460.16</v>
      </c>
      <c r="AL141" s="85">
        <f t="shared" si="13"/>
        <v>691036.72</v>
      </c>
      <c r="AM141" s="21">
        <f t="shared" si="14"/>
        <v>92490</v>
      </c>
      <c r="AN141" s="86">
        <f t="shared" si="15"/>
        <v>598546.72</v>
      </c>
      <c r="AO141" s="24">
        <f t="shared" si="16"/>
        <v>3105790.13</v>
      </c>
      <c r="AP141" s="25">
        <f t="shared" si="17"/>
        <v>2919851.5700000003</v>
      </c>
      <c r="AQ141" s="16">
        <f t="shared" si="18"/>
        <v>185938.55999999959</v>
      </c>
    </row>
    <row r="142" spans="1:43" ht="15" thickBot="1" x14ac:dyDescent="0.25">
      <c r="A142" s="62" t="s">
        <v>328</v>
      </c>
      <c r="B142" s="62" t="s">
        <v>49</v>
      </c>
      <c r="C142" s="88">
        <v>4475</v>
      </c>
      <c r="D142" s="89" t="s">
        <v>949</v>
      </c>
      <c r="E142" s="266" t="s">
        <v>1710</v>
      </c>
      <c r="F142" s="272">
        <v>140989.81</v>
      </c>
      <c r="G142" s="272">
        <v>9613.75</v>
      </c>
      <c r="H142" s="272">
        <v>140315.89000000001</v>
      </c>
      <c r="K142" s="266">
        <v>567438.43999999994</v>
      </c>
      <c r="L142" s="266">
        <v>60213.79</v>
      </c>
      <c r="P142" s="287">
        <v>48616.93</v>
      </c>
      <c r="R142" s="287">
        <v>2886</v>
      </c>
      <c r="U142" s="266">
        <v>2856.53</v>
      </c>
      <c r="V142" s="266">
        <v>431311.75</v>
      </c>
      <c r="W142" s="100">
        <v>2049304.77</v>
      </c>
      <c r="Y142" s="100">
        <v>231.94</v>
      </c>
      <c r="AA142" s="100">
        <v>815473.2</v>
      </c>
      <c r="AB142" s="100">
        <v>304154.56</v>
      </c>
      <c r="AC142" s="124">
        <v>1526073.2</v>
      </c>
      <c r="AE142" s="124">
        <v>1680</v>
      </c>
      <c r="AG142" s="124">
        <v>595621.88</v>
      </c>
      <c r="AH142" s="124">
        <v>156726.23000000001</v>
      </c>
      <c r="AL142" s="85">
        <f t="shared" si="13"/>
        <v>290919.45</v>
      </c>
      <c r="AM142" s="21">
        <f t="shared" si="14"/>
        <v>51502.93</v>
      </c>
      <c r="AN142" s="86">
        <f t="shared" si="15"/>
        <v>239416.52000000002</v>
      </c>
      <c r="AO142" s="24">
        <f t="shared" si="16"/>
        <v>3169164.47</v>
      </c>
      <c r="AP142" s="25">
        <f t="shared" si="17"/>
        <v>2280101.31</v>
      </c>
      <c r="AQ142" s="16">
        <f t="shared" si="18"/>
        <v>889063.16000000015</v>
      </c>
    </row>
    <row r="143" spans="1:43" ht="15" thickBot="1" x14ac:dyDescent="0.25">
      <c r="A143" s="62" t="s">
        <v>328</v>
      </c>
      <c r="B143" s="62" t="s">
        <v>49</v>
      </c>
      <c r="C143" s="88">
        <v>4153</v>
      </c>
      <c r="D143" s="89" t="s">
        <v>950</v>
      </c>
      <c r="E143" s="266" t="s">
        <v>1711</v>
      </c>
      <c r="F143" s="272">
        <v>315885.63</v>
      </c>
      <c r="G143" s="272">
        <v>47993.35</v>
      </c>
      <c r="H143" s="272">
        <v>152387.07</v>
      </c>
      <c r="K143" s="266">
        <v>760079.81</v>
      </c>
      <c r="L143" s="266">
        <v>140217.29</v>
      </c>
      <c r="O143" s="287">
        <v>0</v>
      </c>
      <c r="P143" s="287">
        <v>79618.39</v>
      </c>
      <c r="R143" s="287">
        <v>1841</v>
      </c>
      <c r="S143" s="266">
        <v>53900</v>
      </c>
      <c r="U143" s="266">
        <v>24304.93</v>
      </c>
      <c r="V143" s="266">
        <v>2115546</v>
      </c>
      <c r="W143" s="100">
        <v>1353254.91</v>
      </c>
      <c r="X143" s="100">
        <v>47100</v>
      </c>
      <c r="Y143" s="100">
        <v>622.97</v>
      </c>
      <c r="AA143" s="100">
        <v>944373.8</v>
      </c>
      <c r="AB143" s="100">
        <v>276425.78000000003</v>
      </c>
      <c r="AC143" s="124">
        <v>1435018.8</v>
      </c>
      <c r="AG143" s="124">
        <v>891371.26</v>
      </c>
      <c r="AH143" s="124">
        <v>154560.75</v>
      </c>
      <c r="AL143" s="85">
        <f t="shared" si="13"/>
        <v>516266.05</v>
      </c>
      <c r="AM143" s="21">
        <f t="shared" si="14"/>
        <v>81459.39</v>
      </c>
      <c r="AN143" s="86">
        <f t="shared" si="15"/>
        <v>434806.66</v>
      </c>
      <c r="AO143" s="24">
        <f t="shared" si="16"/>
        <v>2621777.46</v>
      </c>
      <c r="AP143" s="25">
        <f t="shared" si="17"/>
        <v>2480950.81</v>
      </c>
      <c r="AQ143" s="16">
        <f t="shared" si="18"/>
        <v>140826.64999999991</v>
      </c>
    </row>
    <row r="144" spans="1:43" ht="15" thickBot="1" x14ac:dyDescent="0.25">
      <c r="A144" s="62" t="s">
        <v>328</v>
      </c>
      <c r="B144" s="62" t="s">
        <v>49</v>
      </c>
      <c r="C144" s="88">
        <v>2552</v>
      </c>
      <c r="D144" s="89" t="s">
        <v>951</v>
      </c>
      <c r="E144" s="266" t="s">
        <v>1712</v>
      </c>
      <c r="F144" s="272">
        <v>203218.14</v>
      </c>
      <c r="G144" s="272">
        <v>26301.25</v>
      </c>
      <c r="H144" s="272">
        <v>106316.06</v>
      </c>
      <c r="K144" s="266">
        <v>1374476.98</v>
      </c>
      <c r="L144" s="266">
        <v>15871.71</v>
      </c>
      <c r="O144" s="287">
        <v>1348</v>
      </c>
      <c r="P144" s="287">
        <v>52523.519999999997</v>
      </c>
      <c r="R144" s="287">
        <v>2795.5</v>
      </c>
      <c r="S144" s="266">
        <v>50700</v>
      </c>
      <c r="U144" s="266">
        <v>-933.52</v>
      </c>
      <c r="V144" s="266">
        <v>2263113.85</v>
      </c>
      <c r="W144" s="100">
        <v>865231.38</v>
      </c>
      <c r="X144" s="100">
        <v>19790</v>
      </c>
      <c r="Y144" s="100">
        <v>244.64</v>
      </c>
      <c r="AA144" s="100">
        <v>1121741</v>
      </c>
      <c r="AB144" s="100">
        <v>259119</v>
      </c>
      <c r="AC144" s="124">
        <v>1508659.5</v>
      </c>
      <c r="AE144" s="124">
        <v>10520</v>
      </c>
      <c r="AG144" s="124">
        <v>601971.61</v>
      </c>
      <c r="AH144" s="124">
        <v>156564.87</v>
      </c>
      <c r="AL144" s="85">
        <f t="shared" si="13"/>
        <v>335835.45</v>
      </c>
      <c r="AM144" s="21">
        <f t="shared" si="14"/>
        <v>56667.02</v>
      </c>
      <c r="AN144" s="86">
        <f t="shared" si="15"/>
        <v>279168.43</v>
      </c>
      <c r="AO144" s="24">
        <f t="shared" si="16"/>
        <v>2266126.02</v>
      </c>
      <c r="AP144" s="25">
        <f t="shared" si="17"/>
        <v>2277715.98</v>
      </c>
      <c r="AQ144" s="16">
        <f t="shared" si="18"/>
        <v>-11589.959999999963</v>
      </c>
    </row>
    <row r="145" spans="1:43" ht="15" thickBot="1" x14ac:dyDescent="0.25">
      <c r="A145" s="62" t="s">
        <v>328</v>
      </c>
      <c r="B145" s="62" t="s">
        <v>49</v>
      </c>
      <c r="C145" s="88">
        <v>5199</v>
      </c>
      <c r="D145" s="89" t="s">
        <v>952</v>
      </c>
      <c r="E145" s="266" t="s">
        <v>1713</v>
      </c>
      <c r="F145" s="272">
        <v>67174.78</v>
      </c>
      <c r="G145" s="272">
        <v>76749.850000000006</v>
      </c>
      <c r="H145" s="272">
        <v>332082.17</v>
      </c>
      <c r="K145" s="266">
        <v>765575.2</v>
      </c>
      <c r="L145" s="266">
        <v>39380.15</v>
      </c>
      <c r="O145" s="287">
        <v>0</v>
      </c>
      <c r="P145" s="287">
        <v>84278.35</v>
      </c>
      <c r="R145" s="287">
        <v>2672</v>
      </c>
      <c r="S145" s="266">
        <v>36250</v>
      </c>
      <c r="U145" s="266">
        <v>4459.93</v>
      </c>
      <c r="V145" s="266">
        <v>2512572.4500000002</v>
      </c>
      <c r="W145" s="100">
        <v>1504288.02</v>
      </c>
      <c r="X145" s="100">
        <v>70060</v>
      </c>
      <c r="Y145" s="100">
        <v>267.29000000000002</v>
      </c>
      <c r="AA145" s="100">
        <v>1801020.2</v>
      </c>
      <c r="AB145" s="100">
        <v>292292</v>
      </c>
      <c r="AC145" s="124">
        <v>2479312.2000000002</v>
      </c>
      <c r="AE145" s="124">
        <v>2640</v>
      </c>
      <c r="AG145" s="124">
        <v>910940.67</v>
      </c>
      <c r="AH145" s="124">
        <v>70563.289999999994</v>
      </c>
      <c r="AL145" s="85">
        <f t="shared" si="13"/>
        <v>476006.8</v>
      </c>
      <c r="AM145" s="21">
        <f t="shared" si="14"/>
        <v>86950.35</v>
      </c>
      <c r="AN145" s="86">
        <f t="shared" si="15"/>
        <v>389056.44999999995</v>
      </c>
      <c r="AO145" s="24">
        <f t="shared" si="16"/>
        <v>3667927.51</v>
      </c>
      <c r="AP145" s="25">
        <f t="shared" si="17"/>
        <v>3463456.16</v>
      </c>
      <c r="AQ145" s="16">
        <f t="shared" si="18"/>
        <v>204471.34999999963</v>
      </c>
    </row>
    <row r="146" spans="1:43" ht="15" thickBot="1" x14ac:dyDescent="0.25">
      <c r="A146" s="62" t="s">
        <v>328</v>
      </c>
      <c r="B146" s="62" t="s">
        <v>49</v>
      </c>
      <c r="C146" s="88">
        <v>7299</v>
      </c>
      <c r="D146" s="89" t="s">
        <v>953</v>
      </c>
      <c r="E146" s="266" t="s">
        <v>1714</v>
      </c>
      <c r="F146" s="272">
        <v>125361.64</v>
      </c>
      <c r="G146" s="272">
        <v>27866.799999999999</v>
      </c>
      <c r="H146" s="272">
        <v>336042.8</v>
      </c>
      <c r="K146" s="266">
        <v>2089006.72</v>
      </c>
      <c r="L146" s="266">
        <v>898303.03</v>
      </c>
      <c r="O146" s="287">
        <v>0</v>
      </c>
      <c r="P146" s="287">
        <v>62316.53</v>
      </c>
      <c r="R146" s="287">
        <v>2404</v>
      </c>
      <c r="S146" s="266">
        <v>52700</v>
      </c>
      <c r="U146" s="266">
        <v>-10487.99</v>
      </c>
      <c r="V146" s="266">
        <v>1298036.29</v>
      </c>
      <c r="W146" s="100">
        <v>1851430.89</v>
      </c>
      <c r="X146" s="100">
        <v>283496</v>
      </c>
      <c r="Y146" s="100">
        <v>714.85</v>
      </c>
      <c r="AA146" s="100">
        <v>972631.69</v>
      </c>
      <c r="AB146" s="100">
        <v>740274.9</v>
      </c>
      <c r="AC146" s="124">
        <v>1587731.69</v>
      </c>
      <c r="AG146" s="124">
        <v>1035420.49</v>
      </c>
      <c r="AH146" s="124">
        <v>369424.3</v>
      </c>
      <c r="AL146" s="85">
        <f t="shared" si="13"/>
        <v>489271.24</v>
      </c>
      <c r="AM146" s="21">
        <f t="shared" si="14"/>
        <v>64720.53</v>
      </c>
      <c r="AN146" s="86">
        <f t="shared" si="15"/>
        <v>424550.70999999996</v>
      </c>
      <c r="AO146" s="24">
        <f t="shared" si="16"/>
        <v>3848548.3299999996</v>
      </c>
      <c r="AP146" s="25">
        <f t="shared" si="17"/>
        <v>2992576.4799999995</v>
      </c>
      <c r="AQ146" s="16">
        <f t="shared" si="18"/>
        <v>855971.85000000009</v>
      </c>
    </row>
    <row r="147" spans="1:43" ht="15" thickBot="1" x14ac:dyDescent="0.25">
      <c r="A147" s="62" t="s">
        <v>332</v>
      </c>
      <c r="B147" s="62" t="s">
        <v>50</v>
      </c>
      <c r="C147" s="88">
        <v>3325</v>
      </c>
      <c r="D147" s="89" t="s">
        <v>954</v>
      </c>
      <c r="E147" s="266" t="s">
        <v>1715</v>
      </c>
      <c r="F147" s="272">
        <v>189119.94</v>
      </c>
      <c r="G147" s="272">
        <v>55644.1</v>
      </c>
      <c r="H147" s="272">
        <v>740637.88</v>
      </c>
      <c r="K147" s="266">
        <v>794437.27</v>
      </c>
      <c r="L147" s="266">
        <v>298603.57</v>
      </c>
      <c r="O147" s="287">
        <v>63</v>
      </c>
      <c r="P147" s="287">
        <v>49293.56</v>
      </c>
      <c r="U147" s="266">
        <v>90755.61</v>
      </c>
      <c r="V147" s="266">
        <v>1854562.35</v>
      </c>
      <c r="W147" s="100">
        <v>1509288.73</v>
      </c>
      <c r="X147" s="100">
        <v>15000</v>
      </c>
      <c r="Y147" s="100">
        <v>571.86</v>
      </c>
      <c r="AA147" s="100">
        <v>706860</v>
      </c>
      <c r="AB147" s="100">
        <v>246170.27</v>
      </c>
      <c r="AC147" s="124">
        <v>1546260</v>
      </c>
      <c r="AE147" s="124">
        <v>1800</v>
      </c>
      <c r="AG147" s="124">
        <v>603874.57999999996</v>
      </c>
      <c r="AH147" s="124">
        <v>184426.71</v>
      </c>
      <c r="AL147" s="85">
        <f t="shared" si="13"/>
        <v>985401.92</v>
      </c>
      <c r="AM147" s="21">
        <f t="shared" si="14"/>
        <v>49356.56</v>
      </c>
      <c r="AN147" s="86">
        <f t="shared" si="15"/>
        <v>936045.3600000001</v>
      </c>
      <c r="AO147" s="24">
        <f t="shared" si="16"/>
        <v>2477890.86</v>
      </c>
      <c r="AP147" s="25">
        <f t="shared" si="17"/>
        <v>2336361.29</v>
      </c>
      <c r="AQ147" s="16">
        <f t="shared" si="18"/>
        <v>141529.56999999983</v>
      </c>
    </row>
    <row r="148" spans="1:43" ht="15" thickBot="1" x14ac:dyDescent="0.25">
      <c r="A148" s="62" t="s">
        <v>332</v>
      </c>
      <c r="B148" s="62" t="s">
        <v>50</v>
      </c>
      <c r="C148" s="88">
        <v>5397</v>
      </c>
      <c r="D148" s="89" t="s">
        <v>955</v>
      </c>
      <c r="E148" s="266" t="s">
        <v>1716</v>
      </c>
      <c r="F148" s="272">
        <v>957314.86</v>
      </c>
      <c r="G148" s="272">
        <v>48487.15</v>
      </c>
      <c r="H148" s="272">
        <v>49242.11</v>
      </c>
      <c r="K148" s="266">
        <v>953873.81</v>
      </c>
      <c r="L148" s="266">
        <v>537321.14</v>
      </c>
      <c r="O148" s="287">
        <v>0</v>
      </c>
      <c r="P148" s="287">
        <v>47000</v>
      </c>
      <c r="U148" s="266">
        <v>246233.94</v>
      </c>
      <c r="V148" s="266">
        <v>3974625.34</v>
      </c>
      <c r="W148" s="100">
        <v>1813785.71</v>
      </c>
      <c r="X148" s="100">
        <v>152710</v>
      </c>
      <c r="Y148" s="100">
        <v>1988.42</v>
      </c>
      <c r="AA148" s="100">
        <v>801990</v>
      </c>
      <c r="AB148" s="100">
        <v>320362.34999999998</v>
      </c>
      <c r="AC148" s="124">
        <v>1638190</v>
      </c>
      <c r="AE148" s="124">
        <v>1800</v>
      </c>
      <c r="AG148" s="124">
        <v>895439.95</v>
      </c>
      <c r="AH148" s="124">
        <v>309816.38</v>
      </c>
      <c r="AL148" s="85">
        <f t="shared" si="13"/>
        <v>1055044.1200000001</v>
      </c>
      <c r="AM148" s="21">
        <f t="shared" si="14"/>
        <v>47000</v>
      </c>
      <c r="AN148" s="86">
        <f t="shared" si="15"/>
        <v>1008044.1200000001</v>
      </c>
      <c r="AO148" s="24">
        <f t="shared" si="16"/>
        <v>3090836.48</v>
      </c>
      <c r="AP148" s="25">
        <f t="shared" si="17"/>
        <v>2845246.33</v>
      </c>
      <c r="AQ148" s="16">
        <f t="shared" si="18"/>
        <v>245590.14999999991</v>
      </c>
    </row>
    <row r="149" spans="1:43" ht="15" thickBot="1" x14ac:dyDescent="0.25">
      <c r="A149" s="62" t="s">
        <v>332</v>
      </c>
      <c r="B149" s="62" t="s">
        <v>50</v>
      </c>
      <c r="C149" s="88">
        <v>2048</v>
      </c>
      <c r="D149" s="89" t="s">
        <v>956</v>
      </c>
      <c r="E149" s="266" t="s">
        <v>1717</v>
      </c>
      <c r="F149" s="272">
        <v>441076.88</v>
      </c>
      <c r="G149" s="272">
        <v>34955</v>
      </c>
      <c r="H149" s="272">
        <v>72728.070000000007</v>
      </c>
      <c r="K149" s="266">
        <v>1143319.1100000001</v>
      </c>
      <c r="L149" s="266">
        <v>411582.51</v>
      </c>
      <c r="M149" s="266">
        <v>3500</v>
      </c>
      <c r="O149" s="287">
        <v>4800</v>
      </c>
      <c r="P149" s="287">
        <v>30602.6</v>
      </c>
      <c r="U149" s="266">
        <v>128078.49</v>
      </c>
      <c r="V149" s="266">
        <v>2427116.52</v>
      </c>
      <c r="W149" s="100">
        <v>943552.29</v>
      </c>
      <c r="X149" s="100">
        <v>176064</v>
      </c>
      <c r="Y149" s="100">
        <v>1086.51</v>
      </c>
      <c r="AA149" s="100">
        <v>1452468.1</v>
      </c>
      <c r="AB149" s="100">
        <v>172470.11</v>
      </c>
      <c r="AC149" s="124">
        <v>1689368.1</v>
      </c>
      <c r="AE149" s="124">
        <v>1800</v>
      </c>
      <c r="AG149" s="124">
        <v>778215.01</v>
      </c>
      <c r="AH149" s="124">
        <v>211364.85</v>
      </c>
      <c r="AK149" s="124">
        <v>41200</v>
      </c>
      <c r="AL149" s="85">
        <f t="shared" si="13"/>
        <v>548759.94999999995</v>
      </c>
      <c r="AM149" s="21">
        <f t="shared" si="14"/>
        <v>35402.6</v>
      </c>
      <c r="AN149" s="86">
        <f t="shared" si="15"/>
        <v>513357.35</v>
      </c>
      <c r="AO149" s="24">
        <f t="shared" si="16"/>
        <v>2745641.0100000002</v>
      </c>
      <c r="AP149" s="25">
        <f t="shared" si="17"/>
        <v>2721947.9600000004</v>
      </c>
      <c r="AQ149" s="16">
        <f t="shared" si="18"/>
        <v>23693.049999999814</v>
      </c>
    </row>
    <row r="150" spans="1:43" ht="15" thickBot="1" x14ac:dyDescent="0.25">
      <c r="A150" s="62" t="s">
        <v>332</v>
      </c>
      <c r="B150" s="62" t="s">
        <v>50</v>
      </c>
      <c r="C150" s="88">
        <v>5559</v>
      </c>
      <c r="D150" s="89" t="s">
        <v>957</v>
      </c>
      <c r="E150" s="266" t="s">
        <v>1718</v>
      </c>
      <c r="F150" s="272">
        <v>514792.01</v>
      </c>
      <c r="G150" s="272">
        <v>22958.02</v>
      </c>
      <c r="H150" s="272">
        <v>252206.33</v>
      </c>
      <c r="K150" s="266">
        <v>1008551.95</v>
      </c>
      <c r="L150" s="266">
        <v>617620.69999999995</v>
      </c>
      <c r="O150" s="287">
        <v>440</v>
      </c>
      <c r="P150" s="287">
        <v>41750</v>
      </c>
      <c r="R150" s="287">
        <v>2005.62</v>
      </c>
      <c r="U150" s="266">
        <v>286015.02</v>
      </c>
      <c r="V150" s="266">
        <v>2538450.7999999998</v>
      </c>
      <c r="W150" s="100">
        <v>1000070.35</v>
      </c>
      <c r="X150" s="100">
        <v>205930</v>
      </c>
      <c r="Y150" s="100">
        <v>1392.72</v>
      </c>
      <c r="AA150" s="100">
        <v>1954189</v>
      </c>
      <c r="AB150" s="100">
        <v>363094.55</v>
      </c>
      <c r="AC150" s="124">
        <v>2483849</v>
      </c>
      <c r="AE150" s="124">
        <v>1800</v>
      </c>
      <c r="AG150" s="124">
        <v>845754.54</v>
      </c>
      <c r="AH150" s="124">
        <v>311335.12</v>
      </c>
      <c r="AL150" s="85">
        <f t="shared" si="13"/>
        <v>789956.36</v>
      </c>
      <c r="AM150" s="21">
        <f t="shared" si="14"/>
        <v>44195.62</v>
      </c>
      <c r="AN150" s="86">
        <f t="shared" si="15"/>
        <v>745760.74</v>
      </c>
      <c r="AO150" s="24">
        <f t="shared" si="16"/>
        <v>3524676.62</v>
      </c>
      <c r="AP150" s="25">
        <f t="shared" si="17"/>
        <v>3642738.66</v>
      </c>
      <c r="AQ150" s="16">
        <f t="shared" si="18"/>
        <v>-118062.04000000004</v>
      </c>
    </row>
    <row r="151" spans="1:43" ht="15" thickBot="1" x14ac:dyDescent="0.25">
      <c r="A151" s="62" t="s">
        <v>332</v>
      </c>
      <c r="B151" s="62" t="s">
        <v>50</v>
      </c>
      <c r="C151" s="88">
        <v>3394</v>
      </c>
      <c r="D151" s="89" t="s">
        <v>958</v>
      </c>
      <c r="E151" s="266" t="s">
        <v>1719</v>
      </c>
      <c r="F151" s="272">
        <v>411015.67</v>
      </c>
      <c r="G151" s="272">
        <v>130713.01</v>
      </c>
      <c r="H151" s="272">
        <v>371051.78</v>
      </c>
      <c r="K151" s="266">
        <v>1085022.21</v>
      </c>
      <c r="L151" s="266">
        <v>483023.65</v>
      </c>
      <c r="O151" s="287">
        <v>2260</v>
      </c>
      <c r="P151" s="287">
        <v>226449.68</v>
      </c>
      <c r="U151" s="266">
        <v>324717.59999999998</v>
      </c>
      <c r="V151" s="266">
        <v>3053279.47</v>
      </c>
      <c r="W151" s="100">
        <v>1919051.69</v>
      </c>
      <c r="X151" s="100">
        <v>187400</v>
      </c>
      <c r="Y151" s="100">
        <v>972.08</v>
      </c>
      <c r="AA151" s="100">
        <v>974540</v>
      </c>
      <c r="AB151" s="100">
        <v>304369.95</v>
      </c>
      <c r="AC151" s="124">
        <v>1653260</v>
      </c>
      <c r="AE151" s="124">
        <v>1800</v>
      </c>
      <c r="AG151" s="124">
        <v>879185.41</v>
      </c>
      <c r="AH151" s="124">
        <v>204823.45</v>
      </c>
      <c r="AL151" s="85">
        <f t="shared" si="13"/>
        <v>912780.46</v>
      </c>
      <c r="AM151" s="21">
        <f t="shared" si="14"/>
        <v>228709.68</v>
      </c>
      <c r="AN151" s="86">
        <f t="shared" si="15"/>
        <v>684070.78</v>
      </c>
      <c r="AO151" s="24">
        <f t="shared" si="16"/>
        <v>3386333.72</v>
      </c>
      <c r="AP151" s="25">
        <f t="shared" si="17"/>
        <v>2739068.8600000003</v>
      </c>
      <c r="AQ151" s="16">
        <f t="shared" si="18"/>
        <v>647264.85999999987</v>
      </c>
    </row>
    <row r="152" spans="1:43" ht="15" thickBot="1" x14ac:dyDescent="0.25">
      <c r="A152" s="62" t="s">
        <v>332</v>
      </c>
      <c r="B152" s="62" t="s">
        <v>50</v>
      </c>
      <c r="C152" s="88">
        <v>4182</v>
      </c>
      <c r="D152" s="89" t="s">
        <v>959</v>
      </c>
      <c r="E152" s="266" t="s">
        <v>1720</v>
      </c>
      <c r="F152" s="272">
        <v>320405.32</v>
      </c>
      <c r="G152" s="272">
        <v>11079</v>
      </c>
      <c r="H152" s="272">
        <v>77510.48</v>
      </c>
      <c r="K152" s="266">
        <v>271393.8</v>
      </c>
      <c r="L152" s="266">
        <v>258078.25</v>
      </c>
      <c r="P152" s="287">
        <v>48400</v>
      </c>
      <c r="U152" s="266">
        <v>193526.8</v>
      </c>
      <c r="V152" s="266">
        <v>1819262.69</v>
      </c>
      <c r="W152" s="100">
        <v>1327667.9099999999</v>
      </c>
      <c r="X152" s="100">
        <v>256285</v>
      </c>
      <c r="Y152" s="100">
        <v>666.7</v>
      </c>
      <c r="AA152" s="100">
        <v>972825</v>
      </c>
      <c r="AB152" s="100">
        <v>357312.03</v>
      </c>
      <c r="AC152" s="124">
        <v>1671025</v>
      </c>
      <c r="AE152" s="124">
        <v>1800</v>
      </c>
      <c r="AG152" s="124">
        <v>745010.67</v>
      </c>
      <c r="AH152" s="124">
        <v>175024.35</v>
      </c>
      <c r="AL152" s="85">
        <f t="shared" si="13"/>
        <v>408994.8</v>
      </c>
      <c r="AM152" s="21">
        <f t="shared" si="14"/>
        <v>48400</v>
      </c>
      <c r="AN152" s="86">
        <f t="shared" si="15"/>
        <v>360594.8</v>
      </c>
      <c r="AO152" s="24">
        <f t="shared" si="16"/>
        <v>2914756.6399999997</v>
      </c>
      <c r="AP152" s="25">
        <f t="shared" si="17"/>
        <v>2592860.02</v>
      </c>
      <c r="AQ152" s="16">
        <f t="shared" si="18"/>
        <v>321896.61999999965</v>
      </c>
    </row>
    <row r="153" spans="1:43" ht="15" thickBot="1" x14ac:dyDescent="0.25">
      <c r="A153" s="62" t="s">
        <v>332</v>
      </c>
      <c r="B153" s="62" t="s">
        <v>50</v>
      </c>
      <c r="C153" s="88">
        <v>4497</v>
      </c>
      <c r="D153" s="89" t="s">
        <v>960</v>
      </c>
      <c r="E153" s="266" t="s">
        <v>1721</v>
      </c>
      <c r="F153" s="272">
        <v>76891.62</v>
      </c>
      <c r="G153" s="272">
        <v>73508.95</v>
      </c>
      <c r="H153" s="272">
        <v>508287.1</v>
      </c>
      <c r="K153" s="266">
        <v>1085942.3799999999</v>
      </c>
      <c r="L153" s="266">
        <v>237980.51</v>
      </c>
      <c r="O153" s="287">
        <v>6490</v>
      </c>
      <c r="P153" s="287">
        <v>37304</v>
      </c>
      <c r="U153" s="266">
        <v>312037.92</v>
      </c>
      <c r="V153" s="266">
        <v>2522678.58</v>
      </c>
      <c r="W153" s="100">
        <v>823862.9</v>
      </c>
      <c r="X153" s="100">
        <v>239400</v>
      </c>
      <c r="Y153" s="100">
        <v>437.19</v>
      </c>
      <c r="AA153" s="100">
        <v>1760620</v>
      </c>
      <c r="AB153" s="100">
        <v>248258.83</v>
      </c>
      <c r="AC153" s="124">
        <v>2078720</v>
      </c>
      <c r="AE153" s="124">
        <v>1800</v>
      </c>
      <c r="AG153" s="124">
        <v>902352.6</v>
      </c>
      <c r="AH153" s="124">
        <v>212546.08</v>
      </c>
      <c r="AL153" s="85">
        <f t="shared" si="13"/>
        <v>658687.66999999993</v>
      </c>
      <c r="AM153" s="21">
        <f t="shared" si="14"/>
        <v>43794</v>
      </c>
      <c r="AN153" s="86">
        <f t="shared" si="15"/>
        <v>614893.66999999993</v>
      </c>
      <c r="AO153" s="24">
        <f t="shared" si="16"/>
        <v>3072578.92</v>
      </c>
      <c r="AP153" s="25">
        <f t="shared" si="17"/>
        <v>3195418.68</v>
      </c>
      <c r="AQ153" s="16">
        <f t="shared" si="18"/>
        <v>-122839.76000000024</v>
      </c>
    </row>
    <row r="154" spans="1:43" ht="15" thickBot="1" x14ac:dyDescent="0.25">
      <c r="A154" s="62" t="s">
        <v>332</v>
      </c>
      <c r="B154" s="62" t="s">
        <v>50</v>
      </c>
      <c r="C154" s="88">
        <v>4239</v>
      </c>
      <c r="D154" s="89" t="s">
        <v>961</v>
      </c>
      <c r="E154" s="266" t="s">
        <v>1722</v>
      </c>
      <c r="F154" s="272">
        <v>145379.10999999999</v>
      </c>
      <c r="G154" s="272">
        <v>50657.5</v>
      </c>
      <c r="H154" s="272">
        <v>79960.61</v>
      </c>
      <c r="K154" s="266">
        <v>1386571.25</v>
      </c>
      <c r="L154" s="266">
        <v>398713.68</v>
      </c>
      <c r="O154" s="287">
        <v>8550</v>
      </c>
      <c r="P154" s="287">
        <v>42931.3</v>
      </c>
      <c r="U154" s="266">
        <v>214688.87</v>
      </c>
      <c r="V154" s="266">
        <v>4801199.47</v>
      </c>
      <c r="W154" s="100">
        <v>1233094.3899999999</v>
      </c>
      <c r="AA154" s="100">
        <v>173775</v>
      </c>
      <c r="AB154" s="100">
        <v>313512.67</v>
      </c>
      <c r="AC154" s="124">
        <v>807775</v>
      </c>
      <c r="AE154" s="124">
        <v>1800</v>
      </c>
      <c r="AG154" s="124">
        <v>719499.6</v>
      </c>
      <c r="AH154" s="124">
        <v>340324.28</v>
      </c>
      <c r="AL154" s="85">
        <f t="shared" si="13"/>
        <v>275997.21999999997</v>
      </c>
      <c r="AM154" s="21">
        <f t="shared" si="14"/>
        <v>51481.3</v>
      </c>
      <c r="AN154" s="86">
        <f t="shared" si="15"/>
        <v>224515.91999999998</v>
      </c>
      <c r="AO154" s="24">
        <f t="shared" si="16"/>
        <v>1720382.0599999998</v>
      </c>
      <c r="AP154" s="25">
        <f t="shared" si="17"/>
        <v>1869398.8800000001</v>
      </c>
      <c r="AQ154" s="16">
        <f t="shared" si="18"/>
        <v>-149016.8200000003</v>
      </c>
    </row>
    <row r="155" spans="1:43" ht="15" thickBot="1" x14ac:dyDescent="0.25">
      <c r="A155" s="62" t="s">
        <v>332</v>
      </c>
      <c r="B155" s="62" t="s">
        <v>50</v>
      </c>
      <c r="C155" s="88">
        <v>3891</v>
      </c>
      <c r="D155" s="89" t="s">
        <v>962</v>
      </c>
      <c r="E155" s="266" t="s">
        <v>1723</v>
      </c>
      <c r="F155" s="272">
        <v>18509.18</v>
      </c>
      <c r="G155" s="272">
        <v>39216.949999999997</v>
      </c>
      <c r="H155" s="272">
        <v>246794.11</v>
      </c>
      <c r="K155" s="266">
        <v>877561.62</v>
      </c>
      <c r="L155" s="266">
        <v>290233.02</v>
      </c>
      <c r="O155" s="287">
        <v>102000</v>
      </c>
      <c r="P155" s="287">
        <v>105990.1</v>
      </c>
      <c r="R155" s="287">
        <v>0.17</v>
      </c>
      <c r="U155" s="266">
        <v>337382.44</v>
      </c>
      <c r="V155" s="266">
        <v>5209136.26</v>
      </c>
      <c r="W155" s="100">
        <v>1328483.51</v>
      </c>
      <c r="Y155" s="100">
        <v>433.79</v>
      </c>
      <c r="AA155" s="100">
        <v>1391810</v>
      </c>
      <c r="AB155" s="100">
        <v>306848.67</v>
      </c>
      <c r="AC155" s="124">
        <v>2050310</v>
      </c>
      <c r="AE155" s="124">
        <v>1800</v>
      </c>
      <c r="AG155" s="124">
        <v>887902.48</v>
      </c>
      <c r="AH155" s="124">
        <v>354143.53</v>
      </c>
      <c r="AL155" s="85">
        <f t="shared" si="13"/>
        <v>304520.24</v>
      </c>
      <c r="AM155" s="21">
        <f t="shared" si="14"/>
        <v>207990.27000000002</v>
      </c>
      <c r="AN155" s="86">
        <f t="shared" si="15"/>
        <v>96529.969999999972</v>
      </c>
      <c r="AO155" s="24">
        <f t="shared" si="16"/>
        <v>3027575.9699999997</v>
      </c>
      <c r="AP155" s="25">
        <f t="shared" si="17"/>
        <v>3294156.01</v>
      </c>
      <c r="AQ155" s="16">
        <f t="shared" si="18"/>
        <v>-266580.04000000004</v>
      </c>
    </row>
    <row r="156" spans="1:43" ht="15" thickBot="1" x14ac:dyDescent="0.25">
      <c r="A156" s="62" t="s">
        <v>332</v>
      </c>
      <c r="B156" s="62" t="s">
        <v>50</v>
      </c>
      <c r="C156" s="88">
        <v>3687</v>
      </c>
      <c r="D156" s="89" t="s">
        <v>963</v>
      </c>
      <c r="E156" s="266" t="s">
        <v>1724</v>
      </c>
      <c r="F156" s="272">
        <v>279103.8</v>
      </c>
      <c r="G156" s="272">
        <v>30951</v>
      </c>
      <c r="H156" s="272">
        <v>190651.57</v>
      </c>
      <c r="K156" s="266">
        <v>1025518.81</v>
      </c>
      <c r="L156" s="266">
        <v>204247.22</v>
      </c>
      <c r="O156" s="287">
        <v>3000</v>
      </c>
      <c r="P156" s="287">
        <v>98250.66</v>
      </c>
      <c r="U156" s="266">
        <v>256374.53</v>
      </c>
      <c r="V156" s="266">
        <v>2453318.4700000002</v>
      </c>
      <c r="W156" s="100">
        <v>832109.8</v>
      </c>
      <c r="Y156" s="100">
        <v>898.25</v>
      </c>
      <c r="AA156" s="100">
        <v>788760</v>
      </c>
      <c r="AB156" s="100">
        <v>253202.43</v>
      </c>
      <c r="AC156" s="124">
        <v>1011764</v>
      </c>
      <c r="AE156" s="124">
        <v>1800</v>
      </c>
      <c r="AG156" s="124">
        <v>801697.72</v>
      </c>
      <c r="AH156" s="124">
        <v>248151.04000000001</v>
      </c>
      <c r="AL156" s="85">
        <f t="shared" si="13"/>
        <v>500706.37</v>
      </c>
      <c r="AM156" s="21">
        <f t="shared" si="14"/>
        <v>101250.66</v>
      </c>
      <c r="AN156" s="86">
        <f t="shared" si="15"/>
        <v>399455.70999999996</v>
      </c>
      <c r="AO156" s="24">
        <f t="shared" si="16"/>
        <v>1874970.48</v>
      </c>
      <c r="AP156" s="25">
        <f t="shared" si="17"/>
        <v>2063412.76</v>
      </c>
      <c r="AQ156" s="16">
        <f t="shared" si="18"/>
        <v>-188442.28000000003</v>
      </c>
    </row>
    <row r="157" spans="1:43" ht="15" thickBot="1" x14ac:dyDescent="0.25">
      <c r="A157" s="62" t="s">
        <v>332</v>
      </c>
      <c r="B157" s="62" t="s">
        <v>50</v>
      </c>
      <c r="C157" s="88">
        <v>7013</v>
      </c>
      <c r="D157" s="89" t="s">
        <v>964</v>
      </c>
      <c r="E157" s="266" t="s">
        <v>1725</v>
      </c>
      <c r="F157" s="272">
        <v>504240.85</v>
      </c>
      <c r="G157" s="272">
        <v>536712.66</v>
      </c>
      <c r="H157" s="272">
        <v>55891.43</v>
      </c>
      <c r="K157" s="266">
        <v>374992.49</v>
      </c>
      <c r="L157" s="266">
        <v>1519878.3</v>
      </c>
      <c r="O157" s="287">
        <v>13840</v>
      </c>
      <c r="P157" s="287">
        <v>164138.20000000001</v>
      </c>
      <c r="S157" s="266">
        <v>3100</v>
      </c>
      <c r="U157" s="266">
        <v>-2475729.7799999998</v>
      </c>
      <c r="V157" s="266">
        <v>4517827.99</v>
      </c>
      <c r="W157" s="100">
        <v>1484575.68</v>
      </c>
      <c r="X157" s="100">
        <v>246220</v>
      </c>
      <c r="Y157" s="100">
        <v>1055.6099999999999</v>
      </c>
      <c r="AA157" s="100">
        <v>1411480</v>
      </c>
      <c r="AB157" s="100">
        <v>1449239.47</v>
      </c>
      <c r="AC157" s="124">
        <v>1931830</v>
      </c>
      <c r="AE157" s="124">
        <v>1800</v>
      </c>
      <c r="AF157" s="124">
        <v>1640</v>
      </c>
      <c r="AG157" s="124">
        <v>1326526.5</v>
      </c>
      <c r="AH157" s="124">
        <v>329861.84000000003</v>
      </c>
      <c r="AL157" s="85">
        <f t="shared" si="13"/>
        <v>1096844.94</v>
      </c>
      <c r="AM157" s="21">
        <f t="shared" si="14"/>
        <v>177978.2</v>
      </c>
      <c r="AN157" s="86">
        <f t="shared" si="15"/>
        <v>918866.74</v>
      </c>
      <c r="AO157" s="24">
        <f t="shared" si="16"/>
        <v>4592570.76</v>
      </c>
      <c r="AP157" s="25">
        <f t="shared" si="17"/>
        <v>3591658.34</v>
      </c>
      <c r="AQ157" s="16">
        <f t="shared" si="18"/>
        <v>1000912.4199999999</v>
      </c>
    </row>
    <row r="158" spans="1:43" ht="15" thickBot="1" x14ac:dyDescent="0.25">
      <c r="A158" s="62" t="s">
        <v>332</v>
      </c>
      <c r="B158" s="62" t="s">
        <v>50</v>
      </c>
      <c r="C158" s="88">
        <v>4588</v>
      </c>
      <c r="D158" s="89" t="s">
        <v>965</v>
      </c>
      <c r="E158" s="266" t="s">
        <v>1726</v>
      </c>
      <c r="F158" s="272">
        <v>343113.14</v>
      </c>
      <c r="G158" s="272">
        <v>81039.5</v>
      </c>
      <c r="H158" s="272">
        <v>67198.3</v>
      </c>
      <c r="K158" s="266">
        <v>704174.28</v>
      </c>
      <c r="L158" s="266">
        <v>170959.96</v>
      </c>
      <c r="O158" s="287">
        <v>0</v>
      </c>
      <c r="P158" s="287">
        <v>40944.81</v>
      </c>
      <c r="U158" s="266">
        <v>254431.01</v>
      </c>
      <c r="V158" s="266">
        <v>3061336.79</v>
      </c>
      <c r="W158" s="100">
        <v>1329903.92</v>
      </c>
      <c r="X158" s="100">
        <v>153350</v>
      </c>
      <c r="Y158" s="100">
        <v>739.99</v>
      </c>
      <c r="AA158" s="100">
        <v>1127945</v>
      </c>
      <c r="AB158" s="100">
        <v>320474.40000000002</v>
      </c>
      <c r="AC158" s="124">
        <v>1699045</v>
      </c>
      <c r="AE158" s="124">
        <v>1800</v>
      </c>
      <c r="AG158" s="124">
        <v>947094.89</v>
      </c>
      <c r="AH158" s="124">
        <v>246773.16</v>
      </c>
      <c r="AL158" s="85">
        <f t="shared" si="13"/>
        <v>491350.94</v>
      </c>
      <c r="AM158" s="21">
        <f t="shared" si="14"/>
        <v>40944.81</v>
      </c>
      <c r="AN158" s="86">
        <f t="shared" si="15"/>
        <v>450406.13</v>
      </c>
      <c r="AO158" s="24">
        <f t="shared" si="16"/>
        <v>2932413.31</v>
      </c>
      <c r="AP158" s="25">
        <f t="shared" si="17"/>
        <v>2894713.0500000003</v>
      </c>
      <c r="AQ158" s="16">
        <f t="shared" si="18"/>
        <v>37700.259999999776</v>
      </c>
    </row>
    <row r="159" spans="1:43" ht="15" thickBot="1" x14ac:dyDescent="0.25">
      <c r="A159" s="62" t="s">
        <v>332</v>
      </c>
      <c r="B159" s="62" t="s">
        <v>50</v>
      </c>
      <c r="C159" s="88">
        <v>2353</v>
      </c>
      <c r="D159" s="89" t="s">
        <v>966</v>
      </c>
      <c r="E159" s="266" t="s">
        <v>1727</v>
      </c>
      <c r="F159" s="272">
        <v>407567</v>
      </c>
      <c r="G159" s="272">
        <v>166101.70000000001</v>
      </c>
      <c r="H159" s="272">
        <v>419806.09</v>
      </c>
      <c r="K159" s="266">
        <v>1816550.79</v>
      </c>
      <c r="L159" s="266">
        <v>533987.65</v>
      </c>
      <c r="P159" s="287">
        <v>205877.29</v>
      </c>
      <c r="U159" s="266">
        <v>183710.77</v>
      </c>
      <c r="V159" s="266">
        <v>2227904.62</v>
      </c>
      <c r="W159" s="100">
        <v>1093052.53</v>
      </c>
      <c r="X159" s="100">
        <v>119750</v>
      </c>
      <c r="Y159" s="100">
        <v>373.85</v>
      </c>
      <c r="AA159" s="100">
        <v>1003864</v>
      </c>
      <c r="AB159" s="100">
        <v>235035.79</v>
      </c>
      <c r="AC159" s="124">
        <v>1446474</v>
      </c>
      <c r="AE159" s="124">
        <v>18556</v>
      </c>
      <c r="AG159" s="124">
        <v>567952.72</v>
      </c>
      <c r="AH159" s="124">
        <v>86008.92</v>
      </c>
      <c r="AL159" s="85">
        <f t="shared" si="13"/>
        <v>993474.79</v>
      </c>
      <c r="AM159" s="21">
        <f t="shared" si="14"/>
        <v>205877.29</v>
      </c>
      <c r="AN159" s="86">
        <f t="shared" si="15"/>
        <v>787597.5</v>
      </c>
      <c r="AO159" s="24">
        <f t="shared" si="16"/>
        <v>2452076.17</v>
      </c>
      <c r="AP159" s="25">
        <f t="shared" si="17"/>
        <v>2118991.64</v>
      </c>
      <c r="AQ159" s="16">
        <f t="shared" si="18"/>
        <v>333084.5299999998</v>
      </c>
    </row>
    <row r="160" spans="1:43" ht="15" thickBot="1" x14ac:dyDescent="0.25">
      <c r="A160" s="62" t="s">
        <v>332</v>
      </c>
      <c r="B160" s="62" t="s">
        <v>50</v>
      </c>
      <c r="C160" s="88">
        <v>3206</v>
      </c>
      <c r="D160" s="89" t="s">
        <v>967</v>
      </c>
      <c r="E160" s="266" t="s">
        <v>1728</v>
      </c>
      <c r="F160" s="272">
        <v>351911.33</v>
      </c>
      <c r="G160" s="272">
        <v>77503.100000000006</v>
      </c>
      <c r="H160" s="272">
        <v>220159.12</v>
      </c>
      <c r="K160" s="266">
        <v>1454631.29</v>
      </c>
      <c r="L160" s="266">
        <v>328611.01</v>
      </c>
      <c r="O160" s="287">
        <v>4000</v>
      </c>
      <c r="P160" s="287">
        <v>93722.07</v>
      </c>
      <c r="U160" s="266">
        <v>173984.56</v>
      </c>
      <c r="V160" s="266">
        <v>1652500.79</v>
      </c>
      <c r="W160" s="100">
        <v>1207828.22</v>
      </c>
      <c r="X160" s="100">
        <v>205165</v>
      </c>
      <c r="Y160" s="100">
        <v>636.09</v>
      </c>
      <c r="AA160" s="100">
        <v>551495</v>
      </c>
      <c r="AB160" s="100">
        <v>252216.83</v>
      </c>
      <c r="AC160" s="124">
        <v>1187799</v>
      </c>
      <c r="AE160" s="124">
        <v>1800</v>
      </c>
      <c r="AG160" s="124">
        <v>682986.18</v>
      </c>
      <c r="AH160" s="124">
        <v>185780.66</v>
      </c>
      <c r="AL160" s="85">
        <f t="shared" si="13"/>
        <v>649573.55000000005</v>
      </c>
      <c r="AM160" s="21">
        <f t="shared" si="14"/>
        <v>97722.07</v>
      </c>
      <c r="AN160" s="86">
        <f t="shared" si="15"/>
        <v>551851.48</v>
      </c>
      <c r="AO160" s="24">
        <f t="shared" si="16"/>
        <v>2217341.14</v>
      </c>
      <c r="AP160" s="25">
        <f t="shared" si="17"/>
        <v>2058365.84</v>
      </c>
      <c r="AQ160" s="16">
        <f t="shared" si="18"/>
        <v>158975.30000000005</v>
      </c>
    </row>
    <row r="161" spans="1:44" ht="15" thickBot="1" x14ac:dyDescent="0.25">
      <c r="A161" s="62" t="s">
        <v>332</v>
      </c>
      <c r="B161" s="62" t="s">
        <v>50</v>
      </c>
      <c r="C161" s="88">
        <v>2498</v>
      </c>
      <c r="D161" s="89" t="s">
        <v>968</v>
      </c>
      <c r="E161" s="266" t="s">
        <v>1729</v>
      </c>
      <c r="F161" s="272">
        <v>555577.65</v>
      </c>
      <c r="G161" s="272">
        <v>0</v>
      </c>
      <c r="H161" s="272">
        <v>75087.740000000005</v>
      </c>
      <c r="K161" s="266">
        <v>1437963.17</v>
      </c>
      <c r="L161" s="266">
        <v>452911.53</v>
      </c>
      <c r="P161" s="287">
        <v>127268.57</v>
      </c>
      <c r="U161" s="266">
        <v>3840</v>
      </c>
      <c r="V161" s="266">
        <v>2038406.69</v>
      </c>
      <c r="W161" s="100">
        <v>1236068.2</v>
      </c>
      <c r="X161" s="100">
        <v>130240</v>
      </c>
      <c r="Y161" s="100">
        <v>1445.51</v>
      </c>
      <c r="AA161" s="100">
        <v>850535</v>
      </c>
      <c r="AB161" s="100">
        <v>162174.39999999999</v>
      </c>
      <c r="AC161" s="124">
        <v>1244635</v>
      </c>
      <c r="AG161" s="124">
        <v>916501.41</v>
      </c>
      <c r="AH161" s="124">
        <v>404840.96000000002</v>
      </c>
      <c r="AL161" s="85">
        <f t="shared" si="13"/>
        <v>630665.39</v>
      </c>
      <c r="AM161" s="21">
        <f t="shared" si="14"/>
        <v>127268.57</v>
      </c>
      <c r="AN161" s="86">
        <f t="shared" si="15"/>
        <v>503396.82</v>
      </c>
      <c r="AO161" s="24">
        <f t="shared" si="16"/>
        <v>2380463.11</v>
      </c>
      <c r="AP161" s="25">
        <f t="shared" si="17"/>
        <v>2565977.37</v>
      </c>
      <c r="AQ161" s="16">
        <f t="shared" si="18"/>
        <v>-185514.26000000024</v>
      </c>
    </row>
    <row r="162" spans="1:44" ht="15" thickBot="1" x14ac:dyDescent="0.25">
      <c r="A162" s="62" t="s">
        <v>332</v>
      </c>
      <c r="B162" s="62" t="s">
        <v>50</v>
      </c>
      <c r="C162" s="88">
        <v>4052</v>
      </c>
      <c r="D162" s="89" t="s">
        <v>969</v>
      </c>
      <c r="E162" s="266" t="s">
        <v>1730</v>
      </c>
      <c r="F162" s="272">
        <v>295637.03000000003</v>
      </c>
      <c r="G162" s="272">
        <v>36632</v>
      </c>
      <c r="H162" s="272">
        <v>61549.58</v>
      </c>
      <c r="K162" s="266">
        <v>1264639.83</v>
      </c>
      <c r="L162" s="266">
        <v>390159.51</v>
      </c>
      <c r="O162" s="287">
        <v>0</v>
      </c>
      <c r="P162" s="287">
        <v>50450</v>
      </c>
      <c r="U162" s="266">
        <v>258699.32</v>
      </c>
      <c r="V162" s="266">
        <v>2546107.46</v>
      </c>
      <c r="W162" s="100">
        <v>1349021.07</v>
      </c>
      <c r="X162" s="100">
        <v>67980</v>
      </c>
      <c r="Y162" s="100">
        <v>675.84</v>
      </c>
      <c r="AA162" s="100">
        <v>878570</v>
      </c>
      <c r="AB162" s="100">
        <v>286783.11</v>
      </c>
      <c r="AC162" s="124">
        <v>1409965</v>
      </c>
      <c r="AE162" s="124">
        <v>1800</v>
      </c>
      <c r="AG162" s="124">
        <v>863284.69</v>
      </c>
      <c r="AH162" s="124">
        <v>239195.32</v>
      </c>
      <c r="AK162" s="124">
        <v>8271</v>
      </c>
      <c r="AL162" s="85">
        <f t="shared" si="13"/>
        <v>393818.61000000004</v>
      </c>
      <c r="AM162" s="21">
        <f t="shared" si="14"/>
        <v>50450</v>
      </c>
      <c r="AN162" s="86">
        <f t="shared" si="15"/>
        <v>343368.61000000004</v>
      </c>
      <c r="AO162" s="24">
        <f t="shared" si="16"/>
        <v>2583030.02</v>
      </c>
      <c r="AP162" s="25">
        <f t="shared" si="17"/>
        <v>2522516.0099999998</v>
      </c>
      <c r="AQ162" s="16">
        <f t="shared" si="18"/>
        <v>60514.010000000242</v>
      </c>
    </row>
    <row r="163" spans="1:44" ht="15" thickBot="1" x14ac:dyDescent="0.25">
      <c r="A163" s="62" t="s">
        <v>332</v>
      </c>
      <c r="B163" s="62" t="s">
        <v>50</v>
      </c>
      <c r="C163" s="88">
        <v>2478</v>
      </c>
      <c r="D163" s="89" t="s">
        <v>970</v>
      </c>
      <c r="E163" s="266" t="s">
        <v>1731</v>
      </c>
      <c r="F163" s="272">
        <v>151990.92000000001</v>
      </c>
      <c r="G163" s="272">
        <v>4948.3599999999997</v>
      </c>
      <c r="H163" s="272">
        <v>42701.94</v>
      </c>
      <c r="K163" s="266">
        <v>435454.19</v>
      </c>
      <c r="L163" s="266">
        <v>410510.92</v>
      </c>
      <c r="O163" s="287">
        <v>4900</v>
      </c>
      <c r="P163" s="287">
        <v>39099.24</v>
      </c>
      <c r="U163" s="266">
        <v>162125.39000000001</v>
      </c>
      <c r="V163" s="266">
        <v>2320392.7599999998</v>
      </c>
      <c r="W163" s="100">
        <v>1125183.06</v>
      </c>
      <c r="X163" s="100">
        <v>185387</v>
      </c>
      <c r="Y163" s="100">
        <v>436.43</v>
      </c>
      <c r="AA163" s="100">
        <v>634095</v>
      </c>
      <c r="AB163" s="100">
        <v>206989.71</v>
      </c>
      <c r="AC163" s="124">
        <v>1027325</v>
      </c>
      <c r="AE163" s="124">
        <v>1800</v>
      </c>
      <c r="AG163" s="124">
        <v>971527.67</v>
      </c>
      <c r="AH163" s="124">
        <v>252377.18</v>
      </c>
      <c r="AL163" s="85">
        <f t="shared" si="13"/>
        <v>199641.22</v>
      </c>
      <c r="AM163" s="21">
        <f t="shared" si="14"/>
        <v>43999.24</v>
      </c>
      <c r="AN163" s="86">
        <f t="shared" si="15"/>
        <v>155641.98000000001</v>
      </c>
      <c r="AO163" s="24">
        <f t="shared" si="16"/>
        <v>2152091.2000000002</v>
      </c>
      <c r="AP163" s="25">
        <f t="shared" si="17"/>
        <v>2253029.85</v>
      </c>
      <c r="AQ163" s="16">
        <f t="shared" si="18"/>
        <v>-100938.64999999991</v>
      </c>
    </row>
    <row r="164" spans="1:44" ht="15" thickBot="1" x14ac:dyDescent="0.25">
      <c r="A164" s="62" t="s">
        <v>332</v>
      </c>
      <c r="B164" s="62" t="s">
        <v>50</v>
      </c>
      <c r="C164" s="88">
        <v>2353</v>
      </c>
      <c r="D164" s="89" t="s">
        <v>971</v>
      </c>
      <c r="E164" s="266" t="s">
        <v>1780</v>
      </c>
      <c r="F164" s="272">
        <v>480633.45</v>
      </c>
      <c r="G164" s="272">
        <v>32751</v>
      </c>
      <c r="H164" s="272">
        <v>108734.94</v>
      </c>
      <c r="K164" s="266">
        <v>1214863.33</v>
      </c>
      <c r="L164" s="266">
        <v>505819.11</v>
      </c>
      <c r="O164" s="287">
        <v>4000</v>
      </c>
      <c r="P164" s="287">
        <v>76672.52</v>
      </c>
      <c r="U164" s="266">
        <v>263586.84000000003</v>
      </c>
      <c r="V164" s="266">
        <v>2754433.99</v>
      </c>
      <c r="W164" s="100">
        <v>1124964.1399999999</v>
      </c>
      <c r="X164" s="100">
        <v>75300</v>
      </c>
      <c r="Y164" s="100">
        <v>1294.1500000000001</v>
      </c>
      <c r="AA164" s="100">
        <v>870905</v>
      </c>
      <c r="AB164" s="100">
        <v>244374.35</v>
      </c>
      <c r="AC164" s="124">
        <v>1359605</v>
      </c>
      <c r="AE164" s="124">
        <v>1800</v>
      </c>
      <c r="AG164" s="124">
        <v>945318.38</v>
      </c>
      <c r="AH164" s="124">
        <v>311151.84999999998</v>
      </c>
      <c r="AK164" s="124">
        <v>5500</v>
      </c>
      <c r="AL164" s="85">
        <f t="shared" si="13"/>
        <v>622119.39</v>
      </c>
      <c r="AM164" s="21">
        <f t="shared" si="14"/>
        <v>80672.52</v>
      </c>
      <c r="AN164" s="86">
        <f t="shared" si="15"/>
        <v>541446.87</v>
      </c>
      <c r="AO164" s="24">
        <f t="shared" si="16"/>
        <v>2316837.6399999997</v>
      </c>
      <c r="AP164" s="25">
        <f t="shared" si="17"/>
        <v>2623375.23</v>
      </c>
      <c r="AQ164" s="16">
        <f t="shared" si="18"/>
        <v>-306537.59000000032</v>
      </c>
    </row>
    <row r="165" spans="1:44" ht="15" thickBot="1" x14ac:dyDescent="0.25">
      <c r="A165" s="62" t="s">
        <v>332</v>
      </c>
      <c r="B165" s="62" t="s">
        <v>50</v>
      </c>
      <c r="C165" s="88">
        <v>5363</v>
      </c>
      <c r="D165" s="89" t="s">
        <v>972</v>
      </c>
      <c r="E165" s="266" t="s">
        <v>1784</v>
      </c>
      <c r="F165" s="272">
        <v>820872.9</v>
      </c>
      <c r="G165" s="272">
        <v>414.4</v>
      </c>
      <c r="H165" s="272">
        <v>95470.48</v>
      </c>
      <c r="K165" s="266">
        <v>543430</v>
      </c>
      <c r="L165" s="266">
        <v>293232.33</v>
      </c>
      <c r="O165" s="287">
        <v>141230</v>
      </c>
      <c r="P165" s="287">
        <v>80115.039999999994</v>
      </c>
      <c r="Q165" s="287">
        <v>16900</v>
      </c>
      <c r="U165" s="266">
        <v>272962.81</v>
      </c>
      <c r="V165" s="266">
        <v>4164121.7</v>
      </c>
      <c r="W165" s="100">
        <v>1337427.8</v>
      </c>
      <c r="X165" s="100">
        <v>264500</v>
      </c>
      <c r="Y165" s="100">
        <v>1477.18</v>
      </c>
      <c r="AA165" s="100">
        <v>1437030</v>
      </c>
      <c r="AB165" s="100">
        <v>338275.63</v>
      </c>
      <c r="AC165" s="124">
        <v>1887930</v>
      </c>
      <c r="AE165" s="124">
        <v>1800</v>
      </c>
      <c r="AG165" s="124">
        <v>1193210.07</v>
      </c>
      <c r="AH165" s="124">
        <v>82091.7</v>
      </c>
      <c r="AL165" s="85">
        <f t="shared" si="13"/>
        <v>916757.78</v>
      </c>
      <c r="AM165" s="21">
        <f t="shared" si="14"/>
        <v>238245.03999999998</v>
      </c>
      <c r="AN165" s="86">
        <f t="shared" si="15"/>
        <v>678512.74</v>
      </c>
      <c r="AO165" s="24">
        <f t="shared" si="16"/>
        <v>3378710.61</v>
      </c>
      <c r="AP165" s="25">
        <f t="shared" si="17"/>
        <v>3165031.7700000005</v>
      </c>
      <c r="AQ165" s="16">
        <f t="shared" si="18"/>
        <v>213678.83999999939</v>
      </c>
    </row>
    <row r="166" spans="1:44" ht="15" thickBot="1" x14ac:dyDescent="0.25">
      <c r="A166" s="62" t="s">
        <v>332</v>
      </c>
      <c r="B166" s="62" t="s">
        <v>50</v>
      </c>
      <c r="C166" s="88">
        <v>2121</v>
      </c>
      <c r="D166" s="89" t="s">
        <v>973</v>
      </c>
      <c r="E166" s="266" t="s">
        <v>1788</v>
      </c>
      <c r="F166" s="272">
        <v>432608.29</v>
      </c>
      <c r="G166" s="272">
        <v>754.44</v>
      </c>
      <c r="H166" s="272">
        <v>387418.71</v>
      </c>
      <c r="K166" s="266">
        <v>1083724.47</v>
      </c>
      <c r="L166" s="266">
        <v>392647.66</v>
      </c>
      <c r="O166" s="287">
        <v>0</v>
      </c>
      <c r="P166" s="287">
        <v>84207.82</v>
      </c>
      <c r="U166" s="266">
        <v>1212.98</v>
      </c>
      <c r="V166" s="266">
        <v>3254719.47</v>
      </c>
      <c r="W166" s="100">
        <v>1151026.01</v>
      </c>
      <c r="X166" s="100">
        <v>154550</v>
      </c>
      <c r="AA166" s="100">
        <v>617033.1</v>
      </c>
      <c r="AB166" s="100">
        <v>254212.71</v>
      </c>
      <c r="AC166" s="124">
        <v>958933.1</v>
      </c>
      <c r="AE166" s="124">
        <v>8152</v>
      </c>
      <c r="AG166" s="124">
        <v>510246.64</v>
      </c>
      <c r="AH166" s="124">
        <v>257473.75</v>
      </c>
      <c r="AK166" s="124">
        <v>2493.1</v>
      </c>
      <c r="AL166" s="85">
        <f t="shared" si="13"/>
        <v>820781.44</v>
      </c>
      <c r="AM166" s="21">
        <f t="shared" si="14"/>
        <v>84207.82</v>
      </c>
      <c r="AN166" s="86">
        <f t="shared" si="15"/>
        <v>736573.61999999988</v>
      </c>
      <c r="AO166" s="24">
        <f t="shared" si="16"/>
        <v>2176821.8199999998</v>
      </c>
      <c r="AP166" s="25">
        <f t="shared" si="17"/>
        <v>1737298.59</v>
      </c>
      <c r="AQ166" s="16">
        <f t="shared" si="18"/>
        <v>439523.22999999975</v>
      </c>
    </row>
    <row r="167" spans="1:44" ht="15" thickBot="1" x14ac:dyDescent="0.25">
      <c r="A167" s="62" t="s">
        <v>334</v>
      </c>
      <c r="B167" s="62" t="s">
        <v>51</v>
      </c>
      <c r="C167" s="88">
        <v>5006</v>
      </c>
      <c r="D167" s="89" t="s">
        <v>974</v>
      </c>
      <c r="E167" s="266" t="s">
        <v>1732</v>
      </c>
      <c r="F167" s="272">
        <v>734682.99</v>
      </c>
      <c r="G167" s="272">
        <v>423840.8</v>
      </c>
      <c r="H167" s="272">
        <v>66270.47</v>
      </c>
      <c r="K167" s="266">
        <v>580298.86</v>
      </c>
      <c r="L167" s="266">
        <v>525060.06000000006</v>
      </c>
      <c r="O167" s="287">
        <v>3000</v>
      </c>
      <c r="P167" s="287">
        <v>54954.93</v>
      </c>
      <c r="R167" s="287">
        <v>28.04</v>
      </c>
      <c r="U167" s="266">
        <v>-2720032.14</v>
      </c>
      <c r="V167" s="266">
        <v>4774273.9400000004</v>
      </c>
      <c r="W167" s="100">
        <v>1603550.03</v>
      </c>
      <c r="X167" s="100">
        <v>225525</v>
      </c>
      <c r="Y167" s="100">
        <v>1232.92</v>
      </c>
      <c r="AA167" s="100">
        <v>1124655</v>
      </c>
      <c r="AB167" s="100">
        <v>18900</v>
      </c>
      <c r="AC167" s="124">
        <v>1563349</v>
      </c>
      <c r="AF167" s="124">
        <v>15340</v>
      </c>
      <c r="AG167" s="124">
        <v>733259.91</v>
      </c>
      <c r="AH167" s="124">
        <v>277704.03000000003</v>
      </c>
      <c r="AK167" s="124">
        <v>4120</v>
      </c>
      <c r="AL167" s="85">
        <f t="shared" si="13"/>
        <v>1224794.26</v>
      </c>
      <c r="AM167" s="21">
        <f t="shared" si="14"/>
        <v>57982.97</v>
      </c>
      <c r="AN167" s="86">
        <f t="shared" si="15"/>
        <v>1166811.29</v>
      </c>
      <c r="AO167" s="24">
        <f t="shared" si="16"/>
        <v>2973862.95</v>
      </c>
      <c r="AP167" s="25">
        <f t="shared" si="17"/>
        <v>2593772.9400000004</v>
      </c>
      <c r="AQ167" s="16">
        <f t="shared" si="18"/>
        <v>380090.00999999978</v>
      </c>
    </row>
    <row r="168" spans="1:44" ht="15" thickBot="1" x14ac:dyDescent="0.25">
      <c r="A168" s="62" t="s">
        <v>334</v>
      </c>
      <c r="B168" s="62" t="s">
        <v>51</v>
      </c>
      <c r="C168" s="88">
        <v>2343</v>
      </c>
      <c r="D168" s="89" t="s">
        <v>975</v>
      </c>
      <c r="E168" s="266" t="s">
        <v>1733</v>
      </c>
      <c r="F168" s="272">
        <v>305185.64</v>
      </c>
      <c r="G168" s="272">
        <v>43441.45</v>
      </c>
      <c r="H168" s="272">
        <v>42944.02</v>
      </c>
      <c r="K168" s="266">
        <v>967736.02</v>
      </c>
      <c r="L168" s="266">
        <v>487388.39</v>
      </c>
      <c r="O168" s="287">
        <v>2000</v>
      </c>
      <c r="P168" s="287">
        <v>49300</v>
      </c>
      <c r="R168" s="287">
        <v>18.690000000000001</v>
      </c>
      <c r="U168" s="266">
        <v>-1395646.91</v>
      </c>
      <c r="V168" s="266">
        <v>3320080.98</v>
      </c>
      <c r="W168" s="100">
        <v>878946.68</v>
      </c>
      <c r="X168" s="100">
        <v>120040</v>
      </c>
      <c r="Y168" s="100">
        <v>653</v>
      </c>
      <c r="AA168" s="100">
        <v>1515285</v>
      </c>
      <c r="AB168" s="100">
        <v>9900</v>
      </c>
      <c r="AC168" s="124">
        <v>1729385</v>
      </c>
      <c r="AF168" s="124">
        <v>14040</v>
      </c>
      <c r="AG168" s="124">
        <v>589477.68000000005</v>
      </c>
      <c r="AH168" s="124">
        <v>249695.24</v>
      </c>
      <c r="AL168" s="85">
        <f t="shared" si="13"/>
        <v>391571.11000000004</v>
      </c>
      <c r="AM168" s="21">
        <f t="shared" si="14"/>
        <v>51318.69</v>
      </c>
      <c r="AN168" s="86">
        <f t="shared" si="15"/>
        <v>340252.42000000004</v>
      </c>
      <c r="AO168" s="24">
        <f t="shared" si="16"/>
        <v>2524824.6800000002</v>
      </c>
      <c r="AP168" s="25">
        <f t="shared" si="17"/>
        <v>2582597.92</v>
      </c>
      <c r="AQ168" s="16">
        <f t="shared" si="18"/>
        <v>-57773.239999999758</v>
      </c>
    </row>
    <row r="169" spans="1:44" ht="15" thickBot="1" x14ac:dyDescent="0.25">
      <c r="A169" s="62" t="s">
        <v>334</v>
      </c>
      <c r="B169" s="62" t="s">
        <v>51</v>
      </c>
      <c r="C169" s="88">
        <v>2524</v>
      </c>
      <c r="D169" s="89" t="s">
        <v>976</v>
      </c>
      <c r="E169" s="266" t="s">
        <v>1734</v>
      </c>
      <c r="F169" s="272">
        <v>217881.23</v>
      </c>
      <c r="G169" s="272">
        <v>218604.21</v>
      </c>
      <c r="H169" s="272">
        <v>34982.6</v>
      </c>
      <c r="K169" s="266">
        <v>916770.99</v>
      </c>
      <c r="L169" s="266">
        <v>379483.82</v>
      </c>
      <c r="O169" s="287">
        <v>4000</v>
      </c>
      <c r="P169" s="287">
        <v>41135.75</v>
      </c>
      <c r="R169" s="287">
        <v>371.71</v>
      </c>
      <c r="U169" s="266">
        <v>-438529.39</v>
      </c>
      <c r="V169" s="266">
        <v>2333757.04</v>
      </c>
      <c r="W169" s="100">
        <v>1075951.33</v>
      </c>
      <c r="X169" s="100">
        <v>78280</v>
      </c>
      <c r="Y169" s="100">
        <v>425.24</v>
      </c>
      <c r="AA169" s="100">
        <v>1088570</v>
      </c>
      <c r="AB169" s="100">
        <v>38217.879999999997</v>
      </c>
      <c r="AC169" s="124">
        <v>1402470</v>
      </c>
      <c r="AF169" s="124">
        <v>7640</v>
      </c>
      <c r="AG169" s="124">
        <v>694952.62</v>
      </c>
      <c r="AH169" s="124">
        <v>223459.09</v>
      </c>
      <c r="AK169" s="124">
        <v>2700</v>
      </c>
      <c r="AL169" s="85">
        <f t="shared" si="13"/>
        <v>471468.04</v>
      </c>
      <c r="AM169" s="21">
        <f t="shared" si="14"/>
        <v>45507.46</v>
      </c>
      <c r="AN169" s="86">
        <f t="shared" si="15"/>
        <v>425960.57999999996</v>
      </c>
      <c r="AO169" s="24">
        <f t="shared" si="16"/>
        <v>2281444.4500000002</v>
      </c>
      <c r="AP169" s="25">
        <f t="shared" si="17"/>
        <v>2331221.71</v>
      </c>
      <c r="AQ169" s="16">
        <f t="shared" si="18"/>
        <v>-49777.259999999776</v>
      </c>
    </row>
    <row r="170" spans="1:44" ht="15" thickBot="1" x14ac:dyDescent="0.25">
      <c r="A170" s="62" t="s">
        <v>334</v>
      </c>
      <c r="B170" s="62" t="s">
        <v>51</v>
      </c>
      <c r="C170" s="88">
        <v>6272</v>
      </c>
      <c r="D170" s="89" t="s">
        <v>977</v>
      </c>
      <c r="E170" s="266" t="s">
        <v>1735</v>
      </c>
      <c r="F170" s="272">
        <v>1374659.56</v>
      </c>
      <c r="G170" s="272">
        <v>249293.61</v>
      </c>
      <c r="H170" s="272">
        <v>34183.129999999997</v>
      </c>
      <c r="K170" s="266">
        <v>133852.06</v>
      </c>
      <c r="L170" s="266">
        <v>376745.17</v>
      </c>
      <c r="O170" s="287">
        <v>2000</v>
      </c>
      <c r="P170" s="287">
        <v>65419.88</v>
      </c>
      <c r="R170" s="287">
        <v>0</v>
      </c>
      <c r="U170" s="266">
        <v>-875209.87</v>
      </c>
      <c r="V170" s="266">
        <v>2500833.27</v>
      </c>
      <c r="W170" s="100">
        <v>2310051.0499999998</v>
      </c>
      <c r="X170" s="100">
        <v>348395</v>
      </c>
      <c r="Y170" s="100">
        <v>1796.8</v>
      </c>
      <c r="AA170" s="100">
        <v>1062950</v>
      </c>
      <c r="AB170" s="100">
        <v>11900</v>
      </c>
      <c r="AC170" s="124">
        <v>1946350</v>
      </c>
      <c r="AF170" s="124">
        <v>7280</v>
      </c>
      <c r="AG170" s="124">
        <v>915469.9</v>
      </c>
      <c r="AH170" s="124">
        <v>154981.70000000001</v>
      </c>
      <c r="AK170" s="124">
        <v>3380</v>
      </c>
      <c r="AL170" s="85">
        <f t="shared" si="13"/>
        <v>1658136.2999999998</v>
      </c>
      <c r="AM170" s="21">
        <f t="shared" si="14"/>
        <v>67419.88</v>
      </c>
      <c r="AN170" s="86">
        <f t="shared" si="15"/>
        <v>1590716.42</v>
      </c>
      <c r="AO170" s="24">
        <f t="shared" si="16"/>
        <v>3735092.8499999996</v>
      </c>
      <c r="AP170" s="25">
        <f t="shared" si="17"/>
        <v>3027461.6</v>
      </c>
      <c r="AQ170" s="16">
        <f t="shared" si="18"/>
        <v>707631.24999999953</v>
      </c>
    </row>
    <row r="171" spans="1:44" ht="15" thickBot="1" x14ac:dyDescent="0.25">
      <c r="A171" s="62" t="s">
        <v>334</v>
      </c>
      <c r="B171" s="62" t="s">
        <v>51</v>
      </c>
      <c r="C171" s="88">
        <v>5818</v>
      </c>
      <c r="D171" s="89" t="s">
        <v>978</v>
      </c>
      <c r="E171" s="266" t="s">
        <v>1736</v>
      </c>
      <c r="F171" s="272">
        <v>1927614.04</v>
      </c>
      <c r="G171" s="272">
        <v>1086661.49</v>
      </c>
      <c r="H171" s="272">
        <v>92188.13</v>
      </c>
      <c r="K171" s="266">
        <v>623880.68000000005</v>
      </c>
      <c r="L171" s="266">
        <v>843569.39</v>
      </c>
      <c r="O171" s="287">
        <v>1800</v>
      </c>
      <c r="P171" s="287">
        <v>62456.82</v>
      </c>
      <c r="R171" s="287">
        <v>410</v>
      </c>
      <c r="U171" s="266">
        <v>1707129.44</v>
      </c>
      <c r="V171" s="266">
        <v>1757956.06</v>
      </c>
      <c r="W171" s="100">
        <v>2567434.19</v>
      </c>
      <c r="X171" s="100">
        <v>204270</v>
      </c>
      <c r="Y171" s="100">
        <v>3371.59</v>
      </c>
      <c r="AA171" s="100">
        <v>1661675</v>
      </c>
      <c r="AB171" s="100">
        <v>158115.53</v>
      </c>
      <c r="AC171" s="124">
        <v>2052175</v>
      </c>
      <c r="AF171" s="124">
        <v>13280</v>
      </c>
      <c r="AG171" s="124">
        <v>846332.97</v>
      </c>
      <c r="AH171" s="124">
        <v>345102.93</v>
      </c>
      <c r="AK171" s="124">
        <v>21600</v>
      </c>
      <c r="AL171" s="85">
        <f t="shared" si="13"/>
        <v>3106463.66</v>
      </c>
      <c r="AM171" s="21">
        <f t="shared" si="14"/>
        <v>64666.82</v>
      </c>
      <c r="AN171" s="86">
        <f t="shared" si="15"/>
        <v>3041796.8400000003</v>
      </c>
      <c r="AO171" s="24">
        <f t="shared" si="16"/>
        <v>4594866.3099999996</v>
      </c>
      <c r="AP171" s="25">
        <f t="shared" si="17"/>
        <v>3278490.9</v>
      </c>
      <c r="AQ171" s="16">
        <f t="shared" si="18"/>
        <v>1316375.4099999997</v>
      </c>
    </row>
    <row r="172" spans="1:44" ht="15" thickBot="1" x14ac:dyDescent="0.25">
      <c r="A172" s="62" t="s">
        <v>334</v>
      </c>
      <c r="B172" s="62" t="s">
        <v>51</v>
      </c>
      <c r="C172" s="88">
        <v>3371</v>
      </c>
      <c r="D172" s="89" t="s">
        <v>979</v>
      </c>
      <c r="E172" s="266" t="s">
        <v>1737</v>
      </c>
      <c r="F172" s="272">
        <v>409393.95</v>
      </c>
      <c r="G172" s="272">
        <v>235902.25</v>
      </c>
      <c r="H172" s="272">
        <v>21947.09</v>
      </c>
      <c r="K172" s="266">
        <v>992434.06</v>
      </c>
      <c r="L172" s="266">
        <v>180996.99</v>
      </c>
      <c r="O172" s="287">
        <v>3000</v>
      </c>
      <c r="P172" s="287">
        <v>44023.6</v>
      </c>
      <c r="R172" s="287">
        <v>0</v>
      </c>
      <c r="U172" s="266">
        <v>-300552.09000000003</v>
      </c>
      <c r="V172" s="266">
        <v>2321876.0699999998</v>
      </c>
      <c r="W172" s="100">
        <v>1149053.3700000001</v>
      </c>
      <c r="X172" s="100">
        <v>154800</v>
      </c>
      <c r="Y172" s="100">
        <v>833.89</v>
      </c>
      <c r="AA172" s="100">
        <v>803670</v>
      </c>
      <c r="AB172" s="100">
        <v>5400</v>
      </c>
      <c r="AC172" s="124">
        <v>1020720</v>
      </c>
      <c r="AF172" s="124">
        <v>3600</v>
      </c>
      <c r="AG172" s="124">
        <v>866591.89</v>
      </c>
      <c r="AH172" s="124">
        <v>229277.07</v>
      </c>
      <c r="AL172" s="85">
        <f t="shared" si="13"/>
        <v>667243.28999999992</v>
      </c>
      <c r="AM172" s="21">
        <f t="shared" si="14"/>
        <v>47023.6</v>
      </c>
      <c r="AN172" s="86">
        <f t="shared" si="15"/>
        <v>620219.68999999994</v>
      </c>
      <c r="AO172" s="24">
        <f t="shared" si="16"/>
        <v>2113757.2599999998</v>
      </c>
      <c r="AP172" s="25">
        <f t="shared" si="17"/>
        <v>2120188.96</v>
      </c>
      <c r="AQ172" s="16">
        <f t="shared" si="18"/>
        <v>-6431.7000000001863</v>
      </c>
    </row>
    <row r="173" spans="1:44" ht="15" thickBot="1" x14ac:dyDescent="0.25">
      <c r="A173" s="62" t="s">
        <v>334</v>
      </c>
      <c r="B173" s="62" t="s">
        <v>51</v>
      </c>
      <c r="C173" s="88">
        <v>4485</v>
      </c>
      <c r="D173" s="89" t="s">
        <v>980</v>
      </c>
      <c r="E173" s="266" t="s">
        <v>1738</v>
      </c>
      <c r="F173" s="272">
        <v>632194.01</v>
      </c>
      <c r="G173" s="272">
        <v>549331.30000000005</v>
      </c>
      <c r="H173" s="272">
        <v>49523.71</v>
      </c>
      <c r="K173" s="266">
        <v>488112.17</v>
      </c>
      <c r="L173" s="266">
        <v>205930.43</v>
      </c>
      <c r="O173" s="287">
        <v>4000</v>
      </c>
      <c r="P173" s="287">
        <v>70131.009999999995</v>
      </c>
      <c r="R173" s="287">
        <v>248.98</v>
      </c>
      <c r="U173" s="266">
        <v>-971943.32</v>
      </c>
      <c r="V173" s="266">
        <v>2694098.62</v>
      </c>
      <c r="W173" s="100">
        <v>1698471.87</v>
      </c>
      <c r="X173" s="100">
        <v>91900</v>
      </c>
      <c r="Y173" s="100">
        <v>1265.72</v>
      </c>
      <c r="AA173" s="100">
        <v>829535</v>
      </c>
      <c r="AB173" s="100">
        <v>12600</v>
      </c>
      <c r="AC173" s="124">
        <v>1200342.5</v>
      </c>
      <c r="AF173" s="124">
        <v>13786</v>
      </c>
      <c r="AG173" s="124">
        <v>876867.63</v>
      </c>
      <c r="AH173" s="124">
        <v>191071.93</v>
      </c>
      <c r="AK173" s="124">
        <v>246.7</v>
      </c>
      <c r="AL173" s="85">
        <f t="shared" si="13"/>
        <v>1231049.02</v>
      </c>
      <c r="AM173" s="21">
        <f t="shared" si="14"/>
        <v>74379.989999999991</v>
      </c>
      <c r="AN173" s="86">
        <f t="shared" si="15"/>
        <v>1156669.03</v>
      </c>
      <c r="AO173" s="24">
        <f t="shared" si="16"/>
        <v>2633772.59</v>
      </c>
      <c r="AP173" s="25">
        <f t="shared" si="17"/>
        <v>2282314.7600000002</v>
      </c>
      <c r="AQ173" s="16">
        <f t="shared" si="18"/>
        <v>351457.82999999961</v>
      </c>
    </row>
    <row r="174" spans="1:44" ht="15" thickBot="1" x14ac:dyDescent="0.25">
      <c r="A174" s="62" t="s">
        <v>334</v>
      </c>
      <c r="B174" s="62" t="s">
        <v>51</v>
      </c>
      <c r="C174" s="88">
        <v>2325</v>
      </c>
      <c r="D174" s="89" t="s">
        <v>981</v>
      </c>
      <c r="E174" s="266" t="s">
        <v>1778</v>
      </c>
      <c r="F174" s="272">
        <v>378380.77</v>
      </c>
      <c r="G174" s="272">
        <v>152671</v>
      </c>
      <c r="H174" s="272">
        <v>24316.9</v>
      </c>
      <c r="K174" s="266">
        <v>693807.78</v>
      </c>
      <c r="L174" s="266">
        <v>210298.33</v>
      </c>
      <c r="O174" s="287">
        <v>3500</v>
      </c>
      <c r="P174" s="287">
        <v>27930</v>
      </c>
      <c r="U174" s="266">
        <v>-1197820.27</v>
      </c>
      <c r="V174" s="266">
        <v>2583494.75</v>
      </c>
      <c r="W174" s="100">
        <v>1070114.3400000001</v>
      </c>
      <c r="X174" s="100">
        <v>110000</v>
      </c>
      <c r="Y174" s="100">
        <v>489.64</v>
      </c>
      <c r="AA174" s="100">
        <v>325290</v>
      </c>
      <c r="AB174" s="100">
        <v>10800</v>
      </c>
      <c r="AC174" s="124">
        <v>713790</v>
      </c>
      <c r="AF174" s="124">
        <v>10840</v>
      </c>
      <c r="AG174" s="124">
        <v>509076.1</v>
      </c>
      <c r="AH174" s="124">
        <v>152615.57999999999</v>
      </c>
      <c r="AL174" s="85">
        <f t="shared" si="13"/>
        <v>555368.67000000004</v>
      </c>
      <c r="AM174" s="21">
        <f t="shared" si="14"/>
        <v>31430</v>
      </c>
      <c r="AN174" s="86">
        <f t="shared" si="15"/>
        <v>523938.67000000004</v>
      </c>
      <c r="AO174" s="24">
        <f t="shared" si="16"/>
        <v>1516693.98</v>
      </c>
      <c r="AP174" s="25">
        <f t="shared" si="17"/>
        <v>1386321.6800000002</v>
      </c>
      <c r="AQ174" s="16">
        <f t="shared" si="18"/>
        <v>130372.29999999981</v>
      </c>
    </row>
    <row r="175" spans="1:44" ht="15" thickBot="1" x14ac:dyDescent="0.25">
      <c r="A175" s="62" t="s">
        <v>334</v>
      </c>
      <c r="B175" s="62" t="s">
        <v>51</v>
      </c>
      <c r="C175" s="88">
        <v>1480</v>
      </c>
      <c r="D175" s="89" t="s">
        <v>982</v>
      </c>
      <c r="E175" s="266" t="s">
        <v>1789</v>
      </c>
      <c r="F175" s="272">
        <v>271238.28999999998</v>
      </c>
      <c r="G175" s="272">
        <v>46423.65</v>
      </c>
      <c r="H175" s="272">
        <v>47296.65</v>
      </c>
      <c r="K175" s="266">
        <v>1302609.26</v>
      </c>
      <c r="L175" s="266">
        <v>82128.350000000006</v>
      </c>
      <c r="P175" s="287">
        <v>30514.63</v>
      </c>
      <c r="R175" s="287">
        <v>0</v>
      </c>
      <c r="U175" s="266">
        <v>-1097429.02</v>
      </c>
      <c r="V175" s="266">
        <v>2913433.4</v>
      </c>
      <c r="W175" s="100">
        <v>747289.87</v>
      </c>
      <c r="X175" s="100">
        <v>107000</v>
      </c>
      <c r="Y175" s="100">
        <v>382.76</v>
      </c>
      <c r="AA175" s="100">
        <v>542115</v>
      </c>
      <c r="AB175" s="100">
        <v>18670.810000000001</v>
      </c>
      <c r="AC175" s="124">
        <v>708965</v>
      </c>
      <c r="AF175" s="124">
        <v>8900</v>
      </c>
      <c r="AG175" s="124">
        <v>446764.79</v>
      </c>
      <c r="AH175" s="124">
        <v>221024.46</v>
      </c>
      <c r="AK175" s="124">
        <v>9000</v>
      </c>
      <c r="AL175" s="85">
        <f t="shared" si="13"/>
        <v>364958.59</v>
      </c>
      <c r="AM175" s="21">
        <f t="shared" si="14"/>
        <v>30514.63</v>
      </c>
      <c r="AN175" s="86">
        <f t="shared" si="15"/>
        <v>334443.96000000002</v>
      </c>
      <c r="AO175" s="24">
        <f t="shared" si="16"/>
        <v>1415458.44</v>
      </c>
      <c r="AP175" s="25">
        <f t="shared" si="17"/>
        <v>1394654.25</v>
      </c>
      <c r="AQ175" s="16">
        <f t="shared" si="18"/>
        <v>20804.189999999944</v>
      </c>
    </row>
    <row r="176" spans="1:44" ht="15.75" thickBot="1" x14ac:dyDescent="0.3">
      <c r="A176" s="62" t="s">
        <v>335</v>
      </c>
      <c r="B176" s="62" t="s">
        <v>52</v>
      </c>
      <c r="C176" s="88">
        <v>8344</v>
      </c>
      <c r="D176" s="89" t="s">
        <v>983</v>
      </c>
      <c r="E176" s="266" t="s">
        <v>17</v>
      </c>
      <c r="F176" s="272">
        <v>1186377.5</v>
      </c>
      <c r="G176" s="272">
        <v>68785.89</v>
      </c>
      <c r="H176" s="272">
        <v>96344.05</v>
      </c>
      <c r="K176" s="266">
        <v>1202904.1499999999</v>
      </c>
      <c r="L176" s="266">
        <v>506457.69</v>
      </c>
      <c r="O176" s="287">
        <v>0</v>
      </c>
      <c r="P176" s="287">
        <v>40093</v>
      </c>
      <c r="Q176" s="287">
        <v>34360</v>
      </c>
      <c r="R176" s="287">
        <v>0</v>
      </c>
      <c r="U176" s="266">
        <v>1298180.72</v>
      </c>
      <c r="V176" s="266">
        <v>2535471.5499999998</v>
      </c>
      <c r="W176" s="100">
        <v>2493868.2599999998</v>
      </c>
      <c r="Y176" s="100">
        <v>2488.2399999999998</v>
      </c>
      <c r="AA176" s="100">
        <v>1424551</v>
      </c>
      <c r="AB176" s="100">
        <v>216400</v>
      </c>
      <c r="AC176" s="124">
        <v>2568981</v>
      </c>
      <c r="AE176" s="124">
        <v>13650</v>
      </c>
      <c r="AG176" s="124">
        <v>1176703.96</v>
      </c>
      <c r="AH176" s="124">
        <v>323781.03000000003</v>
      </c>
      <c r="AK176" s="124">
        <v>4000</v>
      </c>
      <c r="AL176" s="85">
        <f t="shared" si="13"/>
        <v>1351507.44</v>
      </c>
      <c r="AM176" s="21">
        <f t="shared" si="14"/>
        <v>74453</v>
      </c>
      <c r="AN176" s="86">
        <f t="shared" si="15"/>
        <v>1277054.44</v>
      </c>
      <c r="AO176" s="24">
        <f t="shared" si="16"/>
        <v>4137307.5</v>
      </c>
      <c r="AP176" s="25">
        <f t="shared" si="17"/>
        <v>4087115.99</v>
      </c>
      <c r="AQ176" s="16">
        <f t="shared" si="18"/>
        <v>50191.509999999776</v>
      </c>
      <c r="AR176" s="73" t="s">
        <v>17</v>
      </c>
    </row>
    <row r="177" spans="1:44" ht="15.75" thickBot="1" x14ac:dyDescent="0.3">
      <c r="A177" s="62" t="s">
        <v>335</v>
      </c>
      <c r="B177" s="62" t="s">
        <v>52</v>
      </c>
      <c r="C177" s="88">
        <v>3901</v>
      </c>
      <c r="D177" s="89" t="s">
        <v>984</v>
      </c>
      <c r="E177" s="266" t="s">
        <v>18</v>
      </c>
      <c r="F177" s="272">
        <v>665479.91</v>
      </c>
      <c r="G177" s="272">
        <v>71800</v>
      </c>
      <c r="H177" s="272">
        <v>379327</v>
      </c>
      <c r="K177" s="266">
        <v>397005.11</v>
      </c>
      <c r="L177" s="266">
        <v>491879.78</v>
      </c>
      <c r="O177" s="287">
        <v>0</v>
      </c>
      <c r="P177" s="287">
        <v>65758.37</v>
      </c>
      <c r="Q177" s="287">
        <v>26850</v>
      </c>
      <c r="R177" s="287">
        <v>97.2</v>
      </c>
      <c r="U177" s="266">
        <v>-1914124.73</v>
      </c>
      <c r="V177" s="266">
        <v>3491897.05</v>
      </c>
      <c r="W177" s="100">
        <v>1979610.15</v>
      </c>
      <c r="Y177" s="100">
        <v>762.3</v>
      </c>
      <c r="AA177" s="100">
        <v>1157034.7</v>
      </c>
      <c r="AB177" s="100">
        <v>163800</v>
      </c>
      <c r="AC177" s="124">
        <v>1887014.7</v>
      </c>
      <c r="AE177" s="124">
        <v>15088</v>
      </c>
      <c r="AG177" s="124">
        <v>697965.56</v>
      </c>
      <c r="AH177" s="124">
        <v>163860.38</v>
      </c>
      <c r="AK177" s="124">
        <v>4000</v>
      </c>
      <c r="AL177" s="85">
        <f t="shared" si="13"/>
        <v>1116606.9100000001</v>
      </c>
      <c r="AM177" s="21">
        <f t="shared" si="14"/>
        <v>92705.569999999992</v>
      </c>
      <c r="AN177" s="86">
        <f t="shared" si="15"/>
        <v>1023901.3400000002</v>
      </c>
      <c r="AO177" s="24">
        <f t="shared" si="16"/>
        <v>3301207.15</v>
      </c>
      <c r="AP177" s="25">
        <f t="shared" si="17"/>
        <v>2767928.6399999997</v>
      </c>
      <c r="AQ177" s="16">
        <f t="shared" si="18"/>
        <v>533278.51000000024</v>
      </c>
      <c r="AR177" s="73" t="s">
        <v>18</v>
      </c>
    </row>
    <row r="178" spans="1:44" s="126" customFormat="1" ht="15.75" thickBot="1" x14ac:dyDescent="0.3">
      <c r="A178" s="62" t="s">
        <v>335</v>
      </c>
      <c r="B178" s="62" t="s">
        <v>52</v>
      </c>
      <c r="C178" s="88">
        <v>4653</v>
      </c>
      <c r="D178" s="89" t="s">
        <v>985</v>
      </c>
      <c r="E178" s="266" t="s">
        <v>1739</v>
      </c>
      <c r="F178" s="272">
        <v>434798.19</v>
      </c>
      <c r="G178" s="272">
        <v>57543.03</v>
      </c>
      <c r="H178" s="272">
        <v>163957.28</v>
      </c>
      <c r="I178" s="272"/>
      <c r="J178" s="266"/>
      <c r="K178" s="266">
        <v>9898057.5099999998</v>
      </c>
      <c r="L178" s="266">
        <v>3761304.22</v>
      </c>
      <c r="M178" s="266"/>
      <c r="N178" s="266"/>
      <c r="O178" s="287">
        <v>0</v>
      </c>
      <c r="P178" s="287">
        <v>99518.66</v>
      </c>
      <c r="Q178" s="287"/>
      <c r="R178" s="287">
        <v>98.41</v>
      </c>
      <c r="S178" s="266"/>
      <c r="T178" s="266"/>
      <c r="U178" s="266">
        <v>475423.34</v>
      </c>
      <c r="V178" s="266">
        <v>2917750.69</v>
      </c>
      <c r="W178" s="100">
        <v>1394536.88</v>
      </c>
      <c r="X178" s="100">
        <v>2516883.19</v>
      </c>
      <c r="Y178" s="100">
        <v>1695.21</v>
      </c>
      <c r="Z178" s="100"/>
      <c r="AA178" s="100">
        <v>2542122</v>
      </c>
      <c r="AB178" s="100">
        <v>23341.25</v>
      </c>
      <c r="AC178" s="124">
        <v>3693065</v>
      </c>
      <c r="AD178" s="124"/>
      <c r="AE178" s="124">
        <v>6181</v>
      </c>
      <c r="AF178" s="124">
        <v>760</v>
      </c>
      <c r="AG178" s="124">
        <v>1448636.3</v>
      </c>
      <c r="AH178" s="124">
        <v>1703541.76</v>
      </c>
      <c r="AI178" s="124"/>
      <c r="AJ178" s="124">
        <v>145144.06</v>
      </c>
      <c r="AK178" s="124"/>
      <c r="AL178" s="85">
        <f t="shared" si="13"/>
        <v>656298.5</v>
      </c>
      <c r="AM178" s="21">
        <f t="shared" si="14"/>
        <v>99617.07</v>
      </c>
      <c r="AN178" s="86">
        <f t="shared" si="15"/>
        <v>556681.42999999993</v>
      </c>
      <c r="AO178" s="24">
        <f t="shared" si="16"/>
        <v>6478578.5299999993</v>
      </c>
      <c r="AP178" s="25">
        <f t="shared" si="17"/>
        <v>6997328.1199999992</v>
      </c>
      <c r="AQ178" s="127">
        <f t="shared" si="18"/>
        <v>-518749.58999999985</v>
      </c>
      <c r="AR178" s="128"/>
    </row>
    <row r="179" spans="1:44" ht="15.75" thickBot="1" x14ac:dyDescent="0.3">
      <c r="A179" s="62" t="s">
        <v>335</v>
      </c>
      <c r="B179" s="62" t="s">
        <v>52</v>
      </c>
      <c r="C179" s="88">
        <v>4479</v>
      </c>
      <c r="D179" s="89" t="s">
        <v>986</v>
      </c>
      <c r="E179" s="266" t="s">
        <v>19</v>
      </c>
      <c r="F179" s="272">
        <v>164974.75</v>
      </c>
      <c r="G179" s="272">
        <v>28403</v>
      </c>
      <c r="H179" s="272">
        <v>94276.27</v>
      </c>
      <c r="K179" s="266">
        <v>296291.18</v>
      </c>
      <c r="L179" s="266">
        <v>391401.79</v>
      </c>
      <c r="O179" s="287">
        <v>20</v>
      </c>
      <c r="P179" s="287">
        <v>89425.27</v>
      </c>
      <c r="R179" s="287">
        <v>70000</v>
      </c>
      <c r="S179" s="266">
        <v>215000</v>
      </c>
      <c r="U179" s="266">
        <v>-2587530.27</v>
      </c>
      <c r="V179" s="266">
        <v>3101018.9</v>
      </c>
      <c r="W179" s="100">
        <v>1875032.84</v>
      </c>
      <c r="X179" s="100">
        <v>130000</v>
      </c>
      <c r="Y179" s="100">
        <v>572.22</v>
      </c>
      <c r="AA179" s="100">
        <v>658665</v>
      </c>
      <c r="AB179" s="100">
        <v>158200</v>
      </c>
      <c r="AC179" s="124">
        <v>1507895</v>
      </c>
      <c r="AE179" s="124">
        <v>4885</v>
      </c>
      <c r="AG179" s="124">
        <v>844305.98</v>
      </c>
      <c r="AH179" s="124">
        <v>219865.83</v>
      </c>
      <c r="AK179" s="124">
        <v>4000</v>
      </c>
      <c r="AL179" s="85">
        <f t="shared" si="13"/>
        <v>287654.02</v>
      </c>
      <c r="AM179" s="21">
        <f t="shared" si="14"/>
        <v>159445.27000000002</v>
      </c>
      <c r="AN179" s="86">
        <f t="shared" si="15"/>
        <v>128208.75</v>
      </c>
      <c r="AO179" s="24">
        <f t="shared" si="16"/>
        <v>2822470.06</v>
      </c>
      <c r="AP179" s="25">
        <f t="shared" si="17"/>
        <v>2580951.81</v>
      </c>
      <c r="AQ179" s="16">
        <f t="shared" si="18"/>
        <v>241518.25</v>
      </c>
      <c r="AR179" s="87" t="s">
        <v>19</v>
      </c>
    </row>
    <row r="180" spans="1:44" ht="15.75" thickBot="1" x14ac:dyDescent="0.3">
      <c r="A180" s="62" t="s">
        <v>335</v>
      </c>
      <c r="B180" s="62" t="s">
        <v>52</v>
      </c>
      <c r="C180" s="88">
        <v>5054</v>
      </c>
      <c r="D180" s="89" t="s">
        <v>987</v>
      </c>
      <c r="E180" s="266" t="s">
        <v>20</v>
      </c>
      <c r="F180" s="272">
        <v>391369.89</v>
      </c>
      <c r="G180" s="272">
        <v>38756.86</v>
      </c>
      <c r="H180" s="272">
        <v>192806.06</v>
      </c>
      <c r="K180" s="266">
        <v>103233</v>
      </c>
      <c r="L180" s="266">
        <v>744866.73</v>
      </c>
      <c r="O180" s="287">
        <v>0</v>
      </c>
      <c r="P180" s="287">
        <v>61928.800000000003</v>
      </c>
      <c r="Q180" s="287">
        <v>70000</v>
      </c>
      <c r="R180" s="287">
        <v>816.11</v>
      </c>
      <c r="U180" s="266">
        <v>1804623.59</v>
      </c>
      <c r="V180" s="266">
        <v>254405.43</v>
      </c>
      <c r="W180" s="100">
        <v>1358813.72</v>
      </c>
      <c r="Y180" s="100">
        <v>1639.17</v>
      </c>
      <c r="AA180" s="100">
        <v>1573505.2</v>
      </c>
      <c r="AB180" s="100">
        <v>167000</v>
      </c>
      <c r="AC180" s="124">
        <v>2070435.2</v>
      </c>
      <c r="AE180" s="124">
        <v>1100</v>
      </c>
      <c r="AG180" s="124">
        <v>517990.39</v>
      </c>
      <c r="AH180" s="124">
        <v>317603.09000000003</v>
      </c>
      <c r="AK180" s="124">
        <v>4000</v>
      </c>
      <c r="AL180" s="85">
        <f t="shared" si="13"/>
        <v>622932.81000000006</v>
      </c>
      <c r="AM180" s="21">
        <f t="shared" si="14"/>
        <v>132744.90999999997</v>
      </c>
      <c r="AN180" s="86">
        <f t="shared" si="15"/>
        <v>490187.90000000008</v>
      </c>
      <c r="AO180" s="24">
        <f t="shared" si="16"/>
        <v>3100958.09</v>
      </c>
      <c r="AP180" s="25">
        <f t="shared" si="17"/>
        <v>2911128.6799999997</v>
      </c>
      <c r="AQ180" s="16">
        <f t="shared" si="18"/>
        <v>189829.41000000015</v>
      </c>
      <c r="AR180" s="73" t="s">
        <v>20</v>
      </c>
    </row>
    <row r="181" spans="1:44" ht="15.75" thickBot="1" x14ac:dyDescent="0.3">
      <c r="A181" s="62" t="s">
        <v>335</v>
      </c>
      <c r="B181" s="62" t="s">
        <v>52</v>
      </c>
      <c r="C181" s="88">
        <v>5698</v>
      </c>
      <c r="D181" s="89" t="s">
        <v>988</v>
      </c>
      <c r="E181" s="266" t="s">
        <v>21</v>
      </c>
      <c r="F181" s="272">
        <v>358492.28</v>
      </c>
      <c r="G181" s="272">
        <v>44297</v>
      </c>
      <c r="H181" s="272">
        <v>84825.25</v>
      </c>
      <c r="K181" s="266">
        <v>1440168.5</v>
      </c>
      <c r="L181" s="266">
        <v>324333.74</v>
      </c>
      <c r="O181" s="287">
        <v>154900</v>
      </c>
      <c r="P181" s="287">
        <v>49955</v>
      </c>
      <c r="Q181" s="287">
        <v>24000</v>
      </c>
      <c r="U181" s="266">
        <v>-1721810.65</v>
      </c>
      <c r="V181" s="266">
        <v>4470863.96</v>
      </c>
      <c r="W181" s="100">
        <v>1785780.66</v>
      </c>
      <c r="Y181" s="100">
        <v>1066.98</v>
      </c>
      <c r="AA181" s="100">
        <v>1815839.8</v>
      </c>
      <c r="AB181" s="100">
        <v>202000</v>
      </c>
      <c r="AC181" s="124">
        <v>2597439.7999999998</v>
      </c>
      <c r="AE181" s="124">
        <v>10220</v>
      </c>
      <c r="AG181" s="124">
        <v>861777.6</v>
      </c>
      <c r="AH181" s="124">
        <v>326972.52</v>
      </c>
      <c r="AK181" s="124">
        <v>4000</v>
      </c>
      <c r="AL181" s="85">
        <f t="shared" si="13"/>
        <v>487614.53</v>
      </c>
      <c r="AM181" s="21">
        <f t="shared" si="14"/>
        <v>228855</v>
      </c>
      <c r="AN181" s="86">
        <f t="shared" si="15"/>
        <v>258759.53000000003</v>
      </c>
      <c r="AO181" s="24">
        <f t="shared" si="16"/>
        <v>3804687.44</v>
      </c>
      <c r="AP181" s="25">
        <f t="shared" si="17"/>
        <v>3800409.92</v>
      </c>
      <c r="AQ181" s="16">
        <f t="shared" si="18"/>
        <v>4277.5200000000186</v>
      </c>
      <c r="AR181" s="73" t="s">
        <v>21</v>
      </c>
    </row>
    <row r="182" spans="1:44" ht="15.75" thickBot="1" x14ac:dyDescent="0.3">
      <c r="A182" s="62" t="s">
        <v>335</v>
      </c>
      <c r="B182" s="62" t="s">
        <v>52</v>
      </c>
      <c r="C182" s="88">
        <v>5218</v>
      </c>
      <c r="D182" s="89" t="s">
        <v>989</v>
      </c>
      <c r="E182" s="266" t="s">
        <v>22</v>
      </c>
      <c r="F182" s="272">
        <v>489348.45</v>
      </c>
      <c r="G182" s="272">
        <v>47058.5</v>
      </c>
      <c r="H182" s="272">
        <v>124513.76</v>
      </c>
      <c r="K182" s="266">
        <v>424931.15</v>
      </c>
      <c r="L182" s="266">
        <v>583141.57999999996</v>
      </c>
      <c r="O182" s="287">
        <v>19800</v>
      </c>
      <c r="P182" s="287">
        <v>84994.2</v>
      </c>
      <c r="Q182" s="287">
        <v>68000</v>
      </c>
      <c r="R182" s="287">
        <v>5253.13</v>
      </c>
      <c r="U182" s="266">
        <v>379742.85</v>
      </c>
      <c r="V182" s="266">
        <v>1315785.06</v>
      </c>
      <c r="W182" s="100">
        <v>1160244.1399999999</v>
      </c>
      <c r="X182" s="100">
        <v>17000</v>
      </c>
      <c r="Y182" s="100">
        <v>1309</v>
      </c>
      <c r="AA182" s="100">
        <v>2139500.2000000002</v>
      </c>
      <c r="AB182" s="100">
        <v>152550</v>
      </c>
      <c r="AC182" s="124">
        <v>2685710.2</v>
      </c>
      <c r="AE182" s="124">
        <v>15880</v>
      </c>
      <c r="AG182" s="124">
        <v>810259.61</v>
      </c>
      <c r="AH182" s="124">
        <v>25271.33</v>
      </c>
      <c r="AK182" s="124">
        <v>4000</v>
      </c>
      <c r="AL182" s="85">
        <f t="shared" si="13"/>
        <v>660920.71</v>
      </c>
      <c r="AM182" s="21">
        <f t="shared" si="14"/>
        <v>178047.33000000002</v>
      </c>
      <c r="AN182" s="86">
        <f t="shared" si="15"/>
        <v>482873.37999999995</v>
      </c>
      <c r="AO182" s="24">
        <f t="shared" si="16"/>
        <v>3470603.34</v>
      </c>
      <c r="AP182" s="25">
        <f t="shared" si="17"/>
        <v>3541121.14</v>
      </c>
      <c r="AQ182" s="16">
        <f t="shared" si="18"/>
        <v>-70517.800000000279</v>
      </c>
      <c r="AR182" s="73" t="s">
        <v>22</v>
      </c>
    </row>
    <row r="183" spans="1:44" ht="15.75" thickBot="1" x14ac:dyDescent="0.3">
      <c r="A183" s="62" t="s">
        <v>335</v>
      </c>
      <c r="B183" s="62" t="s">
        <v>52</v>
      </c>
      <c r="C183" s="88">
        <v>6468</v>
      </c>
      <c r="D183" s="89" t="s">
        <v>990</v>
      </c>
      <c r="E183" s="266" t="s">
        <v>23</v>
      </c>
      <c r="F183" s="272">
        <v>956699.52</v>
      </c>
      <c r="G183" s="272">
        <v>11445.75</v>
      </c>
      <c r="H183" s="272">
        <v>272463.89</v>
      </c>
      <c r="K183" s="266">
        <v>979592.1</v>
      </c>
      <c r="L183" s="266">
        <v>435807.49</v>
      </c>
      <c r="O183" s="287">
        <v>2750</v>
      </c>
      <c r="P183" s="287">
        <v>65036.74</v>
      </c>
      <c r="Q183" s="287">
        <v>312695</v>
      </c>
      <c r="R183" s="287">
        <v>98289.14</v>
      </c>
      <c r="U183" s="266">
        <v>1125553.99</v>
      </c>
      <c r="V183" s="266">
        <v>1137972.49</v>
      </c>
      <c r="W183" s="100">
        <v>1819439.29</v>
      </c>
      <c r="X183" s="100">
        <v>120790</v>
      </c>
      <c r="Y183" s="100">
        <v>944.5</v>
      </c>
      <c r="AA183" s="100">
        <v>1394045.4</v>
      </c>
      <c r="AB183" s="100">
        <v>178000</v>
      </c>
      <c r="AC183" s="124">
        <v>2182445.4</v>
      </c>
      <c r="AE183" s="124">
        <v>16522</v>
      </c>
      <c r="AG183" s="124">
        <v>1005118.59</v>
      </c>
      <c r="AH183" s="124">
        <v>295644.13</v>
      </c>
      <c r="AK183" s="124">
        <v>4000</v>
      </c>
      <c r="AL183" s="85">
        <f t="shared" si="13"/>
        <v>1240609.1600000001</v>
      </c>
      <c r="AM183" s="21">
        <f t="shared" si="14"/>
        <v>478770.88</v>
      </c>
      <c r="AN183" s="86">
        <f t="shared" si="15"/>
        <v>761838.28000000014</v>
      </c>
      <c r="AO183" s="24">
        <f t="shared" si="16"/>
        <v>3513219.19</v>
      </c>
      <c r="AP183" s="25">
        <f t="shared" si="17"/>
        <v>3503730.1199999996</v>
      </c>
      <c r="AQ183" s="16">
        <f t="shared" si="18"/>
        <v>9489.070000000298</v>
      </c>
      <c r="AR183" s="73" t="s">
        <v>23</v>
      </c>
    </row>
    <row r="184" spans="1:44" ht="15.75" thickBot="1" x14ac:dyDescent="0.3">
      <c r="A184" s="62" t="s">
        <v>335</v>
      </c>
      <c r="B184" s="62" t="s">
        <v>52</v>
      </c>
      <c r="C184" s="88">
        <v>8206</v>
      </c>
      <c r="D184" s="89" t="s">
        <v>991</v>
      </c>
      <c r="E184" s="266" t="s">
        <v>24</v>
      </c>
      <c r="F184" s="272">
        <v>983262</v>
      </c>
      <c r="G184" s="272">
        <v>71078.09</v>
      </c>
      <c r="H184" s="272">
        <v>198833.54</v>
      </c>
      <c r="K184" s="266">
        <v>1910735.23</v>
      </c>
      <c r="L184" s="266">
        <v>801086.34</v>
      </c>
      <c r="O184" s="287">
        <v>4000</v>
      </c>
      <c r="P184" s="287">
        <v>80147.259999999995</v>
      </c>
      <c r="Q184" s="287">
        <v>220525</v>
      </c>
      <c r="R184" s="287">
        <v>229.7</v>
      </c>
      <c r="U184" s="266">
        <v>1446834.83</v>
      </c>
      <c r="V184" s="266">
        <v>1899168.01</v>
      </c>
      <c r="W184" s="100">
        <v>3069048.08</v>
      </c>
      <c r="Y184" s="100">
        <v>1725.06</v>
      </c>
      <c r="AA184" s="100">
        <v>1136165.8</v>
      </c>
      <c r="AB184" s="100">
        <v>691200</v>
      </c>
      <c r="AC184" s="124">
        <v>2149765.7999999998</v>
      </c>
      <c r="AE184" s="124">
        <v>22790</v>
      </c>
      <c r="AG184" s="124">
        <v>929721.33</v>
      </c>
      <c r="AH184" s="124">
        <v>481201.87</v>
      </c>
      <c r="AK184" s="124">
        <v>4000</v>
      </c>
      <c r="AL184" s="85">
        <f t="shared" si="13"/>
        <v>1253173.6300000001</v>
      </c>
      <c r="AM184" s="21">
        <f t="shared" si="14"/>
        <v>304901.96000000002</v>
      </c>
      <c r="AN184" s="86">
        <f t="shared" si="15"/>
        <v>948271.67000000016</v>
      </c>
      <c r="AO184" s="24">
        <f t="shared" si="16"/>
        <v>4898138.9400000004</v>
      </c>
      <c r="AP184" s="25">
        <f t="shared" si="17"/>
        <v>3587479</v>
      </c>
      <c r="AQ184" s="16">
        <f t="shared" si="18"/>
        <v>1310659.9400000004</v>
      </c>
      <c r="AR184" s="73" t="s">
        <v>24</v>
      </c>
    </row>
    <row r="185" spans="1:44" ht="15.75" thickBot="1" x14ac:dyDescent="0.3">
      <c r="A185" s="62" t="s">
        <v>335</v>
      </c>
      <c r="B185" s="62" t="s">
        <v>52</v>
      </c>
      <c r="C185" s="88">
        <v>4682</v>
      </c>
      <c r="D185" s="89" t="s">
        <v>992</v>
      </c>
      <c r="E185" s="266" t="s">
        <v>25</v>
      </c>
      <c r="F185" s="272">
        <v>249308.66</v>
      </c>
      <c r="G185" s="272">
        <v>23651.46</v>
      </c>
      <c r="H185" s="272">
        <v>202371.92</v>
      </c>
      <c r="K185" s="266">
        <v>901620.94</v>
      </c>
      <c r="L185" s="266">
        <v>311556.17</v>
      </c>
      <c r="O185" s="287">
        <v>6010</v>
      </c>
      <c r="P185" s="287">
        <v>69632.14</v>
      </c>
      <c r="Q185" s="287">
        <v>20000</v>
      </c>
      <c r="R185" s="287">
        <v>340</v>
      </c>
      <c r="U185" s="266">
        <v>-1884712.69</v>
      </c>
      <c r="V185" s="266">
        <v>4128965.53</v>
      </c>
      <c r="W185" s="100">
        <v>1546437.3</v>
      </c>
      <c r="Y185" s="100">
        <v>1039.26</v>
      </c>
      <c r="AA185" s="100">
        <v>811895.6</v>
      </c>
      <c r="AB185" s="100">
        <v>191000</v>
      </c>
      <c r="AC185" s="124">
        <v>1488990.45</v>
      </c>
      <c r="AE185" s="124">
        <v>11690</v>
      </c>
      <c r="AG185" s="124">
        <v>1114233.8700000001</v>
      </c>
      <c r="AH185" s="124">
        <v>189370.52</v>
      </c>
      <c r="AJ185" s="124">
        <v>7833.71</v>
      </c>
      <c r="AL185" s="85">
        <f t="shared" si="13"/>
        <v>475332.04000000004</v>
      </c>
      <c r="AM185" s="21">
        <f t="shared" si="14"/>
        <v>95982.14</v>
      </c>
      <c r="AN185" s="86">
        <f t="shared" si="15"/>
        <v>379349.9</v>
      </c>
      <c r="AO185" s="24">
        <f t="shared" si="16"/>
        <v>2550372.16</v>
      </c>
      <c r="AP185" s="25">
        <f t="shared" si="17"/>
        <v>2812118.5500000003</v>
      </c>
      <c r="AQ185" s="16">
        <f t="shared" si="18"/>
        <v>-261746.39000000013</v>
      </c>
      <c r="AR185" s="73" t="s">
        <v>25</v>
      </c>
    </row>
    <row r="186" spans="1:44" ht="15.75" thickBot="1" x14ac:dyDescent="0.3">
      <c r="A186" s="62" t="s">
        <v>335</v>
      </c>
      <c r="B186" s="62" t="s">
        <v>52</v>
      </c>
      <c r="C186" s="88">
        <v>5558</v>
      </c>
      <c r="D186" s="89" t="s">
        <v>993</v>
      </c>
      <c r="E186" s="266" t="s">
        <v>26</v>
      </c>
      <c r="F186" s="272">
        <v>417874.81</v>
      </c>
      <c r="G186" s="272">
        <v>21609.08</v>
      </c>
      <c r="H186" s="272">
        <v>213983.57</v>
      </c>
      <c r="K186" s="266">
        <v>261514.79</v>
      </c>
      <c r="L186" s="266">
        <v>617496.51</v>
      </c>
      <c r="O186" s="287">
        <v>23762</v>
      </c>
      <c r="P186" s="287">
        <v>60997.120000000003</v>
      </c>
      <c r="Q186" s="287">
        <v>31900</v>
      </c>
      <c r="R186" s="287">
        <v>179.62</v>
      </c>
      <c r="U186" s="266">
        <v>-209865.96</v>
      </c>
      <c r="V186" s="266">
        <v>1898710.57</v>
      </c>
      <c r="W186" s="100">
        <v>1527586.42</v>
      </c>
      <c r="X186" s="100">
        <v>63000</v>
      </c>
      <c r="Y186" s="100">
        <v>772.65</v>
      </c>
      <c r="AA186" s="100">
        <v>1930490.2</v>
      </c>
      <c r="AB186" s="100">
        <v>521800</v>
      </c>
      <c r="AC186" s="124">
        <v>2530390.2000000002</v>
      </c>
      <c r="AE186" s="124">
        <v>24690</v>
      </c>
      <c r="AG186" s="124">
        <v>770792.58</v>
      </c>
      <c r="AH186" s="124">
        <v>401057.25</v>
      </c>
      <c r="AK186" s="124">
        <v>4000</v>
      </c>
      <c r="AL186" s="85">
        <f t="shared" si="13"/>
        <v>653467.46</v>
      </c>
      <c r="AM186" s="21">
        <f t="shared" si="14"/>
        <v>116838.73999999999</v>
      </c>
      <c r="AN186" s="86">
        <f t="shared" si="15"/>
        <v>536628.72</v>
      </c>
      <c r="AO186" s="24">
        <f t="shared" si="16"/>
        <v>4043649.2699999996</v>
      </c>
      <c r="AP186" s="25">
        <f t="shared" si="17"/>
        <v>3730930.0300000003</v>
      </c>
      <c r="AQ186" s="16">
        <f t="shared" si="18"/>
        <v>312719.23999999929</v>
      </c>
      <c r="AR186" s="73" t="s">
        <v>26</v>
      </c>
    </row>
    <row r="187" spans="1:44" ht="15.75" thickBot="1" x14ac:dyDescent="0.3">
      <c r="A187" s="62" t="s">
        <v>335</v>
      </c>
      <c r="B187" s="62" t="s">
        <v>52</v>
      </c>
      <c r="C187" s="88">
        <v>4731</v>
      </c>
      <c r="D187" s="89" t="s">
        <v>994</v>
      </c>
      <c r="E187" s="266" t="s">
        <v>27</v>
      </c>
      <c r="F187" s="272">
        <v>395155.34</v>
      </c>
      <c r="G187" s="272">
        <v>36211.300000000003</v>
      </c>
      <c r="H187" s="272">
        <v>54088.55</v>
      </c>
      <c r="K187" s="266">
        <v>254776.59</v>
      </c>
      <c r="L187" s="266">
        <v>800916.96</v>
      </c>
      <c r="O187" s="287">
        <v>6000</v>
      </c>
      <c r="P187" s="287">
        <v>58163.7</v>
      </c>
      <c r="Q187" s="287">
        <v>70485</v>
      </c>
      <c r="R187" s="287">
        <v>2000</v>
      </c>
      <c r="U187" s="266">
        <v>-865837.99</v>
      </c>
      <c r="V187" s="266">
        <v>2242933.0699999998</v>
      </c>
      <c r="W187" s="100">
        <v>1431404.18</v>
      </c>
      <c r="Y187" s="100">
        <v>866.69</v>
      </c>
      <c r="AA187" s="100">
        <v>1712075.6</v>
      </c>
      <c r="AB187" s="100">
        <v>167200</v>
      </c>
      <c r="AC187" s="124">
        <v>2333575.6</v>
      </c>
      <c r="AE187" s="124">
        <v>13370</v>
      </c>
      <c r="AG187" s="124">
        <v>659385.51</v>
      </c>
      <c r="AH187" s="124">
        <v>227634.11</v>
      </c>
      <c r="AJ187" s="124">
        <v>22367.29</v>
      </c>
      <c r="AK187" s="124">
        <v>4000</v>
      </c>
      <c r="AL187" s="85">
        <f t="shared" si="13"/>
        <v>485455.19</v>
      </c>
      <c r="AM187" s="21">
        <f t="shared" si="14"/>
        <v>136648.70000000001</v>
      </c>
      <c r="AN187" s="86">
        <f t="shared" si="15"/>
        <v>348806.49</v>
      </c>
      <c r="AO187" s="24">
        <f t="shared" si="16"/>
        <v>3311546.4699999997</v>
      </c>
      <c r="AP187" s="25">
        <f t="shared" si="17"/>
        <v>3260332.5100000002</v>
      </c>
      <c r="AQ187" s="16">
        <f t="shared" si="18"/>
        <v>51213.959999999497</v>
      </c>
      <c r="AR187" s="73" t="s">
        <v>27</v>
      </c>
    </row>
    <row r="188" spans="1:44" ht="15.75" thickBot="1" x14ac:dyDescent="0.3">
      <c r="A188" s="62" t="s">
        <v>335</v>
      </c>
      <c r="B188" s="62" t="s">
        <v>52</v>
      </c>
      <c r="C188" s="88">
        <v>3338</v>
      </c>
      <c r="D188" s="89" t="s">
        <v>995</v>
      </c>
      <c r="E188" s="266" t="s">
        <v>1781</v>
      </c>
      <c r="F188" s="272">
        <v>189671.77</v>
      </c>
      <c r="G188" s="272">
        <v>14268</v>
      </c>
      <c r="H188" s="272">
        <v>109892.57</v>
      </c>
      <c r="K188" s="266">
        <v>957361.29</v>
      </c>
      <c r="L188" s="266">
        <v>441542.40000000002</v>
      </c>
      <c r="O188" s="287">
        <v>11825</v>
      </c>
      <c r="P188" s="287">
        <v>84241</v>
      </c>
      <c r="R188" s="287">
        <v>39</v>
      </c>
      <c r="U188" s="266">
        <v>-1547491.15</v>
      </c>
      <c r="V188" s="266">
        <v>3605471.06</v>
      </c>
      <c r="W188" s="100">
        <v>1764664.03</v>
      </c>
      <c r="Y188" s="100">
        <v>888.05</v>
      </c>
      <c r="AA188" s="100">
        <v>982000</v>
      </c>
      <c r="AB188" s="100">
        <v>49200</v>
      </c>
      <c r="AC188" s="124">
        <v>1681300</v>
      </c>
      <c r="AE188" s="124">
        <v>14820</v>
      </c>
      <c r="AG188" s="124">
        <v>614329.68999999994</v>
      </c>
      <c r="AH188" s="124">
        <v>277156.15000000002</v>
      </c>
      <c r="AK188" s="124">
        <v>4000</v>
      </c>
      <c r="AL188" s="85">
        <f t="shared" si="13"/>
        <v>313832.33999999997</v>
      </c>
      <c r="AM188" s="21">
        <f t="shared" si="14"/>
        <v>96105</v>
      </c>
      <c r="AN188" s="86">
        <f t="shared" si="15"/>
        <v>217727.33999999997</v>
      </c>
      <c r="AO188" s="24">
        <f t="shared" si="16"/>
        <v>2796752.08</v>
      </c>
      <c r="AP188" s="25">
        <f t="shared" si="17"/>
        <v>2591605.84</v>
      </c>
      <c r="AQ188" s="16">
        <f t="shared" si="18"/>
        <v>205146.24000000022</v>
      </c>
      <c r="AR188" s="73" t="s">
        <v>29</v>
      </c>
    </row>
    <row r="189" spans="1:44" s="25" customFormat="1" ht="15" thickBot="1" x14ac:dyDescent="0.25">
      <c r="A189" s="62" t="s">
        <v>335</v>
      </c>
      <c r="B189" s="62" t="s">
        <v>52</v>
      </c>
      <c r="C189" s="88">
        <v>6544</v>
      </c>
      <c r="D189" s="89" t="s">
        <v>996</v>
      </c>
      <c r="E189" s="266" t="s">
        <v>29</v>
      </c>
      <c r="F189" s="272">
        <v>243270.42</v>
      </c>
      <c r="G189" s="272">
        <v>260382</v>
      </c>
      <c r="H189" s="272">
        <v>222715.3</v>
      </c>
      <c r="I189" s="272"/>
      <c r="J189" s="266"/>
      <c r="K189" s="266">
        <v>2242955.0499999998</v>
      </c>
      <c r="L189" s="266">
        <v>359510.76</v>
      </c>
      <c r="M189" s="266"/>
      <c r="N189" s="266"/>
      <c r="O189" s="287">
        <v>6650</v>
      </c>
      <c r="P189" s="287">
        <v>40851.94</v>
      </c>
      <c r="Q189" s="287"/>
      <c r="R189" s="287">
        <v>46011.8</v>
      </c>
      <c r="S189" s="266"/>
      <c r="T189" s="266"/>
      <c r="U189" s="266">
        <v>200289.86</v>
      </c>
      <c r="V189" s="266">
        <v>3600900</v>
      </c>
      <c r="W189" s="100">
        <v>1351226.58</v>
      </c>
      <c r="X189" s="100"/>
      <c r="Y189" s="100">
        <v>876.79</v>
      </c>
      <c r="Z189" s="100"/>
      <c r="AA189" s="100">
        <v>1249317</v>
      </c>
      <c r="AB189" s="100">
        <v>199100</v>
      </c>
      <c r="AC189" s="124">
        <v>1943517</v>
      </c>
      <c r="AD189" s="124"/>
      <c r="AE189" s="124">
        <v>16364</v>
      </c>
      <c r="AF189" s="124"/>
      <c r="AG189" s="124">
        <v>893733.54</v>
      </c>
      <c r="AH189" s="124">
        <v>376403.82</v>
      </c>
      <c r="AI189" s="124"/>
      <c r="AJ189" s="124"/>
      <c r="AK189" s="124">
        <v>4000</v>
      </c>
      <c r="AL189" s="85">
        <f t="shared" si="13"/>
        <v>726367.72</v>
      </c>
      <c r="AM189" s="21">
        <f t="shared" si="14"/>
        <v>93513.74</v>
      </c>
      <c r="AN189" s="86">
        <f t="shared" si="15"/>
        <v>632853.98</v>
      </c>
      <c r="AO189" s="24">
        <f t="shared" si="16"/>
        <v>2800520.37</v>
      </c>
      <c r="AP189" s="25">
        <f t="shared" si="17"/>
        <v>3234018.36</v>
      </c>
      <c r="AQ189" s="16">
        <f t="shared" si="18"/>
        <v>-433497.98999999976</v>
      </c>
      <c r="AR189" s="84"/>
    </row>
    <row r="190" spans="1:44" ht="15" thickBot="1" x14ac:dyDescent="0.25">
      <c r="A190" s="62" t="s">
        <v>336</v>
      </c>
      <c r="B190" s="62" t="s">
        <v>53</v>
      </c>
      <c r="C190" s="88">
        <v>2511</v>
      </c>
      <c r="D190" s="89" t="s">
        <v>997</v>
      </c>
      <c r="E190" s="266" t="s">
        <v>1740</v>
      </c>
      <c r="F190" s="272">
        <v>335997.59</v>
      </c>
      <c r="G190" s="272">
        <v>78432</v>
      </c>
      <c r="H190" s="272">
        <v>75223.850000000006</v>
      </c>
      <c r="K190" s="266">
        <v>869637.07</v>
      </c>
      <c r="L190" s="266">
        <v>3177.23</v>
      </c>
      <c r="P190" s="287">
        <v>88312</v>
      </c>
      <c r="R190" s="287">
        <v>3750</v>
      </c>
      <c r="U190" s="266">
        <v>249860.99</v>
      </c>
      <c r="V190" s="266">
        <v>2938659.03</v>
      </c>
      <c r="W190" s="100">
        <v>1026012.89</v>
      </c>
      <c r="X190" s="100">
        <v>305050</v>
      </c>
      <c r="Y190" s="100">
        <v>520.87</v>
      </c>
      <c r="AA190" s="100">
        <v>1275120</v>
      </c>
      <c r="AB190" s="100">
        <v>89985</v>
      </c>
      <c r="AC190" s="124">
        <v>1697355</v>
      </c>
      <c r="AG190" s="124">
        <v>481765.56</v>
      </c>
      <c r="AH190" s="124">
        <v>221104.55</v>
      </c>
      <c r="AK190" s="124">
        <v>4875</v>
      </c>
      <c r="AL190" s="85">
        <f t="shared" si="13"/>
        <v>489653.44000000006</v>
      </c>
      <c r="AM190" s="21">
        <f t="shared" si="14"/>
        <v>92062</v>
      </c>
      <c r="AN190" s="86">
        <f t="shared" si="15"/>
        <v>397591.44000000006</v>
      </c>
      <c r="AO190" s="24">
        <f t="shared" si="16"/>
        <v>2696688.7600000002</v>
      </c>
      <c r="AP190" s="25">
        <f t="shared" si="17"/>
        <v>2405100.11</v>
      </c>
      <c r="AQ190" s="16">
        <f t="shared" si="18"/>
        <v>291588.65000000037</v>
      </c>
      <c r="AR190" s="25"/>
    </row>
    <row r="191" spans="1:44" ht="15" thickBot="1" x14ac:dyDescent="0.25">
      <c r="A191" s="62" t="s">
        <v>336</v>
      </c>
      <c r="B191" s="62" t="s">
        <v>53</v>
      </c>
      <c r="C191" s="88">
        <v>3129</v>
      </c>
      <c r="D191" s="89" t="s">
        <v>998</v>
      </c>
      <c r="E191" s="266" t="s">
        <v>1741</v>
      </c>
      <c r="F191" s="272">
        <v>52754.81</v>
      </c>
      <c r="G191" s="272">
        <v>0</v>
      </c>
      <c r="H191" s="272">
        <v>173624.18</v>
      </c>
      <c r="K191" s="266">
        <v>1801165.66</v>
      </c>
      <c r="L191" s="266">
        <v>608068.34</v>
      </c>
      <c r="P191" s="287">
        <v>39519.910000000003</v>
      </c>
      <c r="R191" s="287">
        <v>527.4</v>
      </c>
      <c r="U191" s="266">
        <v>1300</v>
      </c>
      <c r="V191" s="266">
        <v>309271.51</v>
      </c>
      <c r="W191" s="100">
        <v>852043.81</v>
      </c>
      <c r="Y191" s="100">
        <v>249.62</v>
      </c>
      <c r="AA191" s="100">
        <v>1453024.02</v>
      </c>
      <c r="AB191" s="100">
        <v>176000</v>
      </c>
      <c r="AC191" s="124">
        <v>1896208.02</v>
      </c>
      <c r="AG191" s="124">
        <v>553751.75</v>
      </c>
      <c r="AH191" s="124">
        <v>41914.03</v>
      </c>
      <c r="AL191" s="85">
        <f t="shared" si="13"/>
        <v>226378.99</v>
      </c>
      <c r="AM191" s="21">
        <f t="shared" si="14"/>
        <v>40047.310000000005</v>
      </c>
      <c r="AN191" s="86">
        <f t="shared" si="15"/>
        <v>186331.68</v>
      </c>
      <c r="AO191" s="24">
        <f t="shared" si="16"/>
        <v>2481317.4500000002</v>
      </c>
      <c r="AP191" s="25">
        <f t="shared" si="17"/>
        <v>2491873.7999999998</v>
      </c>
      <c r="AQ191" s="16">
        <f t="shared" si="18"/>
        <v>-10556.349999999627</v>
      </c>
    </row>
    <row r="192" spans="1:44" ht="15" thickBot="1" x14ac:dyDescent="0.25">
      <c r="A192" s="62" t="s">
        <v>336</v>
      </c>
      <c r="B192" s="62" t="s">
        <v>53</v>
      </c>
      <c r="C192" s="88">
        <v>5633</v>
      </c>
      <c r="D192" s="89" t="s">
        <v>999</v>
      </c>
      <c r="E192" s="266" t="s">
        <v>1742</v>
      </c>
      <c r="F192" s="272">
        <v>653392.27</v>
      </c>
      <c r="G192" s="272">
        <v>37800</v>
      </c>
      <c r="H192" s="272">
        <v>108363.36</v>
      </c>
      <c r="K192" s="266">
        <v>2782913.25</v>
      </c>
      <c r="L192" s="266">
        <v>319308.14</v>
      </c>
      <c r="O192" s="287">
        <v>0</v>
      </c>
      <c r="P192" s="287">
        <v>129527</v>
      </c>
      <c r="R192" s="287">
        <v>8112.73</v>
      </c>
      <c r="U192" s="266">
        <v>17993.09</v>
      </c>
      <c r="V192" s="266">
        <v>2920045.89</v>
      </c>
      <c r="W192" s="100">
        <v>1392917.53</v>
      </c>
      <c r="X192" s="100">
        <v>586300</v>
      </c>
      <c r="Y192" s="100">
        <v>429.77</v>
      </c>
      <c r="AA192" s="100">
        <v>1739220</v>
      </c>
      <c r="AB192" s="100">
        <v>85700</v>
      </c>
      <c r="AC192" s="124">
        <v>2362070</v>
      </c>
      <c r="AG192" s="124">
        <v>779015.67</v>
      </c>
      <c r="AH192" s="124">
        <v>429237.09</v>
      </c>
      <c r="AL192" s="85">
        <f t="shared" si="13"/>
        <v>799555.63</v>
      </c>
      <c r="AM192" s="21">
        <f t="shared" si="14"/>
        <v>137639.73000000001</v>
      </c>
      <c r="AN192" s="86">
        <f t="shared" si="15"/>
        <v>661915.9</v>
      </c>
      <c r="AO192" s="24">
        <f t="shared" si="16"/>
        <v>3804567.3</v>
      </c>
      <c r="AP192" s="25">
        <f t="shared" si="17"/>
        <v>3570322.76</v>
      </c>
      <c r="AQ192" s="16">
        <f t="shared" si="18"/>
        <v>234244.54000000004</v>
      </c>
    </row>
    <row r="193" spans="1:43" ht="15" thickBot="1" x14ac:dyDescent="0.25">
      <c r="A193" s="62" t="s">
        <v>336</v>
      </c>
      <c r="B193" s="62" t="s">
        <v>53</v>
      </c>
      <c r="C193" s="88">
        <v>1850</v>
      </c>
      <c r="D193" s="89" t="s">
        <v>1000</v>
      </c>
      <c r="E193" s="266" t="s">
        <v>1743</v>
      </c>
      <c r="F193" s="272">
        <v>456182.74</v>
      </c>
      <c r="G193" s="272">
        <v>23334</v>
      </c>
      <c r="H193" s="272">
        <v>69464.14</v>
      </c>
      <c r="K193" s="266">
        <v>541306.89</v>
      </c>
      <c r="L193" s="266">
        <v>429801.96</v>
      </c>
      <c r="O193" s="287">
        <v>2000</v>
      </c>
      <c r="P193" s="287">
        <v>39250</v>
      </c>
      <c r="R193" s="287">
        <v>21.2</v>
      </c>
      <c r="U193" s="266">
        <v>-1296993.8600000001</v>
      </c>
      <c r="V193" s="266">
        <v>2662416.9900000002</v>
      </c>
      <c r="W193" s="100">
        <v>1038477.71</v>
      </c>
      <c r="X193" s="100">
        <v>129690</v>
      </c>
      <c r="Y193" s="100">
        <v>586.15</v>
      </c>
      <c r="AA193" s="100">
        <v>725461</v>
      </c>
      <c r="AB193" s="100">
        <v>79140</v>
      </c>
      <c r="AC193" s="124">
        <v>1134611</v>
      </c>
      <c r="AE193" s="124">
        <v>4000</v>
      </c>
      <c r="AF193" s="124">
        <v>1570</v>
      </c>
      <c r="AG193" s="124">
        <v>509737.44</v>
      </c>
      <c r="AH193" s="124">
        <v>138992.01999999999</v>
      </c>
      <c r="AL193" s="85">
        <f t="shared" si="13"/>
        <v>548980.88</v>
      </c>
      <c r="AM193" s="21">
        <f t="shared" si="14"/>
        <v>41271.199999999997</v>
      </c>
      <c r="AN193" s="86">
        <f t="shared" si="15"/>
        <v>507709.68</v>
      </c>
      <c r="AO193" s="24">
        <f t="shared" si="16"/>
        <v>1973354.8599999999</v>
      </c>
      <c r="AP193" s="25">
        <f t="shared" si="17"/>
        <v>1788910.46</v>
      </c>
      <c r="AQ193" s="16">
        <f t="shared" si="18"/>
        <v>184444.39999999991</v>
      </c>
    </row>
    <row r="194" spans="1:43" ht="15" thickBot="1" x14ac:dyDescent="0.25">
      <c r="A194" s="62" t="s">
        <v>336</v>
      </c>
      <c r="B194" s="62" t="s">
        <v>53</v>
      </c>
      <c r="C194" s="88">
        <v>3330</v>
      </c>
      <c r="D194" s="89" t="s">
        <v>1001</v>
      </c>
      <c r="E194" s="266" t="s">
        <v>1744</v>
      </c>
      <c r="F194" s="272">
        <v>606729.97</v>
      </c>
      <c r="G194" s="272">
        <v>4408</v>
      </c>
      <c r="H194" s="272">
        <v>66059.5</v>
      </c>
      <c r="K194" s="266">
        <v>364949.45</v>
      </c>
      <c r="L194" s="266">
        <v>223568.47</v>
      </c>
      <c r="O194" s="287">
        <v>0</v>
      </c>
      <c r="P194" s="287">
        <v>37004.300000000003</v>
      </c>
      <c r="R194" s="287">
        <v>923.9</v>
      </c>
      <c r="V194" s="266">
        <v>2577037.9500000002</v>
      </c>
      <c r="W194" s="100">
        <v>1140851.6399999999</v>
      </c>
      <c r="Y194" s="100">
        <v>1018.48</v>
      </c>
      <c r="AA194" s="100">
        <v>413840</v>
      </c>
      <c r="AB194" s="100">
        <v>42750</v>
      </c>
      <c r="AC194" s="124">
        <v>906922</v>
      </c>
      <c r="AE194" s="124">
        <v>4000</v>
      </c>
      <c r="AF194" s="124">
        <v>2090</v>
      </c>
      <c r="AG194" s="124">
        <v>478785.66</v>
      </c>
      <c r="AH194" s="124">
        <v>157192.22</v>
      </c>
      <c r="AK194" s="124">
        <v>7383</v>
      </c>
      <c r="AL194" s="85">
        <f t="shared" si="13"/>
        <v>677197.47</v>
      </c>
      <c r="AM194" s="21">
        <f t="shared" si="14"/>
        <v>37928.200000000004</v>
      </c>
      <c r="AN194" s="86">
        <f t="shared" si="15"/>
        <v>639269.27</v>
      </c>
      <c r="AO194" s="24">
        <f t="shared" si="16"/>
        <v>1598460.1199999999</v>
      </c>
      <c r="AP194" s="25">
        <f t="shared" si="17"/>
        <v>1556372.88</v>
      </c>
      <c r="AQ194" s="16">
        <f t="shared" si="18"/>
        <v>42087.239999999991</v>
      </c>
    </row>
    <row r="195" spans="1:43" ht="15" thickBot="1" x14ac:dyDescent="0.25">
      <c r="A195" s="62" t="s">
        <v>344</v>
      </c>
      <c r="B195" s="62" t="s">
        <v>54</v>
      </c>
      <c r="C195" s="88">
        <v>3397</v>
      </c>
      <c r="D195" s="89" t="s">
        <v>1002</v>
      </c>
      <c r="E195" s="266" t="s">
        <v>1745</v>
      </c>
      <c r="F195" s="272">
        <v>759190.69</v>
      </c>
      <c r="G195" s="272">
        <v>27790</v>
      </c>
      <c r="H195" s="272">
        <v>91880.320000000007</v>
      </c>
      <c r="K195" s="266">
        <v>862561.39</v>
      </c>
      <c r="L195" s="266">
        <v>719531.77</v>
      </c>
      <c r="P195" s="287">
        <v>26575</v>
      </c>
      <c r="R195" s="287">
        <v>68946</v>
      </c>
      <c r="U195" s="266">
        <v>175746.39</v>
      </c>
      <c r="V195" s="266">
        <v>2987149.95</v>
      </c>
      <c r="W195" s="100">
        <v>941754.77</v>
      </c>
      <c r="X195" s="100">
        <v>81860</v>
      </c>
      <c r="Y195" s="100">
        <v>1400.94</v>
      </c>
      <c r="AA195" s="100">
        <v>678100</v>
      </c>
      <c r="AB195" s="100">
        <v>89600</v>
      </c>
      <c r="AC195" s="124">
        <v>1200600</v>
      </c>
      <c r="AG195" s="124">
        <v>642532.62</v>
      </c>
      <c r="AH195" s="124">
        <v>317871.3</v>
      </c>
      <c r="AL195" s="85">
        <f t="shared" si="13"/>
        <v>878861.01</v>
      </c>
      <c r="AM195" s="21">
        <f t="shared" si="14"/>
        <v>95521</v>
      </c>
      <c r="AN195" s="86">
        <f t="shared" si="15"/>
        <v>783340.01</v>
      </c>
      <c r="AO195" s="24">
        <f t="shared" si="16"/>
        <v>1792715.71</v>
      </c>
      <c r="AP195" s="25">
        <f t="shared" si="17"/>
        <v>2161003.92</v>
      </c>
      <c r="AQ195" s="16">
        <f t="shared" si="18"/>
        <v>-368288.20999999996</v>
      </c>
    </row>
    <row r="196" spans="1:43" ht="15" thickBot="1" x14ac:dyDescent="0.25">
      <c r="A196" s="62" t="s">
        <v>344</v>
      </c>
      <c r="B196" s="62" t="s">
        <v>54</v>
      </c>
      <c r="C196" s="88">
        <v>2599</v>
      </c>
      <c r="D196" s="89" t="s">
        <v>1003</v>
      </c>
      <c r="E196" s="266" t="s">
        <v>1746</v>
      </c>
      <c r="F196" s="272">
        <v>809476.08</v>
      </c>
      <c r="G196" s="272">
        <v>41828.33</v>
      </c>
      <c r="H196" s="272">
        <v>160327.54999999999</v>
      </c>
      <c r="K196" s="266">
        <v>3297768.63</v>
      </c>
      <c r="L196" s="266">
        <v>259690.53</v>
      </c>
      <c r="O196" s="287">
        <v>0</v>
      </c>
      <c r="P196" s="287">
        <v>0</v>
      </c>
      <c r="Q196" s="287">
        <v>16300</v>
      </c>
      <c r="R196" s="287">
        <v>934.57</v>
      </c>
      <c r="U196" s="266">
        <v>168921.74</v>
      </c>
      <c r="V196" s="266">
        <v>2987149.95</v>
      </c>
      <c r="W196" s="100">
        <v>792903.5</v>
      </c>
      <c r="X196" s="100">
        <v>31000</v>
      </c>
      <c r="Y196" s="100">
        <v>1343.06</v>
      </c>
      <c r="AA196" s="100">
        <v>1271500</v>
      </c>
      <c r="AB196" s="100">
        <v>100480</v>
      </c>
      <c r="AC196" s="124">
        <v>1374600</v>
      </c>
      <c r="AG196" s="124">
        <v>791445.72</v>
      </c>
      <c r="AH196" s="124">
        <v>4130.7</v>
      </c>
      <c r="AL196" s="85">
        <f t="shared" si="13"/>
        <v>1011631.96</v>
      </c>
      <c r="AM196" s="21">
        <f t="shared" si="14"/>
        <v>17234.57</v>
      </c>
      <c r="AN196" s="86">
        <f t="shared" si="15"/>
        <v>994397.39</v>
      </c>
      <c r="AO196" s="24">
        <f t="shared" si="16"/>
        <v>2197226.56</v>
      </c>
      <c r="AP196" s="25">
        <f t="shared" si="17"/>
        <v>2170176.42</v>
      </c>
      <c r="AQ196" s="16">
        <f t="shared" si="18"/>
        <v>27050.14000000013</v>
      </c>
    </row>
    <row r="197" spans="1:43" ht="15" thickBot="1" x14ac:dyDescent="0.25">
      <c r="A197" s="62" t="s">
        <v>344</v>
      </c>
      <c r="B197" s="62" t="s">
        <v>54</v>
      </c>
      <c r="C197" s="88">
        <v>3184</v>
      </c>
      <c r="D197" s="89" t="s">
        <v>1004</v>
      </c>
      <c r="E197" s="266" t="s">
        <v>1747</v>
      </c>
      <c r="F197" s="272">
        <v>574899.59</v>
      </c>
      <c r="G197" s="272">
        <v>23271</v>
      </c>
      <c r="H197" s="272">
        <v>83495.87</v>
      </c>
      <c r="K197" s="266">
        <v>778786.54</v>
      </c>
      <c r="L197" s="266">
        <v>242520.11</v>
      </c>
      <c r="O197" s="287">
        <v>0</v>
      </c>
      <c r="P197" s="287">
        <v>20040</v>
      </c>
      <c r="R197" s="287">
        <v>179.23</v>
      </c>
      <c r="U197" s="266">
        <v>175179.6</v>
      </c>
      <c r="V197" s="266">
        <v>2090614.96</v>
      </c>
      <c r="W197" s="100">
        <v>706024.36</v>
      </c>
      <c r="X197" s="100">
        <v>44500</v>
      </c>
      <c r="Y197" s="100">
        <v>1092.4000000000001</v>
      </c>
      <c r="AA197" s="100">
        <v>1275185.6000000001</v>
      </c>
      <c r="AB197" s="100">
        <v>131500</v>
      </c>
      <c r="AC197" s="124">
        <v>1769065.6</v>
      </c>
      <c r="AG197" s="124">
        <v>465593.74</v>
      </c>
      <c r="AH197" s="124">
        <v>188681.03</v>
      </c>
      <c r="AI197" s="124">
        <v>0</v>
      </c>
      <c r="AL197" s="85">
        <f t="shared" ref="AL197:AL222" si="19">SUM(F197:I197)</f>
        <v>681666.46</v>
      </c>
      <c r="AM197" s="21">
        <f t="shared" ref="AM197:AM222" si="20">SUM(O197:R197)</f>
        <v>20219.23</v>
      </c>
      <c r="AN197" s="86">
        <f t="shared" ref="AN197:AN222" si="21">AL197-AM197</f>
        <v>661447.23</v>
      </c>
      <c r="AO197" s="24">
        <f t="shared" ref="AO197:AO222" si="22">SUM(W197:AB197)</f>
        <v>2158302.3600000003</v>
      </c>
      <c r="AP197" s="25">
        <f t="shared" ref="AP197:AP222" si="23">SUM(AC197:AK197)</f>
        <v>2423340.3699999996</v>
      </c>
      <c r="AQ197" s="16">
        <f t="shared" ref="AQ197:AQ222" si="24">AO197-AP197</f>
        <v>-265038.00999999931</v>
      </c>
    </row>
    <row r="198" spans="1:43" ht="15" thickBot="1" x14ac:dyDescent="0.25">
      <c r="A198" s="62" t="s">
        <v>344</v>
      </c>
      <c r="B198" s="62" t="s">
        <v>54</v>
      </c>
      <c r="C198" s="88">
        <v>4760</v>
      </c>
      <c r="D198" s="89" t="s">
        <v>1005</v>
      </c>
      <c r="E198" s="266" t="s">
        <v>1748</v>
      </c>
      <c r="F198" s="272">
        <v>705190.07</v>
      </c>
      <c r="G198" s="272">
        <v>145121.10999999999</v>
      </c>
      <c r="H198" s="272">
        <v>81856.44</v>
      </c>
      <c r="K198" s="266">
        <v>606159.49</v>
      </c>
      <c r="L198" s="266">
        <v>599375.38</v>
      </c>
      <c r="P198" s="287">
        <v>62510</v>
      </c>
      <c r="Q198" s="287">
        <v>5000</v>
      </c>
      <c r="R198" s="287">
        <v>197.45</v>
      </c>
      <c r="U198" s="266">
        <v>1750579.01</v>
      </c>
      <c r="V198" s="266">
        <v>433496.95</v>
      </c>
      <c r="W198" s="100">
        <v>1103412.33</v>
      </c>
      <c r="X198" s="100">
        <v>201374</v>
      </c>
      <c r="Y198" s="100">
        <v>1104.51</v>
      </c>
      <c r="AA198" s="100">
        <v>1405930</v>
      </c>
      <c r="AB198" s="100">
        <v>109600</v>
      </c>
      <c r="AC198" s="124">
        <v>1846360</v>
      </c>
      <c r="AE198" s="124">
        <v>7480</v>
      </c>
      <c r="AG198" s="124">
        <v>988889.29</v>
      </c>
      <c r="AH198" s="124">
        <v>72541.47</v>
      </c>
      <c r="AL198" s="85">
        <f t="shared" si="19"/>
        <v>932167.61999999988</v>
      </c>
      <c r="AM198" s="21">
        <f t="shared" si="20"/>
        <v>67707.45</v>
      </c>
      <c r="AN198" s="86">
        <f t="shared" si="21"/>
        <v>864460.16999999993</v>
      </c>
      <c r="AO198" s="24">
        <f t="shared" si="22"/>
        <v>2821420.84</v>
      </c>
      <c r="AP198" s="25">
        <f t="shared" si="23"/>
        <v>2915270.7600000002</v>
      </c>
      <c r="AQ198" s="16">
        <f t="shared" si="24"/>
        <v>-93849.920000000391</v>
      </c>
    </row>
    <row r="199" spans="1:43" ht="15" thickBot="1" x14ac:dyDescent="0.25">
      <c r="A199" s="62" t="s">
        <v>347</v>
      </c>
      <c r="B199" s="62" t="s">
        <v>55</v>
      </c>
      <c r="C199" s="88">
        <v>3288</v>
      </c>
      <c r="D199" s="89" t="s">
        <v>1006</v>
      </c>
      <c r="E199" s="266" t="s">
        <v>1749</v>
      </c>
      <c r="F199" s="272">
        <v>1051336.48</v>
      </c>
      <c r="G199" s="272">
        <v>20380</v>
      </c>
      <c r="H199" s="272">
        <v>89120.3</v>
      </c>
      <c r="I199" s="272">
        <v>7374</v>
      </c>
      <c r="K199" s="266">
        <v>850668.63</v>
      </c>
      <c r="L199" s="266">
        <v>327842.89</v>
      </c>
      <c r="O199" s="287">
        <v>10500</v>
      </c>
      <c r="P199" s="287">
        <v>57919.92</v>
      </c>
      <c r="Q199" s="287">
        <v>7640</v>
      </c>
      <c r="U199" s="266">
        <v>-2067864</v>
      </c>
      <c r="V199" s="266">
        <v>4047651.72</v>
      </c>
      <c r="W199" s="100">
        <v>1149223.02</v>
      </c>
      <c r="X199" s="100">
        <v>151600</v>
      </c>
      <c r="Y199" s="100">
        <v>1370.9</v>
      </c>
      <c r="AC199" s="124">
        <v>174700</v>
      </c>
      <c r="AE199" s="124">
        <v>2960</v>
      </c>
      <c r="AF199" s="124">
        <v>2744</v>
      </c>
      <c r="AG199" s="124">
        <v>526624.66</v>
      </c>
      <c r="AH199" s="124">
        <v>275363.59999999998</v>
      </c>
      <c r="AL199" s="85">
        <f t="shared" si="19"/>
        <v>1168210.78</v>
      </c>
      <c r="AM199" s="21">
        <f t="shared" si="20"/>
        <v>76059.92</v>
      </c>
      <c r="AN199" s="86">
        <f t="shared" si="21"/>
        <v>1092150.8600000001</v>
      </c>
      <c r="AO199" s="24">
        <f t="shared" si="22"/>
        <v>1302193.92</v>
      </c>
      <c r="AP199" s="25">
        <f t="shared" si="23"/>
        <v>982392.26</v>
      </c>
      <c r="AQ199" s="16">
        <f t="shared" si="24"/>
        <v>319801.65999999992</v>
      </c>
    </row>
    <row r="200" spans="1:43" ht="15" thickBot="1" x14ac:dyDescent="0.25">
      <c r="A200" s="62" t="s">
        <v>347</v>
      </c>
      <c r="B200" s="62" t="s">
        <v>55</v>
      </c>
      <c r="C200" s="88">
        <v>2561</v>
      </c>
      <c r="D200" s="89" t="s">
        <v>1007</v>
      </c>
      <c r="E200" s="266" t="s">
        <v>1750</v>
      </c>
      <c r="F200" s="272">
        <v>663456.77</v>
      </c>
      <c r="G200" s="272">
        <v>38800</v>
      </c>
      <c r="H200" s="272">
        <v>48079.75</v>
      </c>
      <c r="I200" s="272">
        <v>0</v>
      </c>
      <c r="K200" s="266">
        <v>892023.57</v>
      </c>
      <c r="L200" s="266">
        <v>255000.6</v>
      </c>
      <c r="O200" s="287">
        <v>3500</v>
      </c>
      <c r="P200" s="287">
        <v>82200.73</v>
      </c>
      <c r="U200" s="266">
        <v>901001.63</v>
      </c>
      <c r="V200" s="266">
        <v>769808.6</v>
      </c>
      <c r="W200" s="100">
        <v>1095956.8600000001</v>
      </c>
      <c r="Y200" s="100">
        <v>928.19</v>
      </c>
      <c r="AA200" s="100">
        <v>1003835</v>
      </c>
      <c r="AB200" s="100">
        <v>71700</v>
      </c>
      <c r="AC200" s="124">
        <v>1269835</v>
      </c>
      <c r="AF200" s="124">
        <v>1000</v>
      </c>
      <c r="AG200" s="124">
        <v>481030.86</v>
      </c>
      <c r="AH200" s="124">
        <v>151473.46</v>
      </c>
      <c r="AL200" s="85">
        <f t="shared" si="19"/>
        <v>750336.52</v>
      </c>
      <c r="AM200" s="21">
        <f t="shared" si="20"/>
        <v>85700.73</v>
      </c>
      <c r="AN200" s="86">
        <f t="shared" si="21"/>
        <v>664635.79</v>
      </c>
      <c r="AO200" s="24">
        <f t="shared" si="22"/>
        <v>2172420.0499999998</v>
      </c>
      <c r="AP200" s="25">
        <f t="shared" si="23"/>
        <v>1903339.3199999998</v>
      </c>
      <c r="AQ200" s="16">
        <f t="shared" si="24"/>
        <v>269080.73</v>
      </c>
    </row>
    <row r="201" spans="1:43" ht="15" thickBot="1" x14ac:dyDescent="0.25">
      <c r="A201" s="62" t="s">
        <v>347</v>
      </c>
      <c r="B201" s="62" t="s">
        <v>55</v>
      </c>
      <c r="C201" s="88">
        <v>3118</v>
      </c>
      <c r="D201" s="89" t="s">
        <v>1008</v>
      </c>
      <c r="E201" s="266" t="s">
        <v>1751</v>
      </c>
      <c r="F201" s="272">
        <v>372320.11</v>
      </c>
      <c r="G201" s="272">
        <v>188920.53</v>
      </c>
      <c r="H201" s="272">
        <v>83937.91</v>
      </c>
      <c r="I201" s="272">
        <v>0</v>
      </c>
      <c r="K201" s="266">
        <v>1064162.46</v>
      </c>
      <c r="L201" s="266">
        <v>211321.95</v>
      </c>
      <c r="O201" s="287">
        <v>8500</v>
      </c>
      <c r="P201" s="287">
        <v>22410</v>
      </c>
      <c r="Q201" s="287">
        <v>57679</v>
      </c>
      <c r="U201" s="266">
        <v>1838407.9</v>
      </c>
      <c r="W201" s="100">
        <v>1245373.24</v>
      </c>
      <c r="X201" s="100">
        <v>198440</v>
      </c>
      <c r="Y201" s="100">
        <v>566.86</v>
      </c>
      <c r="AA201" s="100">
        <v>1022840</v>
      </c>
      <c r="AC201" s="124">
        <v>1367420</v>
      </c>
      <c r="AE201" s="124">
        <v>23616</v>
      </c>
      <c r="AG201" s="124">
        <v>923278.36</v>
      </c>
      <c r="AH201" s="124">
        <v>134571.68</v>
      </c>
      <c r="AL201" s="85">
        <f t="shared" si="19"/>
        <v>645178.55000000005</v>
      </c>
      <c r="AM201" s="21">
        <f t="shared" si="20"/>
        <v>88589</v>
      </c>
      <c r="AN201" s="86">
        <f t="shared" si="21"/>
        <v>556589.55000000005</v>
      </c>
      <c r="AO201" s="24">
        <f t="shared" si="22"/>
        <v>2467220.1</v>
      </c>
      <c r="AP201" s="25">
        <f t="shared" si="23"/>
        <v>2448886.04</v>
      </c>
      <c r="AQ201" s="16">
        <f t="shared" si="24"/>
        <v>18334.060000000056</v>
      </c>
    </row>
    <row r="202" spans="1:43" ht="15" thickBot="1" x14ac:dyDescent="0.25">
      <c r="A202" s="62" t="s">
        <v>347</v>
      </c>
      <c r="B202" s="62" t="s">
        <v>55</v>
      </c>
      <c r="C202" s="88">
        <v>1408</v>
      </c>
      <c r="D202" s="89" t="s">
        <v>1009</v>
      </c>
      <c r="E202" s="266" t="s">
        <v>1752</v>
      </c>
      <c r="F202" s="272">
        <v>398427.28</v>
      </c>
      <c r="G202" s="272">
        <v>74253.23</v>
      </c>
      <c r="H202" s="272">
        <v>22429.83</v>
      </c>
      <c r="I202" s="272">
        <v>0</v>
      </c>
      <c r="K202" s="266">
        <v>928865.26</v>
      </c>
      <c r="L202" s="266">
        <v>502724.99</v>
      </c>
      <c r="O202" s="287">
        <v>8370</v>
      </c>
      <c r="P202" s="287">
        <v>76200</v>
      </c>
      <c r="U202" s="266">
        <v>-659053.81999999995</v>
      </c>
      <c r="V202" s="266">
        <v>2464354.4300000002</v>
      </c>
      <c r="W202" s="100">
        <v>932000.54</v>
      </c>
      <c r="Y202" s="100">
        <v>439.82</v>
      </c>
      <c r="AA202" s="100">
        <v>756035</v>
      </c>
      <c r="AB202" s="100">
        <v>232000</v>
      </c>
      <c r="AC202" s="124">
        <v>1086695</v>
      </c>
      <c r="AE202" s="124">
        <v>2000</v>
      </c>
      <c r="AF202" s="124">
        <v>6440</v>
      </c>
      <c r="AG202" s="124">
        <v>342785.25</v>
      </c>
      <c r="AH202" s="124">
        <v>312516.13</v>
      </c>
      <c r="AL202" s="85">
        <f t="shared" si="19"/>
        <v>495110.34</v>
      </c>
      <c r="AM202" s="21">
        <f t="shared" si="20"/>
        <v>84570</v>
      </c>
      <c r="AN202" s="86">
        <f t="shared" si="21"/>
        <v>410540.34</v>
      </c>
      <c r="AO202" s="24">
        <f t="shared" si="22"/>
        <v>1920475.3599999999</v>
      </c>
      <c r="AP202" s="25">
        <f t="shared" si="23"/>
        <v>1750436.38</v>
      </c>
      <c r="AQ202" s="16">
        <f t="shared" si="24"/>
        <v>170038.97999999998</v>
      </c>
    </row>
    <row r="203" spans="1:43" ht="15" thickBot="1" x14ac:dyDescent="0.25">
      <c r="A203" s="62" t="s">
        <v>347</v>
      </c>
      <c r="B203" s="62" t="s">
        <v>55</v>
      </c>
      <c r="C203" s="88">
        <v>1888</v>
      </c>
      <c r="D203" s="89" t="s">
        <v>1010</v>
      </c>
      <c r="E203" s="266" t="s">
        <v>1753</v>
      </c>
      <c r="F203" s="272">
        <v>543733.56000000006</v>
      </c>
      <c r="G203" s="272">
        <v>0</v>
      </c>
      <c r="H203" s="272">
        <v>151344.26999999999</v>
      </c>
      <c r="K203" s="266">
        <v>1413126.69</v>
      </c>
      <c r="L203" s="266">
        <v>356639.99</v>
      </c>
      <c r="O203" s="287">
        <v>54844</v>
      </c>
      <c r="P203" s="287">
        <v>59579</v>
      </c>
      <c r="U203" s="266">
        <v>1079706.33</v>
      </c>
      <c r="V203" s="266">
        <v>1488605.78</v>
      </c>
      <c r="W203" s="100">
        <v>1035624.85</v>
      </c>
      <c r="Y203" s="100">
        <v>881.83</v>
      </c>
      <c r="AA203" s="100">
        <v>1199210</v>
      </c>
      <c r="AC203" s="124">
        <v>1627710</v>
      </c>
      <c r="AE203" s="124">
        <v>2320</v>
      </c>
      <c r="AF203" s="124">
        <v>2000</v>
      </c>
      <c r="AG203" s="124">
        <v>475803.68</v>
      </c>
      <c r="AH203" s="124">
        <v>313481.59999999998</v>
      </c>
      <c r="AL203" s="85">
        <f t="shared" si="19"/>
        <v>695077.83000000007</v>
      </c>
      <c r="AM203" s="21">
        <f t="shared" si="20"/>
        <v>114423</v>
      </c>
      <c r="AN203" s="86">
        <f t="shared" si="21"/>
        <v>580654.83000000007</v>
      </c>
      <c r="AO203" s="24">
        <f t="shared" si="22"/>
        <v>2235716.6799999997</v>
      </c>
      <c r="AP203" s="25">
        <f t="shared" si="23"/>
        <v>2421315.2800000003</v>
      </c>
      <c r="AQ203" s="16">
        <f t="shared" si="24"/>
        <v>-185598.60000000056</v>
      </c>
    </row>
    <row r="204" spans="1:43" ht="15" thickBot="1" x14ac:dyDescent="0.25">
      <c r="A204" s="62" t="s">
        <v>347</v>
      </c>
      <c r="B204" s="62" t="s">
        <v>55</v>
      </c>
      <c r="C204" s="88">
        <v>1058</v>
      </c>
      <c r="D204" s="89" t="s">
        <v>1011</v>
      </c>
      <c r="E204" s="266" t="s">
        <v>1754</v>
      </c>
      <c r="F204" s="272">
        <v>518205.03</v>
      </c>
      <c r="G204" s="272">
        <v>11100</v>
      </c>
      <c r="H204" s="272">
        <v>6504.85</v>
      </c>
      <c r="I204" s="272">
        <v>0</v>
      </c>
      <c r="K204" s="266">
        <v>282476.56</v>
      </c>
      <c r="L204" s="266">
        <v>173492.99</v>
      </c>
      <c r="O204" s="287">
        <v>47570</v>
      </c>
      <c r="P204" s="287">
        <v>1088</v>
      </c>
      <c r="Q204" s="287">
        <v>400</v>
      </c>
      <c r="U204" s="266">
        <v>-1590022.93</v>
      </c>
      <c r="V204" s="266">
        <v>2328715.77</v>
      </c>
      <c r="W204" s="100">
        <v>788421.05</v>
      </c>
      <c r="X204" s="100">
        <v>56600</v>
      </c>
      <c r="Y204" s="100">
        <v>430.87</v>
      </c>
      <c r="AA204" s="100">
        <v>945735</v>
      </c>
      <c r="AC204" s="124">
        <v>1055935</v>
      </c>
      <c r="AE204" s="124">
        <v>15570</v>
      </c>
      <c r="AG204" s="124">
        <v>280920.25</v>
      </c>
      <c r="AH204" s="124">
        <v>165183.07999999999</v>
      </c>
      <c r="AL204" s="85">
        <f t="shared" si="19"/>
        <v>535809.88</v>
      </c>
      <c r="AM204" s="21">
        <f t="shared" si="20"/>
        <v>49058</v>
      </c>
      <c r="AN204" s="86">
        <f t="shared" si="21"/>
        <v>486751.88</v>
      </c>
      <c r="AO204" s="24">
        <f t="shared" si="22"/>
        <v>1791186.92</v>
      </c>
      <c r="AP204" s="25">
        <f t="shared" si="23"/>
        <v>1517608.33</v>
      </c>
      <c r="AQ204" s="16">
        <f t="shared" si="24"/>
        <v>273578.58999999985</v>
      </c>
    </row>
    <row r="205" spans="1:43" ht="15" thickBot="1" x14ac:dyDescent="0.25">
      <c r="A205" s="62" t="s">
        <v>347</v>
      </c>
      <c r="B205" s="62" t="s">
        <v>55</v>
      </c>
      <c r="C205" s="88">
        <v>3487</v>
      </c>
      <c r="D205" s="89" t="s">
        <v>1012</v>
      </c>
      <c r="E205" s="266" t="s">
        <v>1755</v>
      </c>
      <c r="F205" s="272">
        <v>912286.7</v>
      </c>
      <c r="G205" s="272">
        <v>1892.49</v>
      </c>
      <c r="H205" s="272">
        <v>168563.69</v>
      </c>
      <c r="I205" s="272">
        <v>0</v>
      </c>
      <c r="K205" s="266">
        <v>2302378.7000000002</v>
      </c>
      <c r="L205" s="266">
        <v>471139.23</v>
      </c>
      <c r="O205" s="287">
        <v>13500</v>
      </c>
      <c r="P205" s="287">
        <v>8000</v>
      </c>
      <c r="U205" s="266">
        <v>-335039.78999999998</v>
      </c>
      <c r="V205" s="266">
        <v>4119895.74</v>
      </c>
      <c r="W205" s="100">
        <v>1214241.78</v>
      </c>
      <c r="X205" s="100">
        <v>172237</v>
      </c>
      <c r="Y205" s="100">
        <v>1760.77</v>
      </c>
      <c r="AA205" s="100">
        <v>1307160</v>
      </c>
      <c r="AC205" s="124">
        <v>1798862</v>
      </c>
      <c r="AE205" s="124">
        <v>21660</v>
      </c>
      <c r="AG205" s="124">
        <v>640562.68999999994</v>
      </c>
      <c r="AH205" s="124">
        <v>137968</v>
      </c>
      <c r="AL205" s="85">
        <f t="shared" si="19"/>
        <v>1082742.8799999999</v>
      </c>
      <c r="AM205" s="21">
        <f t="shared" si="20"/>
        <v>21500</v>
      </c>
      <c r="AN205" s="86">
        <f t="shared" si="21"/>
        <v>1061242.8799999999</v>
      </c>
      <c r="AO205" s="24">
        <f t="shared" si="22"/>
        <v>2695399.55</v>
      </c>
      <c r="AP205" s="25">
        <f t="shared" si="23"/>
        <v>2599052.69</v>
      </c>
      <c r="AQ205" s="16">
        <f t="shared" si="24"/>
        <v>96346.85999999987</v>
      </c>
    </row>
    <row r="206" spans="1:43" ht="15" thickBot="1" x14ac:dyDescent="0.25">
      <c r="A206" s="62" t="s">
        <v>347</v>
      </c>
      <c r="B206" s="62" t="s">
        <v>55</v>
      </c>
      <c r="C206" s="88">
        <v>2685</v>
      </c>
      <c r="D206" s="89" t="s">
        <v>1013</v>
      </c>
      <c r="E206" s="266" t="s">
        <v>1779</v>
      </c>
      <c r="F206" s="272">
        <v>933509.67</v>
      </c>
      <c r="G206" s="272">
        <v>63704.88</v>
      </c>
      <c r="H206" s="272">
        <v>60856.85</v>
      </c>
      <c r="K206" s="266">
        <v>747011.46</v>
      </c>
      <c r="L206" s="266">
        <v>101379.99</v>
      </c>
      <c r="O206" s="287">
        <v>13600</v>
      </c>
      <c r="P206" s="287">
        <v>9835.59</v>
      </c>
      <c r="U206" s="266">
        <v>-1394765</v>
      </c>
      <c r="V206" s="266">
        <v>2992215.82</v>
      </c>
      <c r="W206" s="100">
        <v>872121.76</v>
      </c>
      <c r="X206" s="100">
        <v>209355</v>
      </c>
      <c r="AA206" s="100">
        <v>1159747</v>
      </c>
      <c r="AB206" s="100">
        <v>170130</v>
      </c>
      <c r="AC206" s="124">
        <v>1341647</v>
      </c>
      <c r="AE206" s="124">
        <v>9600</v>
      </c>
      <c r="AF206" s="124">
        <v>17456</v>
      </c>
      <c r="AG206" s="124">
        <v>523839.14</v>
      </c>
      <c r="AH206" s="124">
        <v>224120.18</v>
      </c>
      <c r="AL206" s="85">
        <f t="shared" si="19"/>
        <v>1058071.4000000001</v>
      </c>
      <c r="AM206" s="21">
        <f t="shared" si="20"/>
        <v>23435.59</v>
      </c>
      <c r="AN206" s="86">
        <f t="shared" si="21"/>
        <v>1034635.8100000002</v>
      </c>
      <c r="AO206" s="24">
        <f t="shared" si="22"/>
        <v>2411353.7599999998</v>
      </c>
      <c r="AP206" s="25">
        <f t="shared" si="23"/>
        <v>2116662.3200000003</v>
      </c>
      <c r="AQ206" s="16">
        <f t="shared" si="24"/>
        <v>294691.43999999948</v>
      </c>
    </row>
    <row r="207" spans="1:43" s="75" customFormat="1" ht="15" thickBot="1" x14ac:dyDescent="0.25">
      <c r="A207" s="268" t="s">
        <v>347</v>
      </c>
      <c r="B207" s="268" t="s">
        <v>55</v>
      </c>
      <c r="C207" s="109">
        <v>996</v>
      </c>
      <c r="D207" s="110" t="s">
        <v>1014</v>
      </c>
      <c r="E207" s="266" t="s">
        <v>1790</v>
      </c>
      <c r="F207" s="272">
        <v>230866.54</v>
      </c>
      <c r="G207" s="272">
        <v>10000</v>
      </c>
      <c r="H207" s="272">
        <v>35370.839999999997</v>
      </c>
      <c r="I207" s="272"/>
      <c r="J207" s="266"/>
      <c r="K207" s="266">
        <v>1323147.3799999999</v>
      </c>
      <c r="L207" s="266">
        <v>224503.79</v>
      </c>
      <c r="M207" s="266"/>
      <c r="N207" s="266"/>
      <c r="O207" s="287">
        <v>0</v>
      </c>
      <c r="P207" s="287">
        <v>16723</v>
      </c>
      <c r="Q207" s="287"/>
      <c r="R207" s="287"/>
      <c r="S207" s="266"/>
      <c r="T207" s="266"/>
      <c r="U207" s="266">
        <v>1010547.35</v>
      </c>
      <c r="V207" s="266">
        <v>889745.48</v>
      </c>
      <c r="W207" s="100">
        <v>573064.59</v>
      </c>
      <c r="X207" s="100"/>
      <c r="Y207" s="100">
        <v>442.28</v>
      </c>
      <c r="Z207" s="100"/>
      <c r="AA207" s="100"/>
      <c r="AB207" s="100">
        <v>41400</v>
      </c>
      <c r="AC207" s="124">
        <v>190400</v>
      </c>
      <c r="AD207" s="124"/>
      <c r="AE207" s="124"/>
      <c r="AF207" s="124"/>
      <c r="AG207" s="124">
        <v>380090.84</v>
      </c>
      <c r="AH207" s="124">
        <v>133663.31</v>
      </c>
      <c r="AI207" s="124"/>
      <c r="AJ207" s="124"/>
      <c r="AK207" s="124"/>
      <c r="AL207" s="85">
        <f t="shared" si="19"/>
        <v>276237.38</v>
      </c>
      <c r="AM207" s="21">
        <f t="shared" si="20"/>
        <v>16723</v>
      </c>
      <c r="AN207" s="86">
        <f t="shared" si="21"/>
        <v>259514.38</v>
      </c>
      <c r="AO207" s="24">
        <f t="shared" si="22"/>
        <v>614906.87</v>
      </c>
      <c r="AP207" s="25">
        <f t="shared" si="23"/>
        <v>704154.15000000014</v>
      </c>
      <c r="AQ207" s="111">
        <f t="shared" si="24"/>
        <v>-89247.280000000144</v>
      </c>
    </row>
    <row r="208" spans="1:43" ht="15" thickBot="1" x14ac:dyDescent="0.25">
      <c r="A208" s="62" t="s">
        <v>41</v>
      </c>
      <c r="B208" s="62" t="s">
        <v>42</v>
      </c>
      <c r="C208" s="88">
        <v>3443</v>
      </c>
      <c r="D208" s="89" t="s">
        <v>1015</v>
      </c>
      <c r="E208" s="266" t="s">
        <v>1756</v>
      </c>
      <c r="F208" s="272">
        <v>591334.15</v>
      </c>
      <c r="G208" s="272">
        <v>25600</v>
      </c>
      <c r="H208" s="272">
        <v>62733.26</v>
      </c>
      <c r="K208" s="266">
        <v>1895411.72</v>
      </c>
      <c r="L208" s="266">
        <v>407315.06</v>
      </c>
      <c r="P208" s="287">
        <v>44982.65</v>
      </c>
      <c r="Q208" s="287">
        <v>114504.38</v>
      </c>
      <c r="U208" s="266">
        <v>31725</v>
      </c>
      <c r="V208" s="266">
        <v>574807.30000000005</v>
      </c>
      <c r="W208" s="100">
        <v>1106870.27</v>
      </c>
      <c r="Y208" s="100">
        <v>899.55</v>
      </c>
      <c r="AA208" s="100">
        <v>1783200</v>
      </c>
      <c r="AB208" s="100">
        <v>159550</v>
      </c>
      <c r="AC208" s="124">
        <v>2010199</v>
      </c>
      <c r="AG208" s="124">
        <v>745731.67</v>
      </c>
      <c r="AH208" s="124">
        <v>268386.34999999998</v>
      </c>
      <c r="AL208" s="85">
        <f t="shared" si="19"/>
        <v>679667.41</v>
      </c>
      <c r="AM208" s="21">
        <f t="shared" si="20"/>
        <v>159487.03</v>
      </c>
      <c r="AN208" s="86">
        <f t="shared" si="21"/>
        <v>520180.38</v>
      </c>
      <c r="AO208" s="24">
        <f t="shared" si="22"/>
        <v>3050519.8200000003</v>
      </c>
      <c r="AP208" s="25">
        <f t="shared" si="23"/>
        <v>3024317.02</v>
      </c>
      <c r="AQ208" s="16">
        <f t="shared" si="24"/>
        <v>26202.800000000279</v>
      </c>
    </row>
    <row r="209" spans="1:43" ht="15" thickBot="1" x14ac:dyDescent="0.25">
      <c r="A209" s="62" t="s">
        <v>41</v>
      </c>
      <c r="B209" s="62" t="s">
        <v>42</v>
      </c>
      <c r="C209" s="88">
        <v>2891</v>
      </c>
      <c r="D209" s="89" t="s">
        <v>1016</v>
      </c>
      <c r="E209" s="266" t="s">
        <v>1757</v>
      </c>
      <c r="F209" s="272">
        <v>111443.15</v>
      </c>
      <c r="G209" s="272">
        <v>40224</v>
      </c>
      <c r="H209" s="272">
        <v>173011.23</v>
      </c>
      <c r="K209" s="266">
        <v>-890560.99</v>
      </c>
      <c r="L209" s="266">
        <v>-127789.3</v>
      </c>
      <c r="O209" s="287">
        <v>20208</v>
      </c>
      <c r="P209" s="287">
        <v>63373.43</v>
      </c>
      <c r="Q209" s="287">
        <v>30280</v>
      </c>
      <c r="U209" s="266">
        <v>1930</v>
      </c>
      <c r="V209" s="266">
        <v>2085517.75</v>
      </c>
      <c r="W209" s="100">
        <v>1003607.58</v>
      </c>
      <c r="Y209" s="100">
        <v>204.18</v>
      </c>
      <c r="AB209" s="100">
        <v>85010</v>
      </c>
      <c r="AC209" s="124">
        <v>556924</v>
      </c>
      <c r="AG209" s="124">
        <v>363643.2</v>
      </c>
      <c r="AH209" s="124">
        <v>219088.8</v>
      </c>
      <c r="AL209" s="85">
        <f t="shared" si="19"/>
        <v>324678.38</v>
      </c>
      <c r="AM209" s="21">
        <f t="shared" si="20"/>
        <v>113861.43</v>
      </c>
      <c r="AN209" s="86">
        <f t="shared" si="21"/>
        <v>210816.95</v>
      </c>
      <c r="AO209" s="24">
        <f t="shared" si="22"/>
        <v>1088821.76</v>
      </c>
      <c r="AP209" s="25">
        <f t="shared" si="23"/>
        <v>1139656</v>
      </c>
      <c r="AQ209" s="16">
        <f t="shared" si="24"/>
        <v>-50834.239999999991</v>
      </c>
    </row>
    <row r="210" spans="1:43" ht="15" thickBot="1" x14ac:dyDescent="0.25">
      <c r="A210" s="62" t="s">
        <v>41</v>
      </c>
      <c r="B210" s="62" t="s">
        <v>42</v>
      </c>
      <c r="C210" s="88">
        <v>5426</v>
      </c>
      <c r="D210" s="89" t="s">
        <v>1017</v>
      </c>
      <c r="E210" s="266" t="s">
        <v>1758</v>
      </c>
      <c r="F210" s="272">
        <v>905009.3</v>
      </c>
      <c r="G210" s="272">
        <v>44700</v>
      </c>
      <c r="H210" s="272">
        <v>135994.92000000001</v>
      </c>
      <c r="K210" s="266">
        <v>919089.99</v>
      </c>
      <c r="L210" s="266">
        <v>546276.11</v>
      </c>
      <c r="O210" s="287">
        <v>2000</v>
      </c>
      <c r="P210" s="287">
        <v>186355</v>
      </c>
      <c r="S210" s="266">
        <v>133290</v>
      </c>
      <c r="V210" s="266">
        <v>2982894.62</v>
      </c>
      <c r="W210" s="100">
        <v>1613878.71</v>
      </c>
      <c r="Y210" s="100">
        <v>1309.21</v>
      </c>
      <c r="AA210" s="100">
        <v>1683984</v>
      </c>
      <c r="AB210" s="100">
        <v>15000</v>
      </c>
      <c r="AC210" s="124">
        <v>2173684</v>
      </c>
      <c r="AG210" s="124">
        <v>849947.06</v>
      </c>
      <c r="AH210" s="124">
        <v>217355.5</v>
      </c>
      <c r="AL210" s="85">
        <f t="shared" si="19"/>
        <v>1085704.22</v>
      </c>
      <c r="AM210" s="21">
        <f t="shared" si="20"/>
        <v>188355</v>
      </c>
      <c r="AN210" s="86">
        <f t="shared" si="21"/>
        <v>897349.22</v>
      </c>
      <c r="AO210" s="24">
        <f t="shared" si="22"/>
        <v>3314171.92</v>
      </c>
      <c r="AP210" s="25">
        <f t="shared" si="23"/>
        <v>3240986.56</v>
      </c>
      <c r="AQ210" s="16">
        <f t="shared" si="24"/>
        <v>73185.35999999987</v>
      </c>
    </row>
    <row r="211" spans="1:43" ht="15" thickBot="1" x14ac:dyDescent="0.25">
      <c r="A211" s="62" t="s">
        <v>41</v>
      </c>
      <c r="B211" s="62" t="s">
        <v>42</v>
      </c>
      <c r="C211" s="88">
        <v>3183</v>
      </c>
      <c r="D211" s="89" t="s">
        <v>1018</v>
      </c>
      <c r="E211" s="266" t="s">
        <v>1782</v>
      </c>
      <c r="F211" s="272">
        <v>361405.94</v>
      </c>
      <c r="G211" s="272">
        <v>55</v>
      </c>
      <c r="H211" s="272">
        <v>39992.76</v>
      </c>
      <c r="K211" s="266">
        <v>2122792.69</v>
      </c>
      <c r="L211" s="266">
        <v>223057.47</v>
      </c>
      <c r="O211" s="287">
        <v>0</v>
      </c>
      <c r="P211" s="287">
        <v>82982.600000000006</v>
      </c>
      <c r="Q211" s="287">
        <v>63819.38</v>
      </c>
      <c r="U211" s="266">
        <v>38443</v>
      </c>
      <c r="V211" s="266">
        <v>2454994.11</v>
      </c>
      <c r="W211" s="100">
        <v>740952.24</v>
      </c>
      <c r="Y211" s="100">
        <v>636.76</v>
      </c>
      <c r="AA211" s="100">
        <v>633400</v>
      </c>
      <c r="AB211" s="100">
        <v>112050</v>
      </c>
      <c r="AC211" s="124">
        <v>923850</v>
      </c>
      <c r="AG211" s="124">
        <v>610085.73</v>
      </c>
      <c r="AH211" s="124">
        <v>231210.26</v>
      </c>
      <c r="AL211" s="85">
        <f t="shared" si="19"/>
        <v>401453.7</v>
      </c>
      <c r="AM211" s="21">
        <f t="shared" si="20"/>
        <v>146801.98000000001</v>
      </c>
      <c r="AN211" s="86">
        <f t="shared" si="21"/>
        <v>254651.72</v>
      </c>
      <c r="AO211" s="24">
        <f t="shared" si="22"/>
        <v>1487039</v>
      </c>
      <c r="AP211" s="25">
        <f t="shared" si="23"/>
        <v>1765145.99</v>
      </c>
      <c r="AQ211" s="16">
        <f t="shared" si="24"/>
        <v>-278106.99</v>
      </c>
    </row>
    <row r="212" spans="1:43" ht="15" thickBot="1" x14ac:dyDescent="0.25">
      <c r="A212" s="62" t="s">
        <v>356</v>
      </c>
      <c r="B212" s="62" t="s">
        <v>56</v>
      </c>
      <c r="C212" s="88">
        <v>3850</v>
      </c>
      <c r="D212" s="89" t="s">
        <v>1019</v>
      </c>
      <c r="E212" s="266" t="s">
        <v>1759</v>
      </c>
      <c r="F212" s="272">
        <v>1300274.77</v>
      </c>
      <c r="G212" s="272">
        <v>119569.44</v>
      </c>
      <c r="H212" s="272">
        <v>134632.81</v>
      </c>
      <c r="K212" s="266">
        <v>1540947</v>
      </c>
      <c r="L212" s="266">
        <v>397721.7</v>
      </c>
      <c r="O212" s="287">
        <v>17200</v>
      </c>
      <c r="P212" s="287">
        <v>123486.01</v>
      </c>
      <c r="R212" s="287">
        <v>445</v>
      </c>
      <c r="U212" s="266">
        <v>3308851.32</v>
      </c>
      <c r="W212" s="100">
        <v>1436670.02</v>
      </c>
      <c r="Y212" s="100">
        <v>2213.48</v>
      </c>
      <c r="AA212" s="100">
        <v>1201780</v>
      </c>
      <c r="AB212" s="100">
        <v>126000</v>
      </c>
      <c r="AC212" s="124">
        <v>1667580</v>
      </c>
      <c r="AE212" s="124">
        <v>9880</v>
      </c>
      <c r="AG212" s="124">
        <v>784083.75</v>
      </c>
      <c r="AH212" s="124">
        <v>198241.61</v>
      </c>
      <c r="AI212" s="124">
        <v>47219.75</v>
      </c>
      <c r="AL212" s="85">
        <f t="shared" si="19"/>
        <v>1554477.02</v>
      </c>
      <c r="AM212" s="21">
        <f t="shared" si="20"/>
        <v>141131.01</v>
      </c>
      <c r="AN212" s="86">
        <f t="shared" si="21"/>
        <v>1413346.01</v>
      </c>
      <c r="AO212" s="24">
        <f t="shared" si="22"/>
        <v>2766663.5</v>
      </c>
      <c r="AP212" s="25">
        <f t="shared" si="23"/>
        <v>2707005.11</v>
      </c>
      <c r="AQ212" s="16">
        <f t="shared" si="24"/>
        <v>59658.39000000013</v>
      </c>
    </row>
    <row r="213" spans="1:43" ht="15" thickBot="1" x14ac:dyDescent="0.25">
      <c r="A213" s="62" t="s">
        <v>356</v>
      </c>
      <c r="B213" s="62" t="s">
        <v>56</v>
      </c>
      <c r="C213" s="88">
        <v>3381</v>
      </c>
      <c r="D213" s="89" t="s">
        <v>1020</v>
      </c>
      <c r="E213" s="266" t="s">
        <v>1760</v>
      </c>
      <c r="F213" s="272">
        <v>653154.86</v>
      </c>
      <c r="G213" s="272">
        <v>46677</v>
      </c>
      <c r="H213" s="272">
        <v>159397.19</v>
      </c>
      <c r="K213" s="266">
        <v>697363</v>
      </c>
      <c r="L213" s="266">
        <v>465664.2</v>
      </c>
      <c r="P213" s="287">
        <v>101310.57</v>
      </c>
      <c r="R213" s="287">
        <v>183.92</v>
      </c>
      <c r="U213" s="266">
        <v>1988245.32</v>
      </c>
      <c r="W213" s="100">
        <v>544561.81999999995</v>
      </c>
      <c r="X213" s="100">
        <v>100600</v>
      </c>
      <c r="Y213" s="100">
        <v>954.76</v>
      </c>
      <c r="AA213" s="100">
        <v>908820</v>
      </c>
      <c r="AB213" s="100">
        <v>654917.81999999995</v>
      </c>
      <c r="AC213" s="124">
        <v>1262170</v>
      </c>
      <c r="AG213" s="124">
        <v>593103.16</v>
      </c>
      <c r="AH213" s="124">
        <v>131789.79999999999</v>
      </c>
      <c r="AI213" s="124">
        <v>10350</v>
      </c>
      <c r="AK213" s="124">
        <v>740</v>
      </c>
      <c r="AL213" s="85">
        <f t="shared" si="19"/>
        <v>859229.05</v>
      </c>
      <c r="AM213" s="21">
        <f t="shared" si="20"/>
        <v>101494.49</v>
      </c>
      <c r="AN213" s="86">
        <f t="shared" si="21"/>
        <v>757734.56</v>
      </c>
      <c r="AO213" s="24">
        <f t="shared" si="22"/>
        <v>2209854.4</v>
      </c>
      <c r="AP213" s="25">
        <f t="shared" si="23"/>
        <v>1998152.9600000002</v>
      </c>
      <c r="AQ213" s="16">
        <f t="shared" si="24"/>
        <v>211701.43999999971</v>
      </c>
    </row>
    <row r="214" spans="1:43" ht="15" thickBot="1" x14ac:dyDescent="0.25">
      <c r="A214" s="62" t="s">
        <v>356</v>
      </c>
      <c r="B214" s="62" t="s">
        <v>56</v>
      </c>
      <c r="C214" s="88">
        <v>2640</v>
      </c>
      <c r="D214" s="89" t="s">
        <v>1021</v>
      </c>
      <c r="E214" s="266" t="s">
        <v>1761</v>
      </c>
      <c r="F214" s="272">
        <v>813631.9</v>
      </c>
      <c r="G214" s="272">
        <v>175497.5</v>
      </c>
      <c r="H214" s="272">
        <v>41359.129999999997</v>
      </c>
      <c r="K214" s="266">
        <v>2009294.05</v>
      </c>
      <c r="L214" s="266">
        <v>100350.68</v>
      </c>
      <c r="O214" s="287">
        <v>3800</v>
      </c>
      <c r="P214" s="287">
        <v>187276.06</v>
      </c>
      <c r="U214" s="266">
        <v>2866748.98</v>
      </c>
      <c r="W214" s="100">
        <v>1065191.3600000001</v>
      </c>
      <c r="X214" s="100">
        <v>95000</v>
      </c>
      <c r="Y214" s="100">
        <v>1262.33</v>
      </c>
      <c r="AA214" s="100">
        <v>789920</v>
      </c>
      <c r="AB214" s="100">
        <v>115000</v>
      </c>
      <c r="AC214" s="124">
        <v>1229287</v>
      </c>
      <c r="AE214" s="124">
        <v>21130</v>
      </c>
      <c r="AF214" s="124">
        <v>550</v>
      </c>
      <c r="AG214" s="124">
        <v>566870.01</v>
      </c>
      <c r="AH214" s="124">
        <v>158182.96</v>
      </c>
      <c r="AI214" s="124">
        <v>13803.5</v>
      </c>
      <c r="AL214" s="85">
        <f t="shared" si="19"/>
        <v>1030488.53</v>
      </c>
      <c r="AM214" s="21">
        <f t="shared" si="20"/>
        <v>191076.06</v>
      </c>
      <c r="AN214" s="86">
        <f t="shared" si="21"/>
        <v>839412.47</v>
      </c>
      <c r="AO214" s="24">
        <f t="shared" si="22"/>
        <v>2066373.6900000002</v>
      </c>
      <c r="AP214" s="25">
        <f t="shared" si="23"/>
        <v>1989823.47</v>
      </c>
      <c r="AQ214" s="16">
        <f t="shared" si="24"/>
        <v>76550.220000000205</v>
      </c>
    </row>
    <row r="215" spans="1:43" ht="15" thickBot="1" x14ac:dyDescent="0.25">
      <c r="A215" s="62" t="s">
        <v>356</v>
      </c>
      <c r="B215" s="62" t="s">
        <v>56</v>
      </c>
      <c r="C215" s="88">
        <v>5792</v>
      </c>
      <c r="D215" s="89" t="s">
        <v>1022</v>
      </c>
      <c r="E215" s="266" t="s">
        <v>1762</v>
      </c>
      <c r="F215" s="272">
        <v>1499742.14</v>
      </c>
      <c r="G215" s="272">
        <v>47089.8</v>
      </c>
      <c r="H215" s="272">
        <v>135481.81</v>
      </c>
      <c r="K215" s="266">
        <v>1956273.22</v>
      </c>
      <c r="L215" s="266">
        <v>1054926.8700000001</v>
      </c>
      <c r="O215" s="287">
        <v>4500</v>
      </c>
      <c r="P215" s="287">
        <v>55873.599999999999</v>
      </c>
      <c r="R215" s="287">
        <v>602.71</v>
      </c>
      <c r="V215" s="266">
        <v>5050758.04</v>
      </c>
      <c r="W215" s="100">
        <v>2118095.0699999998</v>
      </c>
      <c r="X215" s="100">
        <v>100000</v>
      </c>
      <c r="Y215" s="100">
        <v>2638.8</v>
      </c>
      <c r="AA215" s="100">
        <v>1616600</v>
      </c>
      <c r="AB215" s="100">
        <v>370221.39</v>
      </c>
      <c r="AC215" s="124">
        <v>2413300</v>
      </c>
      <c r="AF215" s="124">
        <v>22354</v>
      </c>
      <c r="AG215" s="124">
        <v>1413521.31</v>
      </c>
      <c r="AH215" s="124">
        <v>310016.40999999997</v>
      </c>
      <c r="AI215" s="124">
        <v>43205.52</v>
      </c>
      <c r="AK215" s="124">
        <v>4040</v>
      </c>
      <c r="AL215" s="85">
        <f t="shared" si="19"/>
        <v>1682313.75</v>
      </c>
      <c r="AM215" s="21">
        <f t="shared" si="20"/>
        <v>60976.31</v>
      </c>
      <c r="AN215" s="86">
        <f t="shared" si="21"/>
        <v>1621337.44</v>
      </c>
      <c r="AO215" s="24">
        <f t="shared" si="22"/>
        <v>4207555.26</v>
      </c>
      <c r="AP215" s="25">
        <f t="shared" si="23"/>
        <v>4206437.24</v>
      </c>
      <c r="AQ215" s="16">
        <f t="shared" si="24"/>
        <v>1118.019999999553</v>
      </c>
    </row>
    <row r="216" spans="1:43" ht="15" thickBot="1" x14ac:dyDescent="0.25">
      <c r="A216" s="62" t="s">
        <v>356</v>
      </c>
      <c r="B216" s="62" t="s">
        <v>56</v>
      </c>
      <c r="C216" s="88">
        <v>1533</v>
      </c>
      <c r="D216" s="89" t="s">
        <v>1023</v>
      </c>
      <c r="E216" s="266" t="s">
        <v>1783</v>
      </c>
      <c r="F216" s="272">
        <v>641917.67000000004</v>
      </c>
      <c r="G216" s="272">
        <v>47312</v>
      </c>
      <c r="H216" s="272">
        <v>71973.2</v>
      </c>
      <c r="K216" s="266">
        <v>192999.13</v>
      </c>
      <c r="L216" s="266">
        <v>281624.31</v>
      </c>
      <c r="O216" s="287">
        <v>4000</v>
      </c>
      <c r="P216" s="287">
        <v>28085</v>
      </c>
      <c r="R216" s="287">
        <v>166.45</v>
      </c>
      <c r="U216" s="266">
        <v>-716538.56</v>
      </c>
      <c r="V216" s="266">
        <v>1868532.65</v>
      </c>
      <c r="W216" s="100">
        <v>877799.15</v>
      </c>
      <c r="X216" s="100">
        <v>12500</v>
      </c>
      <c r="Y216" s="100">
        <v>1029.47</v>
      </c>
      <c r="AA216" s="100">
        <v>828260</v>
      </c>
      <c r="AB216" s="100">
        <v>179400</v>
      </c>
      <c r="AC216" s="124">
        <v>1186430</v>
      </c>
      <c r="AE216" s="124">
        <v>13879</v>
      </c>
      <c r="AG216" s="124">
        <v>455188.26</v>
      </c>
      <c r="AH216" s="124">
        <v>154735.09</v>
      </c>
      <c r="AI216" s="124">
        <v>3942.5</v>
      </c>
      <c r="AK216" s="124">
        <v>480</v>
      </c>
      <c r="AL216" s="85">
        <f t="shared" si="19"/>
        <v>761202.87</v>
      </c>
      <c r="AM216" s="21">
        <f t="shared" si="20"/>
        <v>32251.45</v>
      </c>
      <c r="AN216" s="86">
        <f t="shared" si="21"/>
        <v>728951.42</v>
      </c>
      <c r="AO216" s="24">
        <f t="shared" si="22"/>
        <v>1898988.62</v>
      </c>
      <c r="AP216" s="25">
        <f t="shared" si="23"/>
        <v>1814654.85</v>
      </c>
      <c r="AQ216" s="16">
        <f t="shared" si="24"/>
        <v>84333.770000000019</v>
      </c>
    </row>
    <row r="217" spans="1:43" ht="15" thickBot="1" x14ac:dyDescent="0.25">
      <c r="A217" s="62" t="s">
        <v>359</v>
      </c>
      <c r="B217" s="62" t="s">
        <v>45</v>
      </c>
      <c r="C217" s="88">
        <v>6007</v>
      </c>
      <c r="D217" s="89" t="s">
        <v>1024</v>
      </c>
      <c r="E217" s="266" t="s">
        <v>1638</v>
      </c>
      <c r="F217" s="272">
        <v>160888.62</v>
      </c>
      <c r="G217" s="272">
        <v>29469.75</v>
      </c>
      <c r="H217" s="272">
        <v>31051.360000000001</v>
      </c>
      <c r="K217" s="266">
        <v>1030120.86</v>
      </c>
      <c r="L217" s="266">
        <v>704706.37</v>
      </c>
      <c r="O217" s="287">
        <v>1405</v>
      </c>
      <c r="P217" s="287">
        <v>42439.95</v>
      </c>
      <c r="R217" s="287">
        <v>1335.05</v>
      </c>
      <c r="S217" s="266">
        <v>51750</v>
      </c>
      <c r="U217" s="266">
        <v>1391564.93</v>
      </c>
      <c r="V217" s="266">
        <v>3760347.17</v>
      </c>
      <c r="W217" s="100">
        <v>1104170.43</v>
      </c>
      <c r="X217" s="100">
        <v>200</v>
      </c>
      <c r="Y217" s="100">
        <v>390.69</v>
      </c>
      <c r="AA217" s="100">
        <v>1100430.6000000001</v>
      </c>
      <c r="AB217" s="100">
        <v>619839.42000000004</v>
      </c>
      <c r="AC217" s="124">
        <v>1669930.6</v>
      </c>
      <c r="AG217" s="124">
        <v>1053191.18</v>
      </c>
      <c r="AH217" s="124">
        <v>317715.14</v>
      </c>
      <c r="AL217" s="85">
        <f t="shared" si="19"/>
        <v>221409.72999999998</v>
      </c>
      <c r="AM217" s="21">
        <f t="shared" si="20"/>
        <v>45180</v>
      </c>
      <c r="AN217" s="86">
        <f t="shared" si="21"/>
        <v>176229.72999999998</v>
      </c>
      <c r="AO217" s="24">
        <f t="shared" si="22"/>
        <v>2825031.1399999997</v>
      </c>
      <c r="AP217" s="25">
        <f t="shared" si="23"/>
        <v>3040836.9200000004</v>
      </c>
      <c r="AQ217" s="16">
        <f t="shared" si="24"/>
        <v>-215805.78000000073</v>
      </c>
    </row>
    <row r="218" spans="1:43" ht="15" thickBot="1" x14ac:dyDescent="0.25">
      <c r="A218" s="62" t="s">
        <v>359</v>
      </c>
      <c r="B218" s="62" t="s">
        <v>45</v>
      </c>
      <c r="C218" s="88">
        <v>2330</v>
      </c>
      <c r="D218" s="89" t="s">
        <v>1025</v>
      </c>
      <c r="E218" s="266" t="s">
        <v>1641</v>
      </c>
      <c r="F218" s="272">
        <v>214579.61</v>
      </c>
      <c r="G218" s="272">
        <v>7089</v>
      </c>
      <c r="H218" s="272">
        <v>68404.320000000007</v>
      </c>
      <c r="K218" s="266">
        <v>162384.43</v>
      </c>
      <c r="L218" s="266">
        <v>92336.74</v>
      </c>
      <c r="O218" s="287">
        <v>4800</v>
      </c>
      <c r="P218" s="287">
        <v>14533.67</v>
      </c>
      <c r="R218" s="287">
        <v>313.61</v>
      </c>
      <c r="V218" s="266">
        <v>2267172.48</v>
      </c>
      <c r="W218" s="100">
        <v>1139882.75</v>
      </c>
      <c r="X218" s="100">
        <v>101690</v>
      </c>
      <c r="Y218" s="100">
        <v>147.01</v>
      </c>
      <c r="AA218" s="100">
        <v>784995</v>
      </c>
      <c r="AB218" s="100">
        <v>75099</v>
      </c>
      <c r="AC218" s="124">
        <v>1235054.6399999999</v>
      </c>
      <c r="AE218" s="124">
        <v>2712</v>
      </c>
      <c r="AG218" s="124">
        <v>618796.19999999995</v>
      </c>
      <c r="AH218" s="124">
        <v>106743.89</v>
      </c>
      <c r="AL218" s="85">
        <f t="shared" si="19"/>
        <v>290072.93</v>
      </c>
      <c r="AM218" s="21">
        <f t="shared" si="20"/>
        <v>19647.28</v>
      </c>
      <c r="AN218" s="86">
        <f t="shared" si="21"/>
        <v>270425.65000000002</v>
      </c>
      <c r="AO218" s="24">
        <f t="shared" si="22"/>
        <v>2101813.7599999998</v>
      </c>
      <c r="AP218" s="25">
        <f t="shared" si="23"/>
        <v>1963306.7299999997</v>
      </c>
      <c r="AQ218" s="16">
        <f t="shared" si="24"/>
        <v>138507.03000000003</v>
      </c>
    </row>
    <row r="219" spans="1:43" ht="15" thickBot="1" x14ac:dyDescent="0.25">
      <c r="A219" s="62" t="s">
        <v>359</v>
      </c>
      <c r="B219" s="62" t="s">
        <v>45</v>
      </c>
      <c r="C219" s="88">
        <v>2684</v>
      </c>
      <c r="D219" s="89" t="s">
        <v>1026</v>
      </c>
      <c r="E219" s="266" t="s">
        <v>1642</v>
      </c>
      <c r="F219" s="272">
        <v>264806.46000000002</v>
      </c>
      <c r="G219" s="272">
        <v>10133</v>
      </c>
      <c r="H219" s="272">
        <v>33382.239999999998</v>
      </c>
      <c r="K219" s="266">
        <v>318002.08</v>
      </c>
      <c r="L219" s="266">
        <v>311108.47999999998</v>
      </c>
      <c r="O219" s="287">
        <v>3420</v>
      </c>
      <c r="P219" s="287">
        <v>29000</v>
      </c>
      <c r="R219" s="287">
        <v>27.1</v>
      </c>
      <c r="U219" s="266">
        <v>-5639.24</v>
      </c>
      <c r="V219" s="266">
        <v>1870864.76</v>
      </c>
      <c r="W219" s="100">
        <v>1083144.3999999999</v>
      </c>
      <c r="X219" s="100">
        <v>105925</v>
      </c>
      <c r="Y219" s="100">
        <v>322.8</v>
      </c>
      <c r="AA219" s="100">
        <v>1206167</v>
      </c>
      <c r="AC219" s="124">
        <v>1464519</v>
      </c>
      <c r="AG219" s="124">
        <v>656253.34</v>
      </c>
      <c r="AH219" s="124">
        <v>131675.85999999999</v>
      </c>
      <c r="AL219" s="85">
        <f t="shared" si="19"/>
        <v>308321.7</v>
      </c>
      <c r="AM219" s="21">
        <f t="shared" si="20"/>
        <v>32447.1</v>
      </c>
      <c r="AN219" s="86">
        <f t="shared" si="21"/>
        <v>275874.60000000003</v>
      </c>
      <c r="AO219" s="24">
        <f t="shared" si="22"/>
        <v>2395559.2000000002</v>
      </c>
      <c r="AP219" s="25">
        <f t="shared" si="23"/>
        <v>2252448.1999999997</v>
      </c>
      <c r="AQ219" s="16">
        <f t="shared" si="24"/>
        <v>143111.00000000047</v>
      </c>
    </row>
    <row r="220" spans="1:43" ht="15" thickBot="1" x14ac:dyDescent="0.25">
      <c r="A220" s="62" t="s">
        <v>359</v>
      </c>
      <c r="B220" s="62" t="s">
        <v>45</v>
      </c>
      <c r="C220" s="88">
        <v>7170</v>
      </c>
      <c r="D220" s="89" t="s">
        <v>1027</v>
      </c>
      <c r="E220" s="266" t="s">
        <v>1646</v>
      </c>
      <c r="F220" s="272">
        <v>390256.07</v>
      </c>
      <c r="G220" s="272">
        <v>162780</v>
      </c>
      <c r="H220" s="272">
        <v>164047.44</v>
      </c>
      <c r="K220" s="266">
        <v>752357.48</v>
      </c>
      <c r="L220" s="266">
        <v>928234.8</v>
      </c>
      <c r="O220" s="287">
        <v>7753</v>
      </c>
      <c r="P220" s="287">
        <v>61447.49</v>
      </c>
      <c r="R220" s="287">
        <v>0</v>
      </c>
      <c r="U220" s="266">
        <v>12</v>
      </c>
      <c r="V220" s="266">
        <v>4524693.96</v>
      </c>
      <c r="W220" s="100">
        <v>2600615.66</v>
      </c>
      <c r="X220" s="100">
        <v>284210</v>
      </c>
      <c r="Y220" s="100">
        <v>1606.59</v>
      </c>
      <c r="AA220" s="100">
        <v>2019019.8</v>
      </c>
      <c r="AC220" s="124">
        <v>2248366.1800000002</v>
      </c>
      <c r="AE220" s="124">
        <v>10312</v>
      </c>
      <c r="AG220" s="124">
        <v>1783228.65</v>
      </c>
      <c r="AH220" s="124">
        <v>458694.07</v>
      </c>
      <c r="AI220" s="124">
        <v>291381.01</v>
      </c>
      <c r="AL220" s="85">
        <f t="shared" si="19"/>
        <v>717083.51</v>
      </c>
      <c r="AM220" s="21">
        <f t="shared" si="20"/>
        <v>69200.489999999991</v>
      </c>
      <c r="AN220" s="86">
        <f t="shared" si="21"/>
        <v>647883.02</v>
      </c>
      <c r="AO220" s="24">
        <f t="shared" si="22"/>
        <v>4905452.05</v>
      </c>
      <c r="AP220" s="25">
        <f t="shared" si="23"/>
        <v>4791981.91</v>
      </c>
      <c r="AQ220" s="16">
        <f t="shared" si="24"/>
        <v>113470.13999999966</v>
      </c>
    </row>
    <row r="221" spans="1:43" x14ac:dyDescent="0.2">
      <c r="D221" s="62" t="s">
        <v>28</v>
      </c>
      <c r="E221" s="266" t="s">
        <v>30</v>
      </c>
      <c r="F221" s="272">
        <v>560308.91</v>
      </c>
      <c r="G221" s="272">
        <v>49520.71</v>
      </c>
      <c r="I221" s="272">
        <v>44120</v>
      </c>
      <c r="K221" s="266">
        <v>1</v>
      </c>
      <c r="L221" s="266">
        <v>2</v>
      </c>
      <c r="P221" s="287">
        <v>85567.33</v>
      </c>
      <c r="R221" s="287">
        <v>10004.43</v>
      </c>
      <c r="U221" s="266">
        <v>-120486.21</v>
      </c>
      <c r="V221" s="266">
        <v>180573.14</v>
      </c>
      <c r="Y221" s="100">
        <v>98.18</v>
      </c>
      <c r="AA221" s="100">
        <v>7726533.0199999996</v>
      </c>
      <c r="AB221" s="100">
        <v>722007.61</v>
      </c>
      <c r="AC221" s="124">
        <v>7793782.0199999996</v>
      </c>
      <c r="AG221" s="124">
        <v>156562.85999999999</v>
      </c>
      <c r="AL221" s="85">
        <f t="shared" si="19"/>
        <v>653949.62</v>
      </c>
      <c r="AM221" s="21">
        <f t="shared" si="20"/>
        <v>95571.760000000009</v>
      </c>
      <c r="AN221" s="86">
        <f t="shared" si="21"/>
        <v>558377.86</v>
      </c>
      <c r="AO221" s="24">
        <f t="shared" si="22"/>
        <v>8448638.8099999987</v>
      </c>
      <c r="AP221" s="25">
        <f t="shared" si="23"/>
        <v>7950344.8799999999</v>
      </c>
      <c r="AQ221" s="16">
        <f t="shared" si="24"/>
        <v>498293.92999999877</v>
      </c>
    </row>
    <row r="222" spans="1:43" x14ac:dyDescent="0.2">
      <c r="D222" s="62" t="s">
        <v>30</v>
      </c>
      <c r="AL222" s="85">
        <f t="shared" si="19"/>
        <v>0</v>
      </c>
      <c r="AM222" s="21">
        <f t="shared" si="20"/>
        <v>0</v>
      </c>
      <c r="AN222" s="86">
        <f t="shared" si="21"/>
        <v>0</v>
      </c>
      <c r="AO222" s="24">
        <f t="shared" si="22"/>
        <v>0</v>
      </c>
      <c r="AP222" s="25">
        <f t="shared" si="23"/>
        <v>0</v>
      </c>
      <c r="AQ222" s="16">
        <f t="shared" si="24"/>
        <v>0</v>
      </c>
    </row>
  </sheetData>
  <autoFilter ref="A1:AR222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0"/>
  <sheetViews>
    <sheetView zoomScale="50" zoomScaleNormal="50" workbookViewId="0">
      <selection activeCell="AB1" sqref="A1:AB1048576"/>
    </sheetView>
  </sheetViews>
  <sheetFormatPr defaultRowHeight="14.25" x14ac:dyDescent="0.2"/>
  <cols>
    <col min="1" max="1" width="27.875" style="266" customWidth="1"/>
    <col min="2" max="2" width="34.875" style="123" bestFit="1" customWidth="1"/>
    <col min="3" max="3" width="33.875" style="123" bestFit="1" customWidth="1"/>
    <col min="4" max="4" width="25.5" style="123" bestFit="1" customWidth="1"/>
    <col min="5" max="6" width="17" style="266" bestFit="1" customWidth="1"/>
    <col min="7" max="7" width="19.125" style="287" bestFit="1" customWidth="1"/>
    <col min="8" max="8" width="21" style="287" bestFit="1" customWidth="1"/>
    <col min="9" max="9" width="20.5" style="287" bestFit="1" customWidth="1"/>
    <col min="10" max="10" width="22.875" style="287" bestFit="1" customWidth="1"/>
    <col min="11" max="11" width="24.875" style="266" bestFit="1" customWidth="1"/>
    <col min="12" max="13" width="28.625" style="266" bestFit="1" customWidth="1"/>
    <col min="14" max="14" width="17" style="266" bestFit="1" customWidth="1"/>
    <col min="15" max="15" width="46" style="100" bestFit="1" customWidth="1"/>
    <col min="16" max="16" width="46.625" style="100" bestFit="1" customWidth="1"/>
    <col min="17" max="17" width="30.125" style="100" bestFit="1" customWidth="1"/>
    <col min="18" max="18" width="39.875" style="100" bestFit="1" customWidth="1"/>
    <col min="19" max="19" width="57" style="100" bestFit="1" customWidth="1"/>
    <col min="20" max="20" width="17" style="100" bestFit="1" customWidth="1"/>
    <col min="21" max="21" width="21.625" style="124" bestFit="1" customWidth="1"/>
    <col min="22" max="22" width="28" style="124" bestFit="1" customWidth="1"/>
    <col min="23" max="23" width="26.375" style="124" bestFit="1" customWidth="1"/>
    <col min="24" max="24" width="44.875" style="124" bestFit="1" customWidth="1"/>
    <col min="25" max="25" width="32.375" style="124" bestFit="1" customWidth="1"/>
    <col min="26" max="26" width="28.25" style="124" bestFit="1" customWidth="1"/>
    <col min="27" max="27" width="32.875" style="124" bestFit="1" customWidth="1"/>
    <col min="28" max="28" width="34.25" style="124" bestFit="1" customWidth="1"/>
    <col min="29" max="16384" width="9" style="266"/>
  </cols>
  <sheetData>
    <row r="1" spans="1:28" x14ac:dyDescent="0.2">
      <c r="A1" s="266" t="s">
        <v>591</v>
      </c>
      <c r="B1" s="123" t="s">
        <v>1438</v>
      </c>
      <c r="C1" s="123" t="s">
        <v>1439</v>
      </c>
      <c r="D1" s="123" t="s">
        <v>1440</v>
      </c>
      <c r="E1" s="266" t="s">
        <v>1442</v>
      </c>
      <c r="F1" s="266" t="s">
        <v>1443</v>
      </c>
      <c r="G1" s="287" t="s">
        <v>1445</v>
      </c>
      <c r="H1" s="287" t="s">
        <v>1446</v>
      </c>
      <c r="I1" s="287" t="s">
        <v>1447</v>
      </c>
      <c r="J1" s="287" t="s">
        <v>1448</v>
      </c>
      <c r="K1" s="266" t="s">
        <v>1449</v>
      </c>
      <c r="L1" s="266" t="s">
        <v>1450</v>
      </c>
      <c r="M1" s="266" t="s">
        <v>1451</v>
      </c>
      <c r="N1" s="266" t="s">
        <v>1452</v>
      </c>
      <c r="O1" s="100" t="s">
        <v>1454</v>
      </c>
      <c r="P1" s="100" t="s">
        <v>1455</v>
      </c>
      <c r="Q1" s="100" t="s">
        <v>1456</v>
      </c>
      <c r="R1" s="100" t="s">
        <v>1582</v>
      </c>
      <c r="S1" s="100" t="s">
        <v>1457</v>
      </c>
      <c r="T1" s="100" t="s">
        <v>1458</v>
      </c>
      <c r="U1" s="124" t="s">
        <v>1459</v>
      </c>
      <c r="V1" s="124" t="s">
        <v>1460</v>
      </c>
      <c r="W1" s="124" t="s">
        <v>1461</v>
      </c>
      <c r="X1" s="124" t="s">
        <v>1462</v>
      </c>
      <c r="Y1" s="124" t="s">
        <v>1463</v>
      </c>
      <c r="Z1" s="124" t="s">
        <v>1584</v>
      </c>
      <c r="AA1" s="124" t="s">
        <v>1585</v>
      </c>
      <c r="AB1" s="124" t="s">
        <v>1465</v>
      </c>
    </row>
    <row r="2" spans="1:28" x14ac:dyDescent="0.2">
      <c r="A2" s="266" t="s">
        <v>592</v>
      </c>
      <c r="B2" s="123" t="s">
        <v>1466</v>
      </c>
      <c r="C2" s="123" t="s">
        <v>1467</v>
      </c>
      <c r="D2" s="123" t="s">
        <v>1468</v>
      </c>
      <c r="E2" s="266" t="s">
        <v>1470</v>
      </c>
      <c r="F2" s="266" t="s">
        <v>1471</v>
      </c>
      <c r="G2" s="287" t="s">
        <v>1473</v>
      </c>
      <c r="H2" s="287" t="s">
        <v>1474</v>
      </c>
      <c r="I2" s="287" t="s">
        <v>1475</v>
      </c>
      <c r="J2" s="287" t="s">
        <v>1476</v>
      </c>
      <c r="K2" s="266" t="s">
        <v>1477</v>
      </c>
      <c r="L2" s="266" t="s">
        <v>1478</v>
      </c>
      <c r="M2" s="266" t="s">
        <v>1479</v>
      </c>
      <c r="N2" s="266" t="s">
        <v>1480</v>
      </c>
      <c r="O2" s="100" t="s">
        <v>1482</v>
      </c>
      <c r="P2" s="100" t="s">
        <v>1483</v>
      </c>
      <c r="Q2" s="100" t="s">
        <v>1484</v>
      </c>
      <c r="R2" s="100" t="s">
        <v>1588</v>
      </c>
      <c r="S2" s="100" t="s">
        <v>1485</v>
      </c>
      <c r="T2" s="100" t="s">
        <v>1486</v>
      </c>
      <c r="U2" s="124" t="s">
        <v>1487</v>
      </c>
      <c r="V2" s="124" t="s">
        <v>1488</v>
      </c>
      <c r="W2" s="124" t="s">
        <v>1489</v>
      </c>
      <c r="X2" s="124" t="s">
        <v>1490</v>
      </c>
      <c r="Y2" s="124" t="s">
        <v>1491</v>
      </c>
      <c r="Z2" s="124" t="s">
        <v>1590</v>
      </c>
      <c r="AA2" s="124" t="s">
        <v>1591</v>
      </c>
      <c r="AB2" s="124" t="s">
        <v>1493</v>
      </c>
    </row>
    <row r="3" spans="1:28" x14ac:dyDescent="0.2">
      <c r="A3" s="266" t="s">
        <v>593</v>
      </c>
      <c r="B3" s="123">
        <v>61450017.170000002</v>
      </c>
      <c r="C3" s="123">
        <v>3616666.93</v>
      </c>
      <c r="D3" s="123">
        <v>9054897.9299999997</v>
      </c>
      <c r="E3" s="266">
        <v>138588310.27000001</v>
      </c>
      <c r="F3" s="266">
        <v>26703363.190000001</v>
      </c>
      <c r="G3" s="287">
        <v>1002754.14</v>
      </c>
      <c r="H3" s="287">
        <v>3430781.97</v>
      </c>
      <c r="I3" s="287">
        <v>3942839.59</v>
      </c>
      <c r="J3" s="287">
        <v>314766.49</v>
      </c>
      <c r="K3" s="266">
        <v>1251388.74</v>
      </c>
      <c r="L3" s="266">
        <v>9451259.7400000002</v>
      </c>
      <c r="M3" s="266">
        <v>6969448.3700000001</v>
      </c>
      <c r="N3" s="266">
        <v>184229203.94</v>
      </c>
      <c r="O3" s="100">
        <v>137680601.44</v>
      </c>
      <c r="P3" s="100">
        <v>7740597.8799999999</v>
      </c>
      <c r="Q3" s="100">
        <v>106223.77</v>
      </c>
      <c r="R3" s="100">
        <v>3830</v>
      </c>
      <c r="S3" s="100">
        <v>116386694.06</v>
      </c>
      <c r="T3" s="100">
        <v>13800123</v>
      </c>
      <c r="U3" s="124">
        <v>166854578.86000001</v>
      </c>
      <c r="V3" s="124">
        <v>72173</v>
      </c>
      <c r="W3" s="124">
        <v>270667.69</v>
      </c>
      <c r="X3" s="124">
        <v>66275143.32</v>
      </c>
      <c r="Y3" s="124">
        <v>21562525.140000001</v>
      </c>
      <c r="Z3" s="124">
        <v>81652</v>
      </c>
      <c r="AA3" s="124">
        <v>54887</v>
      </c>
      <c r="AB3" s="124">
        <v>965349.71</v>
      </c>
    </row>
    <row r="4" spans="1:28" x14ac:dyDescent="0.2">
      <c r="A4" s="266" t="s">
        <v>1793</v>
      </c>
      <c r="B4" s="123">
        <v>999484.21</v>
      </c>
      <c r="C4" s="123">
        <v>67960</v>
      </c>
      <c r="D4" s="123">
        <v>84186.34</v>
      </c>
      <c r="E4" s="266">
        <v>4741213.49</v>
      </c>
      <c r="F4" s="266">
        <v>165341.5</v>
      </c>
      <c r="G4" s="287">
        <v>0</v>
      </c>
      <c r="H4" s="287">
        <v>7225.52</v>
      </c>
      <c r="J4" s="287">
        <v>1709.72</v>
      </c>
      <c r="N4" s="266">
        <v>1723269</v>
      </c>
      <c r="O4" s="100">
        <v>1466286.82</v>
      </c>
      <c r="P4" s="100">
        <v>234539.5</v>
      </c>
      <c r="Q4" s="100">
        <v>1395.82</v>
      </c>
      <c r="S4" s="100">
        <v>1534780</v>
      </c>
      <c r="T4" s="100">
        <v>401580</v>
      </c>
      <c r="U4" s="124">
        <v>2087280</v>
      </c>
      <c r="X4" s="124">
        <v>856200.28</v>
      </c>
      <c r="Y4" s="124">
        <v>263824.99</v>
      </c>
    </row>
    <row r="5" spans="1:28" x14ac:dyDescent="0.2">
      <c r="A5" s="266" t="s">
        <v>1794</v>
      </c>
      <c r="B5" s="123">
        <v>390028.66</v>
      </c>
      <c r="C5" s="123">
        <v>52554</v>
      </c>
      <c r="D5" s="123">
        <v>66848.13</v>
      </c>
      <c r="E5" s="266">
        <v>583496.43000000005</v>
      </c>
      <c r="F5" s="266">
        <v>270804.88</v>
      </c>
      <c r="G5" s="287">
        <v>3650</v>
      </c>
      <c r="I5" s="287">
        <v>146240</v>
      </c>
      <c r="J5" s="287">
        <v>160</v>
      </c>
      <c r="M5" s="266">
        <v>-27459.86</v>
      </c>
      <c r="N5" s="266">
        <v>1740746.12</v>
      </c>
      <c r="O5" s="100">
        <v>757024.7</v>
      </c>
      <c r="Q5" s="100">
        <v>635.28</v>
      </c>
      <c r="S5" s="100">
        <v>897040</v>
      </c>
      <c r="T5" s="100">
        <v>94330</v>
      </c>
      <c r="U5" s="124">
        <v>1039918</v>
      </c>
      <c r="X5" s="124">
        <v>651243.87</v>
      </c>
      <c r="Y5" s="124">
        <v>201111.31</v>
      </c>
    </row>
    <row r="6" spans="1:28" x14ac:dyDescent="0.2">
      <c r="A6" s="266" t="s">
        <v>1795</v>
      </c>
      <c r="B6" s="123">
        <v>767781.41</v>
      </c>
      <c r="C6" s="123">
        <v>74783.5</v>
      </c>
      <c r="D6" s="123">
        <v>95610.94</v>
      </c>
      <c r="E6" s="266">
        <v>1106145.42</v>
      </c>
      <c r="F6" s="266">
        <v>705862.22</v>
      </c>
      <c r="G6" s="287">
        <v>0</v>
      </c>
      <c r="H6" s="287">
        <v>235.61</v>
      </c>
      <c r="I6" s="287">
        <v>128745</v>
      </c>
      <c r="J6" s="287">
        <v>864.34</v>
      </c>
      <c r="M6" s="266">
        <v>36792.9</v>
      </c>
      <c r="N6" s="266">
        <v>2169071.4500000002</v>
      </c>
      <c r="O6" s="100">
        <v>2239495.9300000002</v>
      </c>
      <c r="P6" s="100">
        <v>128790</v>
      </c>
      <c r="Q6" s="100">
        <v>1463.74</v>
      </c>
      <c r="S6" s="100">
        <v>1649900</v>
      </c>
      <c r="T6" s="100">
        <v>425931</v>
      </c>
      <c r="U6" s="124">
        <v>2717671</v>
      </c>
      <c r="W6" s="124">
        <v>1520</v>
      </c>
      <c r="X6" s="124">
        <v>1382459.72</v>
      </c>
      <c r="Y6" s="124">
        <v>189501.28</v>
      </c>
      <c r="Z6" s="124">
        <v>855</v>
      </c>
      <c r="AB6" s="124">
        <v>82500</v>
      </c>
    </row>
    <row r="7" spans="1:28" x14ac:dyDescent="0.2">
      <c r="A7" s="266" t="s">
        <v>1796</v>
      </c>
      <c r="B7" s="123">
        <v>760767.28</v>
      </c>
      <c r="C7" s="123">
        <v>7995</v>
      </c>
      <c r="D7" s="123">
        <v>108150.91</v>
      </c>
      <c r="E7" s="266">
        <v>428014.8</v>
      </c>
      <c r="F7" s="266">
        <v>247940.52</v>
      </c>
      <c r="G7" s="287">
        <v>0</v>
      </c>
      <c r="H7" s="287">
        <v>2775.33</v>
      </c>
      <c r="J7" s="287">
        <v>969.02</v>
      </c>
      <c r="M7" s="266">
        <v>-113431</v>
      </c>
      <c r="N7" s="266">
        <v>235221.96</v>
      </c>
      <c r="O7" s="100">
        <v>768570.84</v>
      </c>
      <c r="P7" s="100">
        <v>247203</v>
      </c>
      <c r="Q7" s="100">
        <v>836.03</v>
      </c>
      <c r="S7" s="100">
        <v>1332640</v>
      </c>
      <c r="T7" s="100">
        <v>103048</v>
      </c>
      <c r="U7" s="124">
        <v>1511808</v>
      </c>
      <c r="X7" s="124">
        <v>482655.34</v>
      </c>
      <c r="Y7" s="124">
        <v>197080.84</v>
      </c>
    </row>
    <row r="8" spans="1:28" x14ac:dyDescent="0.2">
      <c r="A8" s="266" t="s">
        <v>1797</v>
      </c>
      <c r="B8" s="123">
        <v>612028.93999999994</v>
      </c>
      <c r="C8" s="123">
        <v>5327</v>
      </c>
      <c r="D8" s="123">
        <v>37914.93</v>
      </c>
      <c r="E8" s="266">
        <v>571194.22</v>
      </c>
      <c r="F8" s="266">
        <v>253161.99</v>
      </c>
      <c r="G8" s="287">
        <v>0</v>
      </c>
      <c r="H8" s="287">
        <v>5700</v>
      </c>
      <c r="I8" s="287">
        <v>70034</v>
      </c>
      <c r="J8" s="287">
        <v>735.27</v>
      </c>
      <c r="M8" s="266">
        <v>321</v>
      </c>
      <c r="N8" s="266">
        <v>1649277.25</v>
      </c>
      <c r="O8" s="100">
        <v>865233.01</v>
      </c>
      <c r="Q8" s="100">
        <v>778.51</v>
      </c>
      <c r="S8" s="100">
        <v>720560</v>
      </c>
      <c r="T8" s="100">
        <v>146380</v>
      </c>
      <c r="U8" s="124">
        <v>925060</v>
      </c>
      <c r="X8" s="124">
        <v>599425.18999999994</v>
      </c>
      <c r="Y8" s="124">
        <v>133711.21</v>
      </c>
    </row>
    <row r="9" spans="1:28" x14ac:dyDescent="0.2">
      <c r="A9" s="266" t="s">
        <v>1798</v>
      </c>
      <c r="B9" s="123">
        <v>738772.39</v>
      </c>
      <c r="C9" s="123">
        <v>0</v>
      </c>
      <c r="D9" s="123">
        <v>70721.06</v>
      </c>
      <c r="E9" s="266">
        <v>361098.94</v>
      </c>
      <c r="F9" s="266">
        <v>236307.83</v>
      </c>
      <c r="I9" s="287">
        <v>127090</v>
      </c>
      <c r="J9" s="287">
        <v>78</v>
      </c>
      <c r="M9" s="266">
        <v>-0.6</v>
      </c>
      <c r="N9" s="266">
        <v>991159.3</v>
      </c>
      <c r="O9" s="100">
        <v>757356.5</v>
      </c>
      <c r="P9" s="100">
        <v>0</v>
      </c>
      <c r="Q9" s="100">
        <v>902.35</v>
      </c>
      <c r="S9" s="100">
        <v>829980</v>
      </c>
      <c r="T9" s="100">
        <v>362100</v>
      </c>
      <c r="U9" s="124">
        <v>1290380</v>
      </c>
      <c r="W9" s="124">
        <v>5957</v>
      </c>
      <c r="X9" s="124">
        <v>406025.04</v>
      </c>
      <c r="Y9" s="124">
        <v>112187.02</v>
      </c>
    </row>
    <row r="10" spans="1:28" x14ac:dyDescent="0.2">
      <c r="A10" s="266" t="s">
        <v>1799</v>
      </c>
      <c r="B10" s="123">
        <v>331034.34000000003</v>
      </c>
      <c r="C10" s="123">
        <v>9117</v>
      </c>
      <c r="D10" s="123">
        <v>120201.24</v>
      </c>
      <c r="E10" s="266">
        <v>837453.23</v>
      </c>
      <c r="F10" s="266">
        <v>284611.77</v>
      </c>
      <c r="G10" s="287">
        <v>15673</v>
      </c>
      <c r="H10" s="287">
        <v>5687.4</v>
      </c>
      <c r="I10" s="287">
        <v>39112</v>
      </c>
      <c r="J10" s="287">
        <v>809.23</v>
      </c>
      <c r="M10" s="266">
        <v>-1.21</v>
      </c>
      <c r="N10" s="266">
        <v>169383.81</v>
      </c>
      <c r="O10" s="100">
        <v>660084.29</v>
      </c>
      <c r="P10" s="100">
        <v>110000</v>
      </c>
      <c r="Q10" s="100">
        <v>611.39</v>
      </c>
      <c r="S10" s="100">
        <v>827060</v>
      </c>
      <c r="T10" s="100">
        <v>144780</v>
      </c>
      <c r="U10" s="124">
        <v>986779.8</v>
      </c>
      <c r="X10" s="124">
        <v>436601.18</v>
      </c>
      <c r="Y10" s="124">
        <v>176581.35</v>
      </c>
    </row>
    <row r="11" spans="1:28" x14ac:dyDescent="0.2">
      <c r="A11" s="266" t="s">
        <v>1800</v>
      </c>
      <c r="B11" s="123">
        <v>1387935.98</v>
      </c>
      <c r="C11" s="123">
        <v>50127.55</v>
      </c>
      <c r="D11" s="123">
        <v>184667.63</v>
      </c>
      <c r="E11" s="266">
        <v>813983.9</v>
      </c>
      <c r="F11" s="266">
        <v>524387.80000000005</v>
      </c>
      <c r="G11" s="287">
        <v>0</v>
      </c>
      <c r="I11" s="287">
        <v>44000</v>
      </c>
      <c r="J11" s="287">
        <v>747.61</v>
      </c>
      <c r="K11" s="266">
        <v>156740</v>
      </c>
      <c r="M11" s="266">
        <v>181535.63</v>
      </c>
      <c r="N11" s="266">
        <v>668274.24</v>
      </c>
      <c r="O11" s="100">
        <v>1153661.5900000001</v>
      </c>
      <c r="Q11" s="100">
        <v>2019.02</v>
      </c>
      <c r="S11" s="100">
        <v>1281580</v>
      </c>
      <c r="T11" s="100">
        <v>590644</v>
      </c>
      <c r="U11" s="124">
        <v>2192374</v>
      </c>
      <c r="X11" s="124">
        <v>684098.69</v>
      </c>
      <c r="Y11" s="124">
        <v>155621.04999999999</v>
      </c>
    </row>
    <row r="12" spans="1:28" x14ac:dyDescent="0.2">
      <c r="A12" s="266" t="s">
        <v>1801</v>
      </c>
      <c r="B12" s="123">
        <v>626564.53</v>
      </c>
      <c r="C12" s="123">
        <v>10347</v>
      </c>
      <c r="D12" s="123">
        <v>49538.42</v>
      </c>
      <c r="E12" s="266">
        <v>822357.02</v>
      </c>
      <c r="F12" s="266">
        <v>328561.52</v>
      </c>
      <c r="G12" s="287">
        <v>1740</v>
      </c>
      <c r="J12" s="287">
        <v>307.26</v>
      </c>
      <c r="N12" s="266">
        <v>2102009.77</v>
      </c>
      <c r="O12" s="100">
        <v>775109.88</v>
      </c>
      <c r="P12" s="100">
        <v>55350</v>
      </c>
      <c r="Q12" s="100">
        <v>1009.62</v>
      </c>
      <c r="S12" s="100">
        <v>1389280</v>
      </c>
      <c r="T12" s="100">
        <v>183580</v>
      </c>
      <c r="U12" s="124">
        <v>1719280</v>
      </c>
      <c r="X12" s="124">
        <v>336459.79</v>
      </c>
      <c r="Y12" s="124">
        <v>219039.39</v>
      </c>
    </row>
    <row r="13" spans="1:28" x14ac:dyDescent="0.2">
      <c r="A13" s="266" t="s">
        <v>1802</v>
      </c>
      <c r="B13" s="123">
        <v>560638.27</v>
      </c>
      <c r="C13" s="123">
        <v>0</v>
      </c>
      <c r="D13" s="123">
        <v>159551.09</v>
      </c>
      <c r="E13" s="266">
        <v>1240946.44</v>
      </c>
      <c r="F13" s="266">
        <v>249200.77</v>
      </c>
      <c r="G13" s="287">
        <v>0</v>
      </c>
      <c r="J13" s="287">
        <v>267.48</v>
      </c>
      <c r="M13" s="266">
        <v>-9600</v>
      </c>
      <c r="N13" s="266">
        <v>1442563.02</v>
      </c>
      <c r="O13" s="100">
        <v>1006213.8</v>
      </c>
      <c r="Q13" s="100">
        <v>607.79</v>
      </c>
      <c r="S13" s="100">
        <v>829690</v>
      </c>
      <c r="T13" s="100">
        <v>660980</v>
      </c>
      <c r="U13" s="124">
        <v>1567150</v>
      </c>
      <c r="W13" s="124">
        <v>23764</v>
      </c>
      <c r="X13" s="124">
        <v>613380.24</v>
      </c>
      <c r="Y13" s="124">
        <v>176121.46</v>
      </c>
    </row>
    <row r="14" spans="1:28" x14ac:dyDescent="0.2">
      <c r="A14" s="266" t="s">
        <v>1803</v>
      </c>
      <c r="B14" s="123">
        <v>693709.98</v>
      </c>
      <c r="C14" s="123">
        <v>10748.9</v>
      </c>
      <c r="D14" s="123">
        <v>78703.08</v>
      </c>
      <c r="E14" s="266">
        <v>1167150.3899999999</v>
      </c>
      <c r="F14" s="266">
        <v>155816.69</v>
      </c>
      <c r="G14" s="287">
        <v>0</v>
      </c>
      <c r="I14" s="287">
        <v>267213</v>
      </c>
      <c r="J14" s="287">
        <v>1135.6099999999999</v>
      </c>
      <c r="N14" s="266">
        <v>484200</v>
      </c>
      <c r="O14" s="100">
        <v>815557.84</v>
      </c>
      <c r="P14" s="100">
        <v>29510</v>
      </c>
      <c r="Q14" s="100">
        <v>1064.06</v>
      </c>
      <c r="S14" s="100">
        <v>1363960</v>
      </c>
      <c r="T14" s="100">
        <v>571870</v>
      </c>
      <c r="U14" s="124">
        <v>2011114.5</v>
      </c>
      <c r="X14" s="124">
        <v>730307.1</v>
      </c>
      <c r="Y14" s="124">
        <v>120835.96</v>
      </c>
      <c r="AB14" s="124">
        <v>500</v>
      </c>
    </row>
    <row r="15" spans="1:28" x14ac:dyDescent="0.2">
      <c r="A15" s="266" t="s">
        <v>1804</v>
      </c>
      <c r="B15" s="123">
        <v>1055304.3400000001</v>
      </c>
      <c r="C15" s="123">
        <v>0</v>
      </c>
      <c r="D15" s="123">
        <v>310185.24</v>
      </c>
      <c r="E15" s="266">
        <v>752880.58</v>
      </c>
      <c r="F15" s="266">
        <v>239122.88</v>
      </c>
      <c r="I15" s="287">
        <v>720</v>
      </c>
      <c r="J15" s="287">
        <v>89.46</v>
      </c>
      <c r="M15" s="266">
        <v>67400</v>
      </c>
      <c r="N15" s="266">
        <v>1884119.29</v>
      </c>
      <c r="O15" s="100">
        <v>1305995.92</v>
      </c>
      <c r="P15" s="100">
        <v>388764.52</v>
      </c>
      <c r="Q15" s="100">
        <v>1028.42</v>
      </c>
      <c r="S15" s="100">
        <v>1343640</v>
      </c>
      <c r="T15" s="100">
        <v>244780</v>
      </c>
      <c r="U15" s="124">
        <v>1821822</v>
      </c>
      <c r="V15" s="124">
        <v>12763</v>
      </c>
      <c r="W15" s="124">
        <v>2974</v>
      </c>
      <c r="X15" s="124">
        <v>829322.35</v>
      </c>
      <c r="Y15" s="124">
        <v>148588.70000000001</v>
      </c>
    </row>
    <row r="16" spans="1:28" x14ac:dyDescent="0.2">
      <c r="A16" s="266" t="s">
        <v>1805</v>
      </c>
      <c r="B16" s="123">
        <v>519619.24</v>
      </c>
      <c r="C16" s="123">
        <v>0</v>
      </c>
      <c r="D16" s="123">
        <v>34063.870000000003</v>
      </c>
      <c r="E16" s="266">
        <v>721887.85</v>
      </c>
      <c r="F16" s="266">
        <v>310987.07</v>
      </c>
      <c r="G16" s="287">
        <v>0</v>
      </c>
      <c r="J16" s="287">
        <v>357.5</v>
      </c>
      <c r="M16" s="266">
        <v>66440.820000000007</v>
      </c>
      <c r="N16" s="266">
        <v>2403607</v>
      </c>
      <c r="O16" s="100">
        <v>835582.67</v>
      </c>
      <c r="P16" s="100">
        <v>200885</v>
      </c>
      <c r="Q16" s="100">
        <v>1081.29</v>
      </c>
      <c r="S16" s="100">
        <v>1002940</v>
      </c>
      <c r="T16" s="100">
        <v>380152</v>
      </c>
      <c r="U16" s="124">
        <v>1684612.5</v>
      </c>
      <c r="X16" s="124">
        <v>495648.16</v>
      </c>
      <c r="Y16" s="124">
        <v>135844.16</v>
      </c>
      <c r="AB16" s="124">
        <v>500</v>
      </c>
    </row>
    <row r="17" spans="1:28" x14ac:dyDescent="0.2">
      <c r="A17" s="266" t="s">
        <v>1806</v>
      </c>
      <c r="B17" s="123">
        <v>1166249.81</v>
      </c>
      <c r="C17" s="123">
        <v>20536.75</v>
      </c>
      <c r="D17" s="123">
        <v>186579.3</v>
      </c>
      <c r="E17" s="266">
        <v>542957.93999999994</v>
      </c>
      <c r="F17" s="266">
        <v>169723.51</v>
      </c>
      <c r="G17" s="287">
        <v>0</v>
      </c>
      <c r="J17" s="287">
        <v>119.57</v>
      </c>
      <c r="M17" s="266">
        <v>-162255.64000000001</v>
      </c>
      <c r="N17" s="266">
        <v>2696435.34</v>
      </c>
      <c r="O17" s="100">
        <v>1028502.72</v>
      </c>
      <c r="P17" s="100">
        <v>223100</v>
      </c>
      <c r="Q17" s="100">
        <v>1829.66</v>
      </c>
      <c r="S17" s="100">
        <v>731040</v>
      </c>
      <c r="T17" s="100">
        <v>325420</v>
      </c>
      <c r="U17" s="124">
        <v>1100790</v>
      </c>
      <c r="X17" s="124">
        <v>797337.45</v>
      </c>
      <c r="Y17" s="124">
        <v>153982.78</v>
      </c>
    </row>
    <row r="18" spans="1:28" x14ac:dyDescent="0.2">
      <c r="A18" s="266" t="s">
        <v>1807</v>
      </c>
      <c r="B18" s="123">
        <v>857044.37</v>
      </c>
      <c r="C18" s="123">
        <v>25350</v>
      </c>
      <c r="D18" s="123">
        <v>101610.77</v>
      </c>
      <c r="E18" s="266">
        <v>976128.55</v>
      </c>
      <c r="F18" s="266">
        <v>403756.91</v>
      </c>
      <c r="G18" s="287">
        <v>0</v>
      </c>
      <c r="H18" s="287">
        <v>0</v>
      </c>
      <c r="J18" s="287">
        <v>806.44</v>
      </c>
      <c r="K18" s="266">
        <v>0</v>
      </c>
      <c r="N18" s="266">
        <v>2510757.66</v>
      </c>
      <c r="O18" s="100">
        <v>1180663.55</v>
      </c>
      <c r="P18" s="100">
        <v>300109</v>
      </c>
      <c r="Q18" s="100">
        <v>802.58</v>
      </c>
      <c r="S18" s="100">
        <v>1382520</v>
      </c>
      <c r="T18" s="100">
        <v>843280</v>
      </c>
      <c r="U18" s="124">
        <v>2014020</v>
      </c>
      <c r="X18" s="124">
        <v>971620.96</v>
      </c>
      <c r="Y18" s="124">
        <v>209531.92</v>
      </c>
    </row>
    <row r="19" spans="1:28" x14ac:dyDescent="0.2">
      <c r="A19" s="266" t="s">
        <v>1808</v>
      </c>
      <c r="B19" s="123">
        <v>1713692.49</v>
      </c>
      <c r="C19" s="123">
        <v>30000</v>
      </c>
      <c r="D19" s="123">
        <v>55503.43</v>
      </c>
      <c r="E19" s="266">
        <v>3325674.51</v>
      </c>
      <c r="F19" s="266">
        <v>344098.34</v>
      </c>
      <c r="G19" s="287">
        <v>0</v>
      </c>
      <c r="H19" s="287">
        <v>0</v>
      </c>
      <c r="I19" s="287">
        <v>26260</v>
      </c>
      <c r="J19" s="287">
        <v>2034.21</v>
      </c>
      <c r="K19" s="266">
        <v>80000</v>
      </c>
      <c r="M19" s="266">
        <v>23420</v>
      </c>
      <c r="N19" s="266">
        <v>684118.79</v>
      </c>
      <c r="O19" s="100">
        <v>1446761.3</v>
      </c>
      <c r="Q19" s="100">
        <v>2021.44</v>
      </c>
      <c r="S19" s="100">
        <v>682400</v>
      </c>
      <c r="T19" s="100">
        <v>835874</v>
      </c>
      <c r="U19" s="124">
        <v>1550070</v>
      </c>
      <c r="W19" s="124">
        <v>900</v>
      </c>
      <c r="X19" s="124">
        <v>466457.35</v>
      </c>
      <c r="Y19" s="124">
        <v>287888.63</v>
      </c>
    </row>
    <row r="20" spans="1:28" x14ac:dyDescent="0.2">
      <c r="A20" s="266" t="s">
        <v>1809</v>
      </c>
      <c r="B20" s="123">
        <v>267853.65000000002</v>
      </c>
      <c r="C20" s="123">
        <v>0</v>
      </c>
      <c r="D20" s="123">
        <v>54303.4</v>
      </c>
      <c r="E20" s="266">
        <v>442453.15</v>
      </c>
      <c r="F20" s="266">
        <v>187417.57</v>
      </c>
      <c r="H20" s="287">
        <v>1704.06</v>
      </c>
      <c r="I20" s="287">
        <v>122800</v>
      </c>
      <c r="J20" s="287">
        <v>73</v>
      </c>
      <c r="N20" s="266">
        <v>787661.67</v>
      </c>
      <c r="O20" s="100">
        <v>588499.06999999995</v>
      </c>
      <c r="P20" s="100">
        <v>2147</v>
      </c>
      <c r="Q20" s="100">
        <v>270.23</v>
      </c>
      <c r="S20" s="100">
        <v>1201590</v>
      </c>
      <c r="T20" s="100">
        <v>126480</v>
      </c>
      <c r="U20" s="124">
        <v>1398490</v>
      </c>
      <c r="X20" s="124">
        <v>411062.96</v>
      </c>
      <c r="Y20" s="124">
        <v>92369.46</v>
      </c>
    </row>
    <row r="21" spans="1:28" ht="15" customHeight="1" x14ac:dyDescent="0.2">
      <c r="A21" s="266" t="s">
        <v>1810</v>
      </c>
      <c r="B21" s="123">
        <v>478523.4</v>
      </c>
      <c r="C21" s="123">
        <v>6818.74</v>
      </c>
      <c r="D21" s="123">
        <v>57543.97</v>
      </c>
      <c r="E21" s="266">
        <v>806861.63</v>
      </c>
      <c r="F21" s="266">
        <v>265273.46000000002</v>
      </c>
      <c r="G21" s="287">
        <v>0</v>
      </c>
      <c r="J21" s="287">
        <v>373.78</v>
      </c>
      <c r="M21" s="266">
        <v>-97.27</v>
      </c>
      <c r="N21" s="266">
        <v>1709584.67</v>
      </c>
      <c r="O21" s="100">
        <v>580673.6</v>
      </c>
      <c r="Q21" s="100">
        <v>832.44</v>
      </c>
      <c r="S21" s="100">
        <v>1243220</v>
      </c>
      <c r="T21" s="100">
        <v>135360</v>
      </c>
      <c r="U21" s="124">
        <v>1435341</v>
      </c>
      <c r="X21" s="124">
        <v>326247.43</v>
      </c>
      <c r="Y21" s="124">
        <v>217703.29</v>
      </c>
    </row>
    <row r="22" spans="1:28" x14ac:dyDescent="0.2">
      <c r="A22" s="266" t="s">
        <v>1914</v>
      </c>
      <c r="B22" s="123">
        <v>196322.61</v>
      </c>
      <c r="C22" s="123">
        <v>12394</v>
      </c>
      <c r="D22" s="123">
        <v>187981.55</v>
      </c>
      <c r="E22" s="266">
        <v>1036846.4</v>
      </c>
      <c r="F22" s="266">
        <v>386048.38</v>
      </c>
      <c r="I22" s="287">
        <v>96823</v>
      </c>
      <c r="J22" s="287">
        <v>382.44</v>
      </c>
      <c r="M22" s="266">
        <v>115649.85</v>
      </c>
      <c r="N22" s="266">
        <v>2287426.9300000002</v>
      </c>
      <c r="O22" s="100">
        <v>853319.43</v>
      </c>
      <c r="Q22" s="100">
        <v>222.25</v>
      </c>
      <c r="S22" s="100">
        <v>881500</v>
      </c>
      <c r="T22" s="100">
        <v>89180</v>
      </c>
      <c r="U22" s="124">
        <v>1199900</v>
      </c>
      <c r="X22" s="124">
        <v>403587.73</v>
      </c>
      <c r="Y22" s="124">
        <v>216313.93</v>
      </c>
      <c r="AB22" s="124">
        <v>39200</v>
      </c>
    </row>
    <row r="23" spans="1:28" x14ac:dyDescent="0.2">
      <c r="A23" s="266" t="s">
        <v>1811</v>
      </c>
      <c r="B23" s="123">
        <v>159941.17000000001</v>
      </c>
      <c r="C23" s="123">
        <v>0</v>
      </c>
      <c r="D23" s="123">
        <v>33951.67</v>
      </c>
      <c r="E23" s="266">
        <v>981637.9</v>
      </c>
      <c r="F23" s="266">
        <v>177201.96</v>
      </c>
      <c r="J23" s="287">
        <v>149.19999999999999</v>
      </c>
      <c r="M23" s="266">
        <v>14826.49</v>
      </c>
      <c r="N23" s="266">
        <v>2091979.99</v>
      </c>
      <c r="O23" s="100">
        <v>492877.08</v>
      </c>
      <c r="P23" s="100">
        <v>19200</v>
      </c>
      <c r="Q23" s="100">
        <v>84.36</v>
      </c>
      <c r="S23" s="100">
        <v>687512</v>
      </c>
      <c r="T23" s="100">
        <v>135938</v>
      </c>
      <c r="U23" s="124">
        <v>702512</v>
      </c>
      <c r="X23" s="124">
        <v>394542.45</v>
      </c>
      <c r="Y23" s="124">
        <v>203269.63</v>
      </c>
    </row>
    <row r="24" spans="1:28" x14ac:dyDescent="0.2">
      <c r="A24" s="266" t="s">
        <v>1812</v>
      </c>
      <c r="B24" s="123">
        <v>783812.87</v>
      </c>
      <c r="C24" s="123">
        <v>17640</v>
      </c>
      <c r="D24" s="123">
        <v>21263.77</v>
      </c>
      <c r="E24" s="266">
        <v>741410.62</v>
      </c>
      <c r="F24" s="266">
        <v>266953.27</v>
      </c>
      <c r="G24" s="287">
        <v>0</v>
      </c>
      <c r="J24" s="287">
        <v>880.12</v>
      </c>
      <c r="K24" s="266">
        <v>64445</v>
      </c>
      <c r="M24" s="266">
        <v>54985.69</v>
      </c>
      <c r="O24" s="100">
        <v>1074971.01</v>
      </c>
      <c r="P24" s="100">
        <v>484611</v>
      </c>
      <c r="Q24" s="100">
        <v>930.98</v>
      </c>
      <c r="S24" s="100">
        <v>1561917</v>
      </c>
      <c r="T24" s="100">
        <v>101610</v>
      </c>
      <c r="U24" s="124">
        <v>2021117</v>
      </c>
      <c r="X24" s="124">
        <v>814712.36</v>
      </c>
      <c r="Y24" s="124">
        <v>195146.42</v>
      </c>
      <c r="AB24" s="124">
        <v>49320</v>
      </c>
    </row>
    <row r="25" spans="1:28" x14ac:dyDescent="0.2">
      <c r="A25" s="266" t="s">
        <v>1813</v>
      </c>
      <c r="B25" s="123">
        <v>275776.23</v>
      </c>
      <c r="C25" s="123">
        <v>0</v>
      </c>
      <c r="D25" s="123">
        <v>5092.83</v>
      </c>
      <c r="E25" s="266">
        <v>1196615.1499999999</v>
      </c>
      <c r="F25" s="266">
        <v>158482.16</v>
      </c>
      <c r="J25" s="287">
        <v>349.23</v>
      </c>
      <c r="M25" s="266">
        <v>10153.91</v>
      </c>
      <c r="N25" s="266">
        <v>1967042.37</v>
      </c>
      <c r="O25" s="100">
        <v>445929.5</v>
      </c>
      <c r="Q25" s="100">
        <v>289.7</v>
      </c>
      <c r="S25" s="100">
        <v>1196939.5</v>
      </c>
      <c r="T25" s="100">
        <v>31100</v>
      </c>
      <c r="U25" s="124">
        <v>1211939.5</v>
      </c>
      <c r="X25" s="124">
        <v>256747.02</v>
      </c>
      <c r="Y25" s="124">
        <v>173767.16</v>
      </c>
    </row>
    <row r="26" spans="1:28" x14ac:dyDescent="0.2">
      <c r="A26" s="266" t="s">
        <v>1814</v>
      </c>
      <c r="B26" s="123">
        <v>394586.27</v>
      </c>
      <c r="C26" s="123">
        <v>4000</v>
      </c>
      <c r="D26" s="123">
        <v>25537.93</v>
      </c>
      <c r="E26" s="266">
        <v>746392.26</v>
      </c>
      <c r="F26" s="266">
        <v>210390.98</v>
      </c>
      <c r="I26" s="287">
        <v>45300</v>
      </c>
      <c r="J26" s="287">
        <v>213.09</v>
      </c>
      <c r="M26" s="266">
        <v>67822.17</v>
      </c>
      <c r="N26" s="266">
        <v>1301651.56</v>
      </c>
      <c r="O26" s="100">
        <v>756582.61</v>
      </c>
      <c r="Q26" s="100">
        <v>527.38</v>
      </c>
      <c r="S26" s="100">
        <v>460550</v>
      </c>
      <c r="T26" s="100">
        <v>48800</v>
      </c>
      <c r="U26" s="124">
        <v>494050</v>
      </c>
      <c r="V26" s="124">
        <v>19600</v>
      </c>
      <c r="X26" s="124">
        <v>509647.17</v>
      </c>
      <c r="Y26" s="124">
        <v>195207.04000000001</v>
      </c>
    </row>
    <row r="27" spans="1:28" x14ac:dyDescent="0.2">
      <c r="A27" s="266" t="s">
        <v>1815</v>
      </c>
      <c r="B27" s="123">
        <v>392911.98</v>
      </c>
      <c r="C27" s="123">
        <v>0</v>
      </c>
      <c r="D27" s="123">
        <v>30357.37</v>
      </c>
      <c r="E27" s="266">
        <v>1975849.63</v>
      </c>
      <c r="F27" s="266">
        <v>297242.03000000003</v>
      </c>
      <c r="J27" s="287">
        <v>173</v>
      </c>
      <c r="M27" s="266">
        <v>700.02</v>
      </c>
      <c r="N27" s="266">
        <v>1776680.82</v>
      </c>
      <c r="O27" s="100">
        <v>1281748.3600000001</v>
      </c>
      <c r="P27" s="100">
        <v>33950</v>
      </c>
      <c r="Q27" s="100">
        <v>159.85</v>
      </c>
      <c r="S27" s="100">
        <v>868007.02</v>
      </c>
      <c r="T27" s="100">
        <v>120149</v>
      </c>
      <c r="U27" s="124">
        <v>1373607.02</v>
      </c>
      <c r="X27" s="124">
        <v>434345.7</v>
      </c>
      <c r="Y27" s="124">
        <v>254410.5</v>
      </c>
    </row>
    <row r="28" spans="1:28" x14ac:dyDescent="0.2">
      <c r="A28" s="266" t="s">
        <v>1816</v>
      </c>
      <c r="B28" s="123">
        <v>620899.36</v>
      </c>
      <c r="C28" s="123">
        <v>46552</v>
      </c>
      <c r="D28" s="123">
        <v>38807.160000000003</v>
      </c>
      <c r="E28" s="266">
        <v>1431865.35</v>
      </c>
      <c r="F28" s="266">
        <v>247990.03</v>
      </c>
      <c r="G28" s="287">
        <v>1600</v>
      </c>
      <c r="H28" s="287">
        <v>42983.02</v>
      </c>
      <c r="J28" s="287">
        <v>211.7</v>
      </c>
      <c r="M28" s="266">
        <v>14926.08</v>
      </c>
      <c r="N28" s="266">
        <v>2074982.75</v>
      </c>
      <c r="O28" s="100">
        <v>2025262.03</v>
      </c>
      <c r="Q28" s="100">
        <v>593.88</v>
      </c>
      <c r="R28" s="100">
        <v>110</v>
      </c>
      <c r="S28" s="100">
        <v>1887360.5</v>
      </c>
      <c r="T28" s="100">
        <v>232515</v>
      </c>
      <c r="U28" s="124">
        <v>2769800.5</v>
      </c>
      <c r="X28" s="124">
        <v>672215.82</v>
      </c>
      <c r="Y28" s="124">
        <v>298506.21999999997</v>
      </c>
      <c r="AA28" s="124">
        <v>3</v>
      </c>
    </row>
    <row r="29" spans="1:28" x14ac:dyDescent="0.2">
      <c r="A29" s="266" t="s">
        <v>1817</v>
      </c>
      <c r="B29" s="123">
        <v>330958.45</v>
      </c>
      <c r="C29" s="123">
        <v>8285</v>
      </c>
      <c r="D29" s="123">
        <v>141879.6</v>
      </c>
      <c r="E29" s="266">
        <v>627492.81999999995</v>
      </c>
      <c r="F29" s="266">
        <v>245610.39</v>
      </c>
      <c r="G29" s="287">
        <v>0</v>
      </c>
      <c r="H29" s="287">
        <v>21373.49</v>
      </c>
      <c r="J29" s="287">
        <v>206.4</v>
      </c>
      <c r="M29" s="266">
        <v>22294.71</v>
      </c>
      <c r="N29" s="266">
        <v>1942599.48</v>
      </c>
      <c r="O29" s="100">
        <v>818361.4</v>
      </c>
      <c r="Q29" s="100">
        <v>641.74</v>
      </c>
      <c r="S29" s="100">
        <v>932293</v>
      </c>
      <c r="T29" s="100">
        <v>48803</v>
      </c>
      <c r="U29" s="124">
        <v>1038096</v>
      </c>
      <c r="X29" s="124">
        <v>386458.02</v>
      </c>
      <c r="Y29" s="124">
        <v>154049</v>
      </c>
      <c r="AB29" s="124">
        <v>900</v>
      </c>
    </row>
    <row r="30" spans="1:28" x14ac:dyDescent="0.2">
      <c r="A30" s="266" t="s">
        <v>1818</v>
      </c>
      <c r="B30" s="123">
        <v>660687.75</v>
      </c>
      <c r="C30" s="123">
        <v>10642.25</v>
      </c>
      <c r="D30" s="123">
        <v>73367.31</v>
      </c>
      <c r="E30" s="266">
        <v>917025.51</v>
      </c>
      <c r="F30" s="266">
        <v>261141.05</v>
      </c>
      <c r="G30" s="287">
        <v>0</v>
      </c>
      <c r="H30" s="287">
        <v>18657</v>
      </c>
      <c r="J30" s="287">
        <v>263.98</v>
      </c>
      <c r="M30" s="266">
        <v>47389.14</v>
      </c>
      <c r="N30" s="266">
        <v>1357301.45</v>
      </c>
      <c r="O30" s="100">
        <v>1312780.27</v>
      </c>
      <c r="Q30" s="100">
        <v>1154.4000000000001</v>
      </c>
      <c r="R30" s="100">
        <v>60</v>
      </c>
      <c r="S30" s="100">
        <v>914362</v>
      </c>
      <c r="T30" s="100">
        <v>67115</v>
      </c>
      <c r="U30" s="124">
        <v>1313762</v>
      </c>
      <c r="X30" s="124">
        <v>486469.97</v>
      </c>
      <c r="Y30" s="124">
        <v>153777.14000000001</v>
      </c>
      <c r="AA30" s="124">
        <v>1</v>
      </c>
      <c r="AB30" s="124">
        <v>1800</v>
      </c>
    </row>
    <row r="31" spans="1:28" x14ac:dyDescent="0.2">
      <c r="A31" s="266" t="s">
        <v>1819</v>
      </c>
      <c r="B31" s="123">
        <v>392641.53</v>
      </c>
      <c r="C31" s="123">
        <v>550</v>
      </c>
      <c r="D31" s="123">
        <v>127093.52</v>
      </c>
      <c r="E31" s="266">
        <v>483327.53</v>
      </c>
      <c r="F31" s="266">
        <v>154771.48000000001</v>
      </c>
      <c r="G31" s="287">
        <v>0</v>
      </c>
      <c r="H31" s="287">
        <v>34261.97</v>
      </c>
      <c r="I31" s="287">
        <v>0.09</v>
      </c>
      <c r="J31" s="287">
        <v>291.04000000000002</v>
      </c>
      <c r="K31" s="266">
        <v>9471.83</v>
      </c>
      <c r="M31" s="266">
        <v>164406.91</v>
      </c>
      <c r="N31" s="266">
        <v>1339755.76</v>
      </c>
      <c r="O31" s="100">
        <v>1177185.1100000001</v>
      </c>
      <c r="P31" s="100">
        <v>1717.62</v>
      </c>
      <c r="Q31" s="100">
        <v>586.19000000000005</v>
      </c>
      <c r="R31" s="100">
        <v>800</v>
      </c>
      <c r="S31" s="100">
        <v>1333918.8999999999</v>
      </c>
      <c r="T31" s="100">
        <v>85615</v>
      </c>
      <c r="U31" s="124">
        <v>1796638.9</v>
      </c>
      <c r="X31" s="124">
        <v>580773.03</v>
      </c>
      <c r="Y31" s="124">
        <v>320417.74</v>
      </c>
      <c r="AA31" s="124">
        <v>3</v>
      </c>
      <c r="AB31" s="124">
        <v>1500</v>
      </c>
    </row>
    <row r="32" spans="1:28" x14ac:dyDescent="0.2">
      <c r="A32" s="266" t="s">
        <v>1820</v>
      </c>
      <c r="B32" s="123">
        <v>465457.44</v>
      </c>
      <c r="C32" s="123">
        <v>0</v>
      </c>
      <c r="D32" s="123">
        <v>75662.289999999994</v>
      </c>
      <c r="E32" s="266">
        <v>1153786.6599999999</v>
      </c>
      <c r="F32" s="266">
        <v>177921.53</v>
      </c>
      <c r="H32" s="287">
        <v>27420.3</v>
      </c>
      <c r="J32" s="287">
        <v>91.64</v>
      </c>
      <c r="M32" s="266">
        <v>-11052.26</v>
      </c>
      <c r="N32" s="266">
        <v>2103448.6</v>
      </c>
      <c r="O32" s="100">
        <v>1268756.01</v>
      </c>
      <c r="Q32" s="100">
        <v>723.62</v>
      </c>
      <c r="S32" s="100">
        <v>1328974.5</v>
      </c>
      <c r="T32" s="100">
        <v>89000</v>
      </c>
      <c r="U32" s="124">
        <v>1780474.5</v>
      </c>
      <c r="X32" s="124">
        <v>399267.83</v>
      </c>
      <c r="Y32" s="124">
        <v>243064.22</v>
      </c>
      <c r="AA32" s="124">
        <v>3</v>
      </c>
      <c r="AB32" s="124">
        <v>900</v>
      </c>
    </row>
    <row r="33" spans="1:28" x14ac:dyDescent="0.2">
      <c r="A33" s="266" t="s">
        <v>1821</v>
      </c>
      <c r="B33" s="123">
        <v>578081.26</v>
      </c>
      <c r="C33" s="123">
        <v>3886.5</v>
      </c>
      <c r="D33" s="123">
        <v>64626.38</v>
      </c>
      <c r="E33" s="266">
        <v>462464.72</v>
      </c>
      <c r="F33" s="266">
        <v>312078.88</v>
      </c>
      <c r="G33" s="287">
        <v>0</v>
      </c>
      <c r="H33" s="287">
        <v>20571.599999999999</v>
      </c>
      <c r="J33" s="287">
        <v>571.25</v>
      </c>
      <c r="K33" s="266">
        <v>18629.810000000001</v>
      </c>
      <c r="M33" s="266">
        <v>94908.73</v>
      </c>
      <c r="N33" s="266">
        <v>1634028.2</v>
      </c>
      <c r="O33" s="100">
        <v>867163.22</v>
      </c>
      <c r="P33" s="100">
        <v>1306.8599999999999</v>
      </c>
      <c r="Q33" s="100">
        <v>1056.56</v>
      </c>
      <c r="S33" s="100">
        <v>476245</v>
      </c>
      <c r="T33" s="100">
        <v>70615</v>
      </c>
      <c r="U33" s="124">
        <v>758045</v>
      </c>
      <c r="X33" s="124">
        <v>333501.44</v>
      </c>
      <c r="Y33" s="124">
        <v>246928.51</v>
      </c>
      <c r="AB33" s="124">
        <v>900</v>
      </c>
    </row>
    <row r="34" spans="1:28" x14ac:dyDescent="0.2">
      <c r="A34" s="266" t="s">
        <v>1822</v>
      </c>
      <c r="B34" s="123">
        <v>248317.04</v>
      </c>
      <c r="C34" s="123">
        <v>3837</v>
      </c>
      <c r="D34" s="123">
        <v>37151.83</v>
      </c>
      <c r="E34" s="266">
        <v>622671.56000000006</v>
      </c>
      <c r="F34" s="266">
        <v>250374.68</v>
      </c>
      <c r="G34" s="287">
        <v>0</v>
      </c>
      <c r="H34" s="287">
        <v>1700.05</v>
      </c>
      <c r="J34" s="287">
        <v>152.02000000000001</v>
      </c>
      <c r="M34" s="266">
        <v>44138.62</v>
      </c>
      <c r="N34" s="266">
        <v>391756.52</v>
      </c>
      <c r="O34" s="100">
        <v>1128549.71</v>
      </c>
      <c r="Q34" s="100">
        <v>697.13</v>
      </c>
      <c r="R34" s="100">
        <v>350</v>
      </c>
      <c r="S34" s="100">
        <v>1457620.9</v>
      </c>
      <c r="T34" s="100">
        <v>98321</v>
      </c>
      <c r="U34" s="124">
        <v>1746026.9</v>
      </c>
      <c r="X34" s="124">
        <v>640334.43999999994</v>
      </c>
      <c r="Y34" s="124">
        <v>125827.31</v>
      </c>
      <c r="AA34" s="124">
        <v>2</v>
      </c>
      <c r="AB34" s="124">
        <v>900</v>
      </c>
    </row>
    <row r="35" spans="1:28" x14ac:dyDescent="0.2">
      <c r="A35" s="266" t="s">
        <v>1823</v>
      </c>
      <c r="B35" s="123">
        <v>555855.15</v>
      </c>
      <c r="C35" s="123">
        <v>8987</v>
      </c>
      <c r="D35" s="123">
        <v>59569.35</v>
      </c>
      <c r="E35" s="266">
        <v>472137.51</v>
      </c>
      <c r="F35" s="266">
        <v>268084.33</v>
      </c>
      <c r="G35" s="287">
        <v>0</v>
      </c>
      <c r="H35" s="287">
        <v>7585.57</v>
      </c>
      <c r="I35" s="287">
        <v>256380</v>
      </c>
      <c r="J35" s="287">
        <v>567.04999999999995</v>
      </c>
      <c r="M35" s="266">
        <v>3795.98</v>
      </c>
      <c r="N35" s="266">
        <v>459399.49</v>
      </c>
      <c r="O35" s="100">
        <v>700860.71</v>
      </c>
      <c r="Q35" s="100">
        <v>659.55</v>
      </c>
      <c r="R35" s="100">
        <v>20</v>
      </c>
      <c r="S35" s="100">
        <v>925952</v>
      </c>
      <c r="T35" s="100">
        <v>75418</v>
      </c>
      <c r="U35" s="124">
        <v>1016755</v>
      </c>
      <c r="X35" s="124">
        <v>374816.07</v>
      </c>
      <c r="Y35" s="124">
        <v>115317.28</v>
      </c>
    </row>
    <row r="36" spans="1:28" x14ac:dyDescent="0.2">
      <c r="A36" s="266" t="s">
        <v>1824</v>
      </c>
      <c r="B36" s="123">
        <v>283264.84999999998</v>
      </c>
      <c r="C36" s="123">
        <v>10709.83</v>
      </c>
      <c r="D36" s="123">
        <v>60513.73</v>
      </c>
      <c r="E36" s="266">
        <v>751336.8</v>
      </c>
      <c r="F36" s="266">
        <v>177233.03</v>
      </c>
      <c r="G36" s="287">
        <v>0</v>
      </c>
      <c r="H36" s="287">
        <v>27697</v>
      </c>
      <c r="J36" s="287">
        <v>292.73</v>
      </c>
      <c r="K36" s="266">
        <v>13761.1</v>
      </c>
      <c r="M36" s="266">
        <v>59041.47</v>
      </c>
      <c r="N36" s="266">
        <v>556569.79</v>
      </c>
      <c r="O36" s="100">
        <v>982092.49</v>
      </c>
      <c r="P36" s="100">
        <v>86438.720000000001</v>
      </c>
      <c r="Q36" s="100">
        <v>386.08</v>
      </c>
      <c r="R36" s="100">
        <v>30</v>
      </c>
      <c r="S36" s="100">
        <v>1197682.8</v>
      </c>
      <c r="T36" s="100">
        <v>48618</v>
      </c>
      <c r="U36" s="124">
        <v>1481007.8</v>
      </c>
      <c r="X36" s="124">
        <v>354592.58</v>
      </c>
      <c r="Y36" s="124">
        <v>158432.25</v>
      </c>
      <c r="AB36" s="124">
        <v>900</v>
      </c>
    </row>
    <row r="37" spans="1:28" x14ac:dyDescent="0.2">
      <c r="A37" s="266" t="s">
        <v>1825</v>
      </c>
      <c r="B37" s="123">
        <v>363960.19</v>
      </c>
      <c r="C37" s="123">
        <v>2932</v>
      </c>
      <c r="D37" s="123">
        <v>137528.81</v>
      </c>
      <c r="E37" s="266">
        <v>327159.11</v>
      </c>
      <c r="F37" s="266">
        <v>249180.18</v>
      </c>
      <c r="G37" s="287">
        <v>0</v>
      </c>
      <c r="H37" s="287">
        <v>0</v>
      </c>
      <c r="I37" s="287">
        <v>92155</v>
      </c>
      <c r="J37" s="287">
        <v>270.64999999999998</v>
      </c>
      <c r="M37" s="266">
        <v>31237.95</v>
      </c>
      <c r="N37" s="266">
        <v>1714982.69</v>
      </c>
      <c r="O37" s="100">
        <v>1056611.56</v>
      </c>
      <c r="Q37" s="100">
        <v>571.9</v>
      </c>
      <c r="R37" s="100">
        <v>120</v>
      </c>
      <c r="S37" s="100">
        <v>991345.5</v>
      </c>
      <c r="T37" s="100">
        <v>74615</v>
      </c>
      <c r="U37" s="124">
        <v>1267648.5</v>
      </c>
      <c r="X37" s="124">
        <v>486872.88</v>
      </c>
      <c r="Y37" s="124">
        <v>105632.45</v>
      </c>
      <c r="AA37" s="124">
        <v>1</v>
      </c>
    </row>
    <row r="38" spans="1:28" x14ac:dyDescent="0.2">
      <c r="A38" s="266" t="s">
        <v>1826</v>
      </c>
      <c r="B38" s="123">
        <v>340007.76</v>
      </c>
      <c r="C38" s="123">
        <v>441</v>
      </c>
      <c r="D38" s="123">
        <v>97817.13</v>
      </c>
      <c r="E38" s="266">
        <v>1161118.71</v>
      </c>
      <c r="F38" s="266">
        <v>201188.72</v>
      </c>
      <c r="H38" s="287">
        <v>18074.009999999998</v>
      </c>
      <c r="I38" s="287">
        <v>84595</v>
      </c>
      <c r="J38" s="287">
        <v>146</v>
      </c>
      <c r="M38" s="266">
        <v>33811.199999999997</v>
      </c>
      <c r="N38" s="266">
        <v>2179663.7000000002</v>
      </c>
      <c r="O38" s="100">
        <v>1130908.1499999999</v>
      </c>
      <c r="Q38" s="100">
        <v>456.21</v>
      </c>
      <c r="R38" s="100">
        <v>540</v>
      </c>
      <c r="S38" s="100">
        <v>1243581</v>
      </c>
      <c r="T38" s="100">
        <v>138615</v>
      </c>
      <c r="U38" s="124">
        <v>1622581</v>
      </c>
      <c r="X38" s="124">
        <v>425151.33</v>
      </c>
      <c r="Y38" s="124">
        <v>434771.37</v>
      </c>
      <c r="AA38" s="124">
        <v>2</v>
      </c>
      <c r="AB38" s="124">
        <v>900</v>
      </c>
    </row>
    <row r="39" spans="1:28" x14ac:dyDescent="0.2">
      <c r="A39" s="266" t="s">
        <v>1827</v>
      </c>
      <c r="B39" s="123">
        <v>714968.72</v>
      </c>
      <c r="C39" s="123">
        <v>10531.25</v>
      </c>
      <c r="D39" s="123">
        <v>24376.21</v>
      </c>
      <c r="E39" s="266">
        <v>479286.15</v>
      </c>
      <c r="F39" s="266">
        <v>309338.48</v>
      </c>
      <c r="G39" s="287">
        <v>0</v>
      </c>
      <c r="H39" s="287">
        <v>21456.75</v>
      </c>
      <c r="J39" s="287">
        <v>195</v>
      </c>
      <c r="M39" s="266">
        <v>-157150</v>
      </c>
      <c r="N39" s="266">
        <v>1994257.35</v>
      </c>
      <c r="O39" s="100">
        <v>1279591.52</v>
      </c>
      <c r="Q39" s="100">
        <v>1453.34</v>
      </c>
      <c r="S39" s="100">
        <v>818500</v>
      </c>
      <c r="T39" s="100">
        <v>36995</v>
      </c>
      <c r="U39" s="124">
        <v>1237610</v>
      </c>
      <c r="X39" s="124">
        <v>414023.74</v>
      </c>
      <c r="Y39" s="124">
        <v>233182.29</v>
      </c>
      <c r="AB39" s="124">
        <v>50000</v>
      </c>
    </row>
    <row r="40" spans="1:28" x14ac:dyDescent="0.2">
      <c r="A40" s="266" t="s">
        <v>1828</v>
      </c>
      <c r="B40" s="123">
        <v>638986.53</v>
      </c>
      <c r="C40" s="123">
        <v>660</v>
      </c>
      <c r="D40" s="123">
        <v>73829.31</v>
      </c>
      <c r="E40" s="266">
        <v>845189.13</v>
      </c>
      <c r="F40" s="266">
        <v>453801.94</v>
      </c>
      <c r="G40" s="287">
        <v>2700</v>
      </c>
      <c r="H40" s="287">
        <v>26274.3</v>
      </c>
      <c r="I40" s="287">
        <v>249260</v>
      </c>
      <c r="J40" s="287">
        <v>157.83000000000001</v>
      </c>
      <c r="K40" s="266">
        <v>10000</v>
      </c>
      <c r="M40" s="266">
        <v>26432.29</v>
      </c>
      <c r="O40" s="100">
        <v>1044445.1</v>
      </c>
      <c r="Q40" s="100">
        <v>806.17</v>
      </c>
      <c r="S40" s="100">
        <v>1787886</v>
      </c>
      <c r="T40" s="100">
        <v>75415</v>
      </c>
      <c r="U40" s="124">
        <v>2133566</v>
      </c>
      <c r="X40" s="124">
        <v>369998.47</v>
      </c>
      <c r="Y40" s="124">
        <v>264913.67</v>
      </c>
      <c r="AA40" s="124">
        <v>1</v>
      </c>
      <c r="AB40" s="124">
        <v>1500</v>
      </c>
    </row>
    <row r="41" spans="1:28" x14ac:dyDescent="0.2">
      <c r="A41" s="266" t="s">
        <v>1907</v>
      </c>
      <c r="B41" s="123">
        <v>430623.4</v>
      </c>
      <c r="C41" s="123">
        <v>0</v>
      </c>
      <c r="D41" s="123">
        <v>40782.43</v>
      </c>
      <c r="E41" s="266">
        <v>763306.43</v>
      </c>
      <c r="F41" s="266">
        <v>229172.43</v>
      </c>
      <c r="H41" s="287">
        <v>50468.34</v>
      </c>
      <c r="J41" s="287">
        <v>795.21</v>
      </c>
      <c r="M41" s="266">
        <v>29600</v>
      </c>
      <c r="N41" s="266">
        <v>1367149.29</v>
      </c>
      <c r="O41" s="100">
        <v>1149992.1299999999</v>
      </c>
      <c r="Q41" s="100">
        <v>1175.0999999999999</v>
      </c>
      <c r="R41" s="100">
        <v>1800</v>
      </c>
      <c r="S41" s="100">
        <v>1013886.53</v>
      </c>
      <c r="T41" s="100">
        <v>79315</v>
      </c>
      <c r="U41" s="124">
        <v>1480776.53</v>
      </c>
      <c r="X41" s="124">
        <v>424341.07</v>
      </c>
      <c r="Y41" s="124">
        <v>171758.76</v>
      </c>
      <c r="AA41" s="124">
        <v>2</v>
      </c>
      <c r="AB41" s="124">
        <v>1800</v>
      </c>
    </row>
    <row r="42" spans="1:28" x14ac:dyDescent="0.2">
      <c r="A42" s="266" t="s">
        <v>1829</v>
      </c>
      <c r="B42" s="123">
        <v>549024.12</v>
      </c>
      <c r="C42" s="123">
        <v>0</v>
      </c>
      <c r="D42" s="123">
        <v>40446.19</v>
      </c>
      <c r="E42" s="266">
        <v>484926.87</v>
      </c>
      <c r="F42" s="266">
        <v>236201.75</v>
      </c>
      <c r="G42" s="287">
        <v>0</v>
      </c>
      <c r="H42" s="287">
        <v>27573.68</v>
      </c>
      <c r="J42" s="287">
        <v>4983.5200000000004</v>
      </c>
      <c r="M42" s="266">
        <v>1200</v>
      </c>
      <c r="N42" s="266">
        <v>1747176.74</v>
      </c>
      <c r="O42" s="100">
        <v>1215951.75</v>
      </c>
      <c r="Q42" s="100">
        <v>2067.52</v>
      </c>
      <c r="S42" s="100">
        <v>565698</v>
      </c>
      <c r="T42" s="100">
        <v>146400</v>
      </c>
      <c r="U42" s="124">
        <v>1395948</v>
      </c>
      <c r="W42" s="124">
        <v>320</v>
      </c>
      <c r="X42" s="124">
        <v>576117.15</v>
      </c>
      <c r="Y42" s="124">
        <v>176123.14</v>
      </c>
    </row>
    <row r="43" spans="1:28" x14ac:dyDescent="0.2">
      <c r="A43" s="266" t="s">
        <v>1830</v>
      </c>
      <c r="B43" s="123">
        <v>416874.41</v>
      </c>
      <c r="C43" s="123">
        <v>0</v>
      </c>
      <c r="D43" s="123">
        <v>216383.56</v>
      </c>
      <c r="E43" s="266">
        <v>480390.72</v>
      </c>
      <c r="F43" s="266">
        <v>181048.78</v>
      </c>
      <c r="H43" s="287">
        <v>75056.73</v>
      </c>
      <c r="J43" s="287">
        <v>66</v>
      </c>
      <c r="N43" s="266">
        <v>2580473.12</v>
      </c>
      <c r="O43" s="100">
        <v>2385702.58</v>
      </c>
      <c r="P43" s="100">
        <v>25000</v>
      </c>
      <c r="Q43" s="100">
        <v>779.79</v>
      </c>
      <c r="S43" s="100">
        <v>1064832.7</v>
      </c>
      <c r="T43" s="100">
        <v>204540</v>
      </c>
      <c r="U43" s="124">
        <v>1923765.7</v>
      </c>
      <c r="W43" s="124">
        <v>2820</v>
      </c>
      <c r="X43" s="124">
        <v>992815.31</v>
      </c>
      <c r="Y43" s="124">
        <v>200384.78</v>
      </c>
    </row>
    <row r="44" spans="1:28" x14ac:dyDescent="0.2">
      <c r="A44" s="266" t="s">
        <v>1831</v>
      </c>
      <c r="B44" s="123">
        <v>313877.36</v>
      </c>
      <c r="C44" s="123">
        <v>4680</v>
      </c>
      <c r="D44" s="123">
        <v>134901.17000000001</v>
      </c>
      <c r="E44" s="266">
        <v>298627.92</v>
      </c>
      <c r="F44" s="266">
        <v>143935.4</v>
      </c>
      <c r="G44" s="287">
        <v>0</v>
      </c>
      <c r="H44" s="287">
        <v>41267.360000000001</v>
      </c>
      <c r="J44" s="287">
        <v>142.5</v>
      </c>
      <c r="M44" s="266">
        <v>-218</v>
      </c>
      <c r="N44" s="266">
        <v>1682922.85</v>
      </c>
      <c r="O44" s="100">
        <v>1164194.0900000001</v>
      </c>
      <c r="Q44" s="100">
        <v>1018.67</v>
      </c>
      <c r="S44" s="100">
        <v>754723.5</v>
      </c>
      <c r="T44" s="100">
        <v>110170</v>
      </c>
      <c r="U44" s="124">
        <v>1360283.5</v>
      </c>
      <c r="X44" s="124">
        <v>520484.97</v>
      </c>
      <c r="Y44" s="124">
        <v>122793.66</v>
      </c>
    </row>
    <row r="45" spans="1:28" x14ac:dyDescent="0.2">
      <c r="A45" s="266" t="s">
        <v>1832</v>
      </c>
      <c r="B45" s="123">
        <v>175073.74</v>
      </c>
      <c r="C45" s="123">
        <v>0</v>
      </c>
      <c r="D45" s="123">
        <v>61982.39</v>
      </c>
      <c r="E45" s="266">
        <v>499556.75</v>
      </c>
      <c r="F45" s="266">
        <v>87798.39</v>
      </c>
      <c r="H45" s="287">
        <v>30849.14</v>
      </c>
      <c r="J45" s="287">
        <v>0</v>
      </c>
      <c r="M45" s="266">
        <v>0.25</v>
      </c>
      <c r="N45" s="266">
        <v>1664645.88</v>
      </c>
      <c r="O45" s="100">
        <v>796069.56</v>
      </c>
      <c r="Q45" s="100">
        <v>329.81</v>
      </c>
      <c r="S45" s="100">
        <v>1111331.6000000001</v>
      </c>
      <c r="T45" s="100">
        <v>44500</v>
      </c>
      <c r="U45" s="124">
        <v>1439881.6</v>
      </c>
      <c r="X45" s="124">
        <v>307121.93</v>
      </c>
      <c r="Y45" s="124">
        <v>176619.01</v>
      </c>
    </row>
    <row r="46" spans="1:28" x14ac:dyDescent="0.2">
      <c r="A46" s="266" t="s">
        <v>1833</v>
      </c>
      <c r="B46" s="123">
        <v>112904.47</v>
      </c>
      <c r="C46" s="123">
        <v>0</v>
      </c>
      <c r="D46" s="123">
        <v>116686.76</v>
      </c>
      <c r="E46" s="266">
        <v>3162211.3</v>
      </c>
      <c r="F46" s="266">
        <v>134728.10999999999</v>
      </c>
      <c r="G46" s="287">
        <v>0</v>
      </c>
      <c r="H46" s="287">
        <v>113087.5</v>
      </c>
      <c r="J46" s="287">
        <v>70</v>
      </c>
      <c r="N46" s="266">
        <v>349948.56</v>
      </c>
      <c r="O46" s="100">
        <v>1391473.93</v>
      </c>
      <c r="P46" s="100">
        <v>130690</v>
      </c>
      <c r="Q46" s="100">
        <v>1057.77</v>
      </c>
      <c r="S46" s="100">
        <v>873144.9</v>
      </c>
      <c r="T46" s="100">
        <v>57000</v>
      </c>
      <c r="U46" s="124">
        <v>1621974.9</v>
      </c>
      <c r="X46" s="124">
        <v>679963.61</v>
      </c>
      <c r="Y46" s="124">
        <v>201533.09</v>
      </c>
    </row>
    <row r="47" spans="1:28" x14ac:dyDescent="0.2">
      <c r="A47" s="266" t="s">
        <v>1834</v>
      </c>
      <c r="B47" s="123">
        <v>464563.69</v>
      </c>
      <c r="C47" s="123">
        <v>0</v>
      </c>
      <c r="D47" s="123">
        <v>86418.17</v>
      </c>
      <c r="E47" s="266">
        <v>637750.73</v>
      </c>
      <c r="F47" s="266">
        <v>85978.25</v>
      </c>
      <c r="G47" s="287">
        <v>0</v>
      </c>
      <c r="H47" s="287">
        <v>51283.54</v>
      </c>
      <c r="J47" s="287">
        <v>321.62</v>
      </c>
      <c r="N47" s="266">
        <v>1610762.41</v>
      </c>
      <c r="O47" s="100">
        <v>1315569.92</v>
      </c>
      <c r="P47" s="100">
        <v>190000</v>
      </c>
      <c r="Q47" s="100">
        <v>692.55</v>
      </c>
      <c r="S47" s="100">
        <v>947988.6</v>
      </c>
      <c r="T47" s="100">
        <v>138200</v>
      </c>
      <c r="U47" s="124">
        <v>1550289.6</v>
      </c>
      <c r="X47" s="124">
        <v>508192.6</v>
      </c>
      <c r="Y47" s="124">
        <v>160570.07999999999</v>
      </c>
    </row>
    <row r="48" spans="1:28" x14ac:dyDescent="0.2">
      <c r="A48" s="266" t="s">
        <v>1835</v>
      </c>
      <c r="B48" s="123">
        <v>302304.95</v>
      </c>
      <c r="C48" s="123">
        <v>0</v>
      </c>
      <c r="D48" s="123">
        <v>77422.080000000002</v>
      </c>
      <c r="E48" s="266">
        <v>683944.35</v>
      </c>
      <c r="F48" s="266">
        <v>73498.009999999995</v>
      </c>
      <c r="G48" s="287">
        <v>0</v>
      </c>
      <c r="H48" s="287">
        <v>24555.19</v>
      </c>
      <c r="J48" s="287">
        <v>0</v>
      </c>
      <c r="N48" s="266">
        <v>2707380.46</v>
      </c>
      <c r="O48" s="100">
        <v>1310565.7</v>
      </c>
      <c r="P48" s="100">
        <v>190000</v>
      </c>
      <c r="Q48" s="100">
        <v>752.93</v>
      </c>
      <c r="S48" s="100">
        <v>1114286.8</v>
      </c>
      <c r="T48" s="100">
        <v>40750</v>
      </c>
      <c r="U48" s="124">
        <v>1753697.8</v>
      </c>
      <c r="X48" s="124">
        <v>635910.56000000006</v>
      </c>
      <c r="Y48" s="124">
        <v>183115.97</v>
      </c>
    </row>
    <row r="49" spans="1:28" x14ac:dyDescent="0.2">
      <c r="A49" s="266" t="s">
        <v>1908</v>
      </c>
      <c r="B49" s="123">
        <v>399197.09</v>
      </c>
      <c r="C49" s="123">
        <v>0</v>
      </c>
      <c r="D49" s="123">
        <v>46551.51</v>
      </c>
      <c r="E49" s="266">
        <v>628451.17000000004</v>
      </c>
      <c r="F49" s="266">
        <v>176873.51</v>
      </c>
      <c r="H49" s="287">
        <v>21169.200000000001</v>
      </c>
      <c r="J49" s="287">
        <v>120</v>
      </c>
      <c r="M49" s="266">
        <v>99</v>
      </c>
      <c r="N49" s="266">
        <v>2321309.19</v>
      </c>
      <c r="O49" s="100">
        <v>624494.57999999996</v>
      </c>
      <c r="P49" s="100">
        <v>29460</v>
      </c>
      <c r="Q49" s="100">
        <v>999.16</v>
      </c>
      <c r="S49" s="100">
        <v>719617.69</v>
      </c>
      <c r="T49" s="100">
        <v>41500</v>
      </c>
      <c r="U49" s="124">
        <v>838897.69</v>
      </c>
      <c r="X49" s="124">
        <v>414200.46</v>
      </c>
      <c r="Y49" s="124">
        <v>159275.59</v>
      </c>
    </row>
    <row r="50" spans="1:28" x14ac:dyDescent="0.2">
      <c r="A50" s="266" t="s">
        <v>1918</v>
      </c>
      <c r="B50" s="123">
        <v>636008.28</v>
      </c>
      <c r="C50" s="123">
        <v>0</v>
      </c>
      <c r="D50" s="123">
        <v>31895.35</v>
      </c>
      <c r="E50" s="266">
        <v>452980.18</v>
      </c>
      <c r="F50" s="266">
        <v>242829.73</v>
      </c>
      <c r="G50" s="287">
        <v>0</v>
      </c>
      <c r="H50" s="287">
        <v>75442.740000000005</v>
      </c>
      <c r="J50" s="287">
        <v>1508</v>
      </c>
      <c r="M50" s="266">
        <v>4840.9399999999996</v>
      </c>
      <c r="N50" s="266">
        <v>991778.49</v>
      </c>
      <c r="O50" s="100">
        <v>579130.42000000004</v>
      </c>
      <c r="P50" s="100">
        <v>185570</v>
      </c>
      <c r="Q50" s="100">
        <v>1971.53</v>
      </c>
      <c r="S50" s="100">
        <v>231103.5</v>
      </c>
      <c r="T50" s="100">
        <v>51000</v>
      </c>
      <c r="U50" s="124">
        <v>426828.5</v>
      </c>
      <c r="X50" s="124">
        <v>602611.67000000004</v>
      </c>
      <c r="Y50" s="124">
        <v>93982.58</v>
      </c>
      <c r="AB50" s="124">
        <v>88000</v>
      </c>
    </row>
    <row r="51" spans="1:28" x14ac:dyDescent="0.2">
      <c r="A51" s="266" t="s">
        <v>1919</v>
      </c>
      <c r="B51" s="123">
        <v>171587.99</v>
      </c>
      <c r="C51" s="123">
        <v>0</v>
      </c>
      <c r="D51" s="123">
        <v>64296.53</v>
      </c>
      <c r="E51" s="266">
        <v>2854073.85</v>
      </c>
      <c r="F51" s="266">
        <v>93220.800000000003</v>
      </c>
      <c r="H51" s="287">
        <v>17873.66</v>
      </c>
      <c r="J51" s="287">
        <v>7100</v>
      </c>
      <c r="M51" s="266">
        <v>-8.77</v>
      </c>
      <c r="N51" s="266">
        <v>667821.93000000005</v>
      </c>
      <c r="O51" s="100">
        <v>676655.14</v>
      </c>
      <c r="P51" s="100">
        <v>57000</v>
      </c>
      <c r="Q51" s="100">
        <v>404.95</v>
      </c>
      <c r="S51" s="100">
        <v>898526.31</v>
      </c>
      <c r="T51" s="100">
        <v>46000</v>
      </c>
      <c r="U51" s="124">
        <v>1075426.31</v>
      </c>
      <c r="X51" s="124">
        <v>306201.13</v>
      </c>
      <c r="Y51" s="124">
        <v>193319.82</v>
      </c>
    </row>
    <row r="52" spans="1:28" x14ac:dyDescent="0.2">
      <c r="A52" s="266" t="s">
        <v>1836</v>
      </c>
      <c r="B52" s="123">
        <v>377872.79</v>
      </c>
      <c r="C52" s="123">
        <v>46058</v>
      </c>
      <c r="D52" s="123">
        <v>9358.4699999999993</v>
      </c>
      <c r="E52" s="266">
        <v>933485.6</v>
      </c>
      <c r="F52" s="266">
        <v>207667.94</v>
      </c>
      <c r="G52" s="287">
        <v>10800</v>
      </c>
      <c r="H52" s="287">
        <v>8560.49</v>
      </c>
      <c r="J52" s="287">
        <v>2458</v>
      </c>
      <c r="N52" s="266">
        <v>2139773.89</v>
      </c>
      <c r="O52" s="100">
        <v>553528.56999999995</v>
      </c>
      <c r="Q52" s="100">
        <v>1043.1500000000001</v>
      </c>
      <c r="S52" s="100">
        <v>273787.5</v>
      </c>
      <c r="U52" s="124">
        <v>273787.5</v>
      </c>
      <c r="X52" s="124">
        <v>256786.82</v>
      </c>
      <c r="Y52" s="124">
        <v>181474.33</v>
      </c>
    </row>
    <row r="53" spans="1:28" x14ac:dyDescent="0.2">
      <c r="A53" s="266" t="s">
        <v>1837</v>
      </c>
      <c r="B53" s="123">
        <v>383475.18</v>
      </c>
      <c r="C53" s="123">
        <v>75108</v>
      </c>
      <c r="D53" s="123">
        <v>13432</v>
      </c>
      <c r="E53" s="266">
        <v>419605.88</v>
      </c>
      <c r="F53" s="266">
        <v>159983.72</v>
      </c>
      <c r="G53" s="287">
        <v>18755</v>
      </c>
      <c r="H53" s="287">
        <v>7099.21</v>
      </c>
      <c r="J53" s="287">
        <v>972</v>
      </c>
      <c r="N53" s="266">
        <v>293207.49</v>
      </c>
      <c r="O53" s="100">
        <v>478127.68</v>
      </c>
      <c r="Q53" s="100">
        <v>1648.27</v>
      </c>
      <c r="S53" s="100">
        <v>193777.5</v>
      </c>
      <c r="U53" s="124">
        <v>193777.5</v>
      </c>
      <c r="X53" s="124">
        <v>314827.06</v>
      </c>
      <c r="Y53" s="124">
        <v>76219.69</v>
      </c>
      <c r="AB53" s="124">
        <v>84316</v>
      </c>
    </row>
    <row r="54" spans="1:28" x14ac:dyDescent="0.2">
      <c r="A54" s="266" t="s">
        <v>1838</v>
      </c>
      <c r="B54" s="123">
        <v>335374.67</v>
      </c>
      <c r="C54" s="123">
        <v>62572</v>
      </c>
      <c r="D54" s="123">
        <v>35475.519999999997</v>
      </c>
      <c r="E54" s="266">
        <v>966194.49</v>
      </c>
      <c r="F54" s="266">
        <v>166864.01</v>
      </c>
      <c r="G54" s="287">
        <v>32648</v>
      </c>
      <c r="H54" s="287">
        <v>21013.45</v>
      </c>
      <c r="J54" s="287">
        <v>8828.9699999999993</v>
      </c>
      <c r="N54" s="266">
        <v>1946315.03</v>
      </c>
      <c r="O54" s="100">
        <v>1110686.29</v>
      </c>
      <c r="P54" s="100">
        <v>44950</v>
      </c>
      <c r="Q54" s="100">
        <v>1087.47</v>
      </c>
      <c r="S54" s="100">
        <v>422755</v>
      </c>
      <c r="U54" s="124">
        <v>713655</v>
      </c>
      <c r="X54" s="124">
        <v>439046.65</v>
      </c>
      <c r="Y54" s="124">
        <v>176495.72</v>
      </c>
      <c r="AB54" s="124">
        <v>8460</v>
      </c>
    </row>
    <row r="55" spans="1:28" x14ac:dyDescent="0.2">
      <c r="A55" s="266" t="s">
        <v>1839</v>
      </c>
      <c r="B55" s="123">
        <v>653483.86</v>
      </c>
      <c r="C55" s="123">
        <v>262768.5</v>
      </c>
      <c r="D55" s="123">
        <v>71839.429999999993</v>
      </c>
      <c r="E55" s="266">
        <v>915765.53</v>
      </c>
      <c r="F55" s="266">
        <v>460825.73</v>
      </c>
      <c r="G55" s="287">
        <v>50200</v>
      </c>
      <c r="H55" s="287">
        <v>33598.769999999997</v>
      </c>
      <c r="J55" s="287">
        <v>6096.81</v>
      </c>
      <c r="M55" s="266">
        <v>3000</v>
      </c>
      <c r="N55" s="266">
        <v>2217512.62</v>
      </c>
      <c r="O55" s="100">
        <v>1934067.23</v>
      </c>
      <c r="Q55" s="100">
        <v>2204.2199999999998</v>
      </c>
      <c r="S55" s="100">
        <v>604655</v>
      </c>
      <c r="U55" s="124">
        <v>951055</v>
      </c>
      <c r="X55" s="124">
        <v>592730.12</v>
      </c>
      <c r="Y55" s="124">
        <v>179138.55</v>
      </c>
      <c r="AB55" s="124">
        <v>22600</v>
      </c>
    </row>
    <row r="56" spans="1:28" x14ac:dyDescent="0.2">
      <c r="A56" s="266" t="s">
        <v>1840</v>
      </c>
      <c r="B56" s="123">
        <v>606555.97</v>
      </c>
      <c r="C56" s="123">
        <v>94223.5</v>
      </c>
      <c r="D56" s="123">
        <v>46896.23</v>
      </c>
      <c r="E56" s="266">
        <v>881479.09</v>
      </c>
      <c r="F56" s="266">
        <v>173400.11</v>
      </c>
      <c r="G56" s="287">
        <v>11830</v>
      </c>
      <c r="H56" s="287">
        <v>30245.200000000001</v>
      </c>
      <c r="J56" s="287">
        <v>6581</v>
      </c>
      <c r="N56" s="266">
        <v>1921030.3</v>
      </c>
      <c r="O56" s="100">
        <v>1404818.32</v>
      </c>
      <c r="P56" s="100">
        <v>109286</v>
      </c>
      <c r="Q56" s="100">
        <v>1422.03</v>
      </c>
      <c r="S56" s="100">
        <v>421582.5</v>
      </c>
      <c r="U56" s="124">
        <v>734782.5</v>
      </c>
      <c r="X56" s="124">
        <v>587328.26</v>
      </c>
      <c r="Y56" s="124">
        <v>199881.45</v>
      </c>
    </row>
    <row r="57" spans="1:28" x14ac:dyDescent="0.2">
      <c r="A57" s="266" t="s">
        <v>1841</v>
      </c>
      <c r="B57" s="123">
        <v>519812.3</v>
      </c>
      <c r="C57" s="123">
        <v>28266</v>
      </c>
      <c r="D57" s="123">
        <v>16490</v>
      </c>
      <c r="E57" s="266">
        <v>805799.36</v>
      </c>
      <c r="F57" s="266">
        <v>228665.91</v>
      </c>
      <c r="G57" s="287">
        <v>57879.14</v>
      </c>
      <c r="H57" s="287">
        <v>25410.22</v>
      </c>
      <c r="J57" s="287">
        <v>1288</v>
      </c>
      <c r="M57" s="266">
        <v>-16.75</v>
      </c>
      <c r="N57" s="266">
        <v>1915444.77</v>
      </c>
      <c r="O57" s="100">
        <v>1148825.1599999999</v>
      </c>
      <c r="P57" s="100">
        <v>33092</v>
      </c>
      <c r="Q57" s="100">
        <v>1457.55</v>
      </c>
      <c r="S57" s="100">
        <v>568415</v>
      </c>
      <c r="U57" s="124">
        <v>759935</v>
      </c>
      <c r="X57" s="124">
        <v>698525.7</v>
      </c>
      <c r="Y57" s="124">
        <v>221011.06</v>
      </c>
    </row>
    <row r="58" spans="1:28" x14ac:dyDescent="0.2">
      <c r="A58" s="266" t="s">
        <v>1842</v>
      </c>
      <c r="B58" s="123">
        <v>369626.48</v>
      </c>
      <c r="C58" s="123">
        <v>77545.5</v>
      </c>
      <c r="D58" s="123">
        <v>21602.46</v>
      </c>
      <c r="E58" s="266">
        <v>777279.44</v>
      </c>
      <c r="F58" s="266">
        <v>219835.11</v>
      </c>
      <c r="G58" s="287">
        <v>12940</v>
      </c>
      <c r="H58" s="287">
        <v>16507.64</v>
      </c>
      <c r="J58" s="287">
        <v>1977</v>
      </c>
      <c r="M58" s="266">
        <v>-34.880000000000003</v>
      </c>
      <c r="N58" s="266">
        <v>1650781.62</v>
      </c>
      <c r="O58" s="100">
        <v>1097484.21</v>
      </c>
      <c r="P58" s="100">
        <v>20188</v>
      </c>
      <c r="Q58" s="100">
        <v>1306.9100000000001</v>
      </c>
      <c r="S58" s="100">
        <v>219540</v>
      </c>
      <c r="U58" s="124">
        <v>467140</v>
      </c>
      <c r="X58" s="124">
        <v>465246.96</v>
      </c>
      <c r="Y58" s="124">
        <v>180825</v>
      </c>
    </row>
    <row r="59" spans="1:28" x14ac:dyDescent="0.2">
      <c r="A59" s="266" t="s">
        <v>1843</v>
      </c>
      <c r="B59" s="123">
        <v>186983.6</v>
      </c>
      <c r="C59" s="123">
        <v>92097</v>
      </c>
      <c r="D59" s="123">
        <v>42612.45</v>
      </c>
      <c r="E59" s="266">
        <v>1004010.94</v>
      </c>
      <c r="F59" s="266">
        <v>192736.13</v>
      </c>
      <c r="G59" s="287">
        <v>4896</v>
      </c>
      <c r="H59" s="287">
        <v>20582.59</v>
      </c>
      <c r="J59" s="287">
        <v>2128.7199999999998</v>
      </c>
      <c r="N59" s="266">
        <v>2032099.69</v>
      </c>
      <c r="O59" s="100">
        <v>1196674.04</v>
      </c>
      <c r="Q59" s="100">
        <v>484.95</v>
      </c>
      <c r="S59" s="100">
        <v>271057.5</v>
      </c>
      <c r="U59" s="124">
        <v>673757.5</v>
      </c>
      <c r="X59" s="124">
        <v>397476.31</v>
      </c>
      <c r="Y59" s="124">
        <v>194108.44</v>
      </c>
      <c r="AB59" s="124">
        <v>4700</v>
      </c>
    </row>
    <row r="60" spans="1:28" x14ac:dyDescent="0.2">
      <c r="A60" s="266" t="s">
        <v>1844</v>
      </c>
      <c r="B60" s="123">
        <v>384850.38</v>
      </c>
      <c r="C60" s="123">
        <v>202529.5</v>
      </c>
      <c r="D60" s="123">
        <v>32750</v>
      </c>
      <c r="E60" s="266">
        <v>1572457.12</v>
      </c>
      <c r="F60" s="266">
        <v>193766.54</v>
      </c>
      <c r="G60" s="287">
        <v>22965</v>
      </c>
      <c r="H60" s="287">
        <v>56436.06</v>
      </c>
      <c r="J60" s="287">
        <v>7008</v>
      </c>
      <c r="M60" s="266">
        <v>-5033.16</v>
      </c>
      <c r="N60" s="266">
        <v>1174038.5</v>
      </c>
      <c r="O60" s="100">
        <v>1960745.92</v>
      </c>
      <c r="P60" s="100">
        <v>68280</v>
      </c>
      <c r="Q60" s="100">
        <v>1158.5</v>
      </c>
      <c r="S60" s="100">
        <v>375007.5</v>
      </c>
      <c r="U60" s="124">
        <v>855507.5</v>
      </c>
      <c r="W60" s="124">
        <v>9784</v>
      </c>
      <c r="X60" s="124">
        <v>792159.64</v>
      </c>
      <c r="Y60" s="124">
        <v>210858.03</v>
      </c>
    </row>
    <row r="61" spans="1:28" x14ac:dyDescent="0.2">
      <c r="A61" s="266" t="s">
        <v>1845</v>
      </c>
      <c r="B61" s="123">
        <v>1079331.7</v>
      </c>
      <c r="C61" s="123">
        <v>549999.5</v>
      </c>
      <c r="D61" s="123">
        <v>60152.38</v>
      </c>
      <c r="E61" s="266">
        <v>1140367.45</v>
      </c>
      <c r="F61" s="266">
        <v>671142.79</v>
      </c>
      <c r="G61" s="287">
        <v>43300</v>
      </c>
      <c r="H61" s="287">
        <v>41406.160000000003</v>
      </c>
      <c r="J61" s="287">
        <v>7867.18</v>
      </c>
      <c r="N61" s="266">
        <v>3795531.45</v>
      </c>
      <c r="O61" s="100">
        <v>2613312.19</v>
      </c>
      <c r="P61" s="100">
        <v>164120</v>
      </c>
      <c r="Q61" s="100">
        <v>2937.53</v>
      </c>
      <c r="S61" s="100">
        <v>465297.5</v>
      </c>
      <c r="U61" s="124">
        <v>1096697.5</v>
      </c>
      <c r="X61" s="124">
        <v>839062.28</v>
      </c>
      <c r="Y61" s="124">
        <v>315211.96999999997</v>
      </c>
      <c r="AB61" s="124">
        <v>20500</v>
      </c>
    </row>
    <row r="62" spans="1:28" x14ac:dyDescent="0.2">
      <c r="A62" s="266" t="s">
        <v>1846</v>
      </c>
      <c r="B62" s="123">
        <v>279431.90000000002</v>
      </c>
      <c r="C62" s="123">
        <v>201718</v>
      </c>
      <c r="D62" s="123">
        <v>23807.64</v>
      </c>
      <c r="E62" s="266">
        <v>593754.23</v>
      </c>
      <c r="F62" s="266">
        <v>212439.69</v>
      </c>
      <c r="G62" s="287">
        <v>33476</v>
      </c>
      <c r="H62" s="287">
        <v>29487.96</v>
      </c>
      <c r="J62" s="287">
        <v>7203</v>
      </c>
      <c r="M62" s="266">
        <v>-2736</v>
      </c>
      <c r="N62" s="266">
        <v>1606269.64</v>
      </c>
      <c r="O62" s="100">
        <v>1355365.36</v>
      </c>
      <c r="Q62" s="100">
        <v>749.71</v>
      </c>
      <c r="S62" s="100">
        <v>317327</v>
      </c>
      <c r="T62" s="100">
        <v>20000</v>
      </c>
      <c r="U62" s="124">
        <v>619027</v>
      </c>
      <c r="W62" s="124">
        <v>440</v>
      </c>
      <c r="X62" s="124">
        <v>647762</v>
      </c>
      <c r="Y62" s="124">
        <v>195606.12</v>
      </c>
    </row>
    <row r="63" spans="1:28" x14ac:dyDescent="0.2">
      <c r="A63" s="266" t="s">
        <v>1847</v>
      </c>
      <c r="B63" s="123">
        <v>393444.48</v>
      </c>
      <c r="C63" s="123">
        <v>222434</v>
      </c>
      <c r="D63" s="123">
        <v>30636.46</v>
      </c>
      <c r="E63" s="266">
        <v>534344.03</v>
      </c>
      <c r="F63" s="266">
        <v>151934.17000000001</v>
      </c>
      <c r="G63" s="287">
        <v>12000</v>
      </c>
      <c r="H63" s="287">
        <v>24684.66</v>
      </c>
      <c r="J63" s="287">
        <v>11293.2</v>
      </c>
      <c r="N63" s="266">
        <v>2640334.33</v>
      </c>
      <c r="O63" s="100">
        <v>1162734.54</v>
      </c>
      <c r="Q63" s="100">
        <v>1022.46</v>
      </c>
      <c r="S63" s="100">
        <v>410812.5</v>
      </c>
      <c r="U63" s="124">
        <v>410812.5</v>
      </c>
      <c r="W63" s="124">
        <v>800</v>
      </c>
      <c r="X63" s="124">
        <v>590094.23</v>
      </c>
      <c r="Y63" s="124">
        <v>101644.15</v>
      </c>
    </row>
    <row r="64" spans="1:28" x14ac:dyDescent="0.2">
      <c r="A64" s="266" t="s">
        <v>1909</v>
      </c>
      <c r="B64" s="123">
        <v>254580.1</v>
      </c>
      <c r="C64" s="123">
        <v>49521</v>
      </c>
      <c r="D64" s="123">
        <v>19114.36</v>
      </c>
      <c r="E64" s="266">
        <v>1731487.77</v>
      </c>
      <c r="F64" s="266">
        <v>198247.62</v>
      </c>
      <c r="G64" s="287">
        <v>27310</v>
      </c>
      <c r="H64" s="287">
        <v>18576.419999999998</v>
      </c>
      <c r="J64" s="287">
        <v>2288</v>
      </c>
      <c r="N64" s="266">
        <v>2029021.21</v>
      </c>
      <c r="O64" s="100">
        <v>691266.04</v>
      </c>
      <c r="Q64" s="100">
        <v>747.95</v>
      </c>
      <c r="S64" s="100">
        <v>246067.5</v>
      </c>
      <c r="U64" s="124">
        <v>246067.5</v>
      </c>
      <c r="X64" s="124">
        <v>487887.63</v>
      </c>
      <c r="Y64" s="124">
        <v>220225.36</v>
      </c>
      <c r="AB64" s="124">
        <v>12731</v>
      </c>
    </row>
    <row r="65" spans="1:28" x14ac:dyDescent="0.2">
      <c r="A65" s="266" t="s">
        <v>1848</v>
      </c>
      <c r="B65" s="123">
        <v>469315.43</v>
      </c>
      <c r="C65" s="123">
        <v>30000</v>
      </c>
      <c r="D65" s="123">
        <v>29818.35</v>
      </c>
      <c r="E65" s="266">
        <v>2466679.31</v>
      </c>
      <c r="F65" s="266">
        <v>2229.9699999999998</v>
      </c>
      <c r="G65" s="287">
        <v>14885</v>
      </c>
      <c r="H65" s="287">
        <v>22800</v>
      </c>
      <c r="M65" s="266">
        <v>6224.94</v>
      </c>
      <c r="N65" s="266">
        <v>849648.43</v>
      </c>
      <c r="O65" s="100">
        <v>830329.77</v>
      </c>
      <c r="P65" s="100">
        <v>30100</v>
      </c>
      <c r="Q65" s="100">
        <v>847.23</v>
      </c>
      <c r="S65" s="100">
        <v>1122234</v>
      </c>
      <c r="T65" s="100">
        <v>60040</v>
      </c>
      <c r="U65" s="124">
        <v>1448234</v>
      </c>
      <c r="X65" s="124">
        <v>430059.96</v>
      </c>
      <c r="Y65" s="124">
        <v>125597.64</v>
      </c>
    </row>
    <row r="66" spans="1:28" x14ac:dyDescent="0.2">
      <c r="A66" s="266" t="s">
        <v>1849</v>
      </c>
      <c r="B66" s="123">
        <v>621987.17000000004</v>
      </c>
      <c r="C66" s="123">
        <v>0</v>
      </c>
      <c r="D66" s="123">
        <v>16643.650000000001</v>
      </c>
      <c r="E66" s="266">
        <v>728996.78</v>
      </c>
      <c r="F66" s="266">
        <v>47988</v>
      </c>
      <c r="J66" s="287">
        <v>0</v>
      </c>
      <c r="M66" s="266">
        <v>-32976.04</v>
      </c>
      <c r="N66" s="266">
        <v>2366925.61</v>
      </c>
      <c r="O66" s="100">
        <v>675322.93</v>
      </c>
      <c r="P66" s="100">
        <v>107260</v>
      </c>
      <c r="Q66" s="100">
        <v>2104.4899999999998</v>
      </c>
      <c r="S66" s="100">
        <v>995523</v>
      </c>
      <c r="T66" s="100">
        <v>13540</v>
      </c>
      <c r="U66" s="124">
        <v>1009023</v>
      </c>
      <c r="X66" s="124">
        <v>381734.26</v>
      </c>
      <c r="Y66" s="124">
        <v>166676.62</v>
      </c>
    </row>
    <row r="67" spans="1:28" x14ac:dyDescent="0.2">
      <c r="A67" s="266" t="s">
        <v>1850</v>
      </c>
      <c r="B67" s="123">
        <v>338258.21</v>
      </c>
      <c r="C67" s="123">
        <v>0</v>
      </c>
      <c r="D67" s="123">
        <v>60954.62</v>
      </c>
      <c r="E67" s="266">
        <v>708023.62</v>
      </c>
      <c r="F67" s="266">
        <v>66300.14</v>
      </c>
      <c r="G67" s="287">
        <v>0</v>
      </c>
      <c r="H67" s="287">
        <v>0</v>
      </c>
      <c r="J67" s="287">
        <v>0</v>
      </c>
      <c r="M67" s="266">
        <v>-16759.05</v>
      </c>
      <c r="N67" s="266">
        <v>1982889.72</v>
      </c>
      <c r="O67" s="100">
        <v>808854.58</v>
      </c>
      <c r="P67" s="100">
        <v>28625</v>
      </c>
      <c r="Q67" s="100">
        <v>1004.4</v>
      </c>
      <c r="S67" s="100">
        <v>964047</v>
      </c>
      <c r="T67" s="100">
        <v>15000</v>
      </c>
      <c r="U67" s="124">
        <v>1242741</v>
      </c>
      <c r="X67" s="124">
        <v>650084.1</v>
      </c>
      <c r="Y67" s="124">
        <v>135673.82</v>
      </c>
    </row>
    <row r="68" spans="1:28" x14ac:dyDescent="0.2">
      <c r="A68" s="266" t="s">
        <v>1851</v>
      </c>
      <c r="B68" s="123">
        <v>470565.59</v>
      </c>
      <c r="C68" s="123">
        <v>0</v>
      </c>
      <c r="D68" s="123">
        <v>61953.87</v>
      </c>
      <c r="E68" s="266">
        <v>880177.26</v>
      </c>
      <c r="F68" s="266">
        <v>56929.52</v>
      </c>
      <c r="G68" s="287">
        <v>13571</v>
      </c>
      <c r="H68" s="287">
        <v>16456.86</v>
      </c>
      <c r="J68" s="287">
        <v>0</v>
      </c>
      <c r="M68" s="266">
        <v>6742.26</v>
      </c>
      <c r="N68" s="266">
        <v>2283492.7400000002</v>
      </c>
      <c r="O68" s="100">
        <v>686292.99</v>
      </c>
      <c r="P68" s="100">
        <v>35818</v>
      </c>
      <c r="Q68" s="100">
        <v>1084.47</v>
      </c>
      <c r="S68" s="100">
        <v>1188763</v>
      </c>
      <c r="T68" s="100">
        <v>15020</v>
      </c>
      <c r="U68" s="124">
        <v>1370115</v>
      </c>
      <c r="X68" s="124">
        <v>437637.88</v>
      </c>
      <c r="Y68" s="124">
        <v>192054.49</v>
      </c>
    </row>
    <row r="69" spans="1:28" x14ac:dyDescent="0.2">
      <c r="A69" s="266" t="s">
        <v>1906</v>
      </c>
      <c r="B69" s="123">
        <v>289600.67</v>
      </c>
      <c r="C69" s="123">
        <v>0</v>
      </c>
      <c r="D69" s="123">
        <v>11902.56</v>
      </c>
      <c r="E69" s="266">
        <v>695785.51</v>
      </c>
      <c r="F69" s="266">
        <v>75789.320000000007</v>
      </c>
      <c r="G69" s="287">
        <v>9993</v>
      </c>
      <c r="H69" s="287">
        <v>16908.62</v>
      </c>
      <c r="J69" s="287">
        <v>0</v>
      </c>
      <c r="M69" s="266">
        <v>-27179.32</v>
      </c>
      <c r="N69" s="266">
        <v>355552.49</v>
      </c>
      <c r="O69" s="100">
        <v>528333.24</v>
      </c>
      <c r="P69" s="100">
        <v>22062</v>
      </c>
      <c r="Q69" s="100">
        <v>713.05</v>
      </c>
      <c r="S69" s="100">
        <v>441034</v>
      </c>
      <c r="U69" s="124">
        <v>519954</v>
      </c>
      <c r="X69" s="124">
        <v>436568.13</v>
      </c>
      <c r="Y69" s="124">
        <v>128220.73</v>
      </c>
    </row>
    <row r="70" spans="1:28" x14ac:dyDescent="0.2">
      <c r="A70" s="266" t="s">
        <v>1852</v>
      </c>
      <c r="B70" s="123">
        <v>346320.16</v>
      </c>
      <c r="C70" s="123">
        <v>0</v>
      </c>
      <c r="D70" s="123">
        <v>36091.379999999997</v>
      </c>
      <c r="E70" s="266">
        <v>162208.12</v>
      </c>
      <c r="F70" s="266">
        <v>239038.06</v>
      </c>
      <c r="G70" s="287">
        <v>50000</v>
      </c>
      <c r="H70" s="287">
        <v>655.26</v>
      </c>
      <c r="I70" s="287">
        <v>53760</v>
      </c>
      <c r="J70" s="287">
        <v>419.18</v>
      </c>
      <c r="M70" s="266">
        <v>203893.49</v>
      </c>
      <c r="N70" s="266">
        <v>547255.34</v>
      </c>
      <c r="O70" s="100">
        <v>1098296.2</v>
      </c>
      <c r="Q70" s="100">
        <v>198.18</v>
      </c>
      <c r="S70" s="100">
        <v>774329</v>
      </c>
      <c r="T70" s="100">
        <v>119815</v>
      </c>
      <c r="U70" s="124">
        <v>1010479</v>
      </c>
      <c r="X70" s="124">
        <v>753215.61</v>
      </c>
      <c r="Y70" s="124">
        <v>90553.53</v>
      </c>
    </row>
    <row r="71" spans="1:28" x14ac:dyDescent="0.2">
      <c r="A71" s="266" t="s">
        <v>1853</v>
      </c>
      <c r="B71" s="123">
        <v>741249.41</v>
      </c>
      <c r="C71" s="123">
        <v>0</v>
      </c>
      <c r="D71" s="123">
        <v>50388.09</v>
      </c>
      <c r="E71" s="266">
        <v>421426.21</v>
      </c>
      <c r="F71" s="266">
        <v>171968.37</v>
      </c>
      <c r="G71" s="287">
        <v>0</v>
      </c>
      <c r="H71" s="287">
        <v>32951.69</v>
      </c>
      <c r="J71" s="287">
        <v>1299.21</v>
      </c>
      <c r="M71" s="266">
        <v>312255</v>
      </c>
      <c r="N71" s="266">
        <v>2767861</v>
      </c>
      <c r="O71" s="100">
        <v>1776682.81</v>
      </c>
      <c r="Q71" s="100">
        <v>880.58</v>
      </c>
      <c r="S71" s="100">
        <v>1134559.29</v>
      </c>
      <c r="T71" s="100">
        <v>29615</v>
      </c>
      <c r="U71" s="124">
        <v>1780959.29</v>
      </c>
      <c r="X71" s="124">
        <v>641227.11</v>
      </c>
      <c r="Y71" s="124">
        <v>211986.31</v>
      </c>
      <c r="AB71" s="124">
        <v>20930</v>
      </c>
    </row>
    <row r="72" spans="1:28" x14ac:dyDescent="0.2">
      <c r="A72" s="266" t="s">
        <v>1854</v>
      </c>
      <c r="B72" s="123">
        <v>141490.1</v>
      </c>
      <c r="C72" s="123">
        <v>30000</v>
      </c>
      <c r="D72" s="123">
        <v>29041.27</v>
      </c>
      <c r="E72" s="266">
        <v>68893.45</v>
      </c>
      <c r="F72" s="266">
        <v>188662.99</v>
      </c>
      <c r="G72" s="287">
        <v>0</v>
      </c>
      <c r="H72" s="287">
        <v>13600</v>
      </c>
      <c r="J72" s="287">
        <v>1168.42</v>
      </c>
      <c r="M72" s="266">
        <v>93755.12</v>
      </c>
      <c r="N72" s="266">
        <v>432862.99</v>
      </c>
      <c r="O72" s="100">
        <v>681550.26</v>
      </c>
      <c r="P72" s="100">
        <v>37312</v>
      </c>
      <c r="Q72" s="100">
        <v>241.32</v>
      </c>
      <c r="S72" s="100">
        <v>877436</v>
      </c>
      <c r="T72" s="100">
        <v>94715</v>
      </c>
      <c r="U72" s="124">
        <v>887436</v>
      </c>
      <c r="X72" s="124">
        <v>601065.30000000005</v>
      </c>
      <c r="Y72" s="124">
        <v>84187.19</v>
      </c>
    </row>
    <row r="73" spans="1:28" x14ac:dyDescent="0.2">
      <c r="A73" s="266" t="s">
        <v>1855</v>
      </c>
      <c r="B73" s="123">
        <v>318787.36</v>
      </c>
      <c r="C73" s="123">
        <v>0</v>
      </c>
      <c r="D73" s="123">
        <v>25889.18</v>
      </c>
      <c r="E73" s="266">
        <v>414004.86</v>
      </c>
      <c r="F73" s="266">
        <v>142950.34</v>
      </c>
      <c r="G73" s="287">
        <v>28000</v>
      </c>
      <c r="J73" s="287">
        <v>34.58</v>
      </c>
      <c r="M73" s="266">
        <v>45320</v>
      </c>
      <c r="N73" s="266">
        <v>923490.75</v>
      </c>
      <c r="O73" s="100">
        <v>779788.9</v>
      </c>
      <c r="P73" s="100">
        <v>29022</v>
      </c>
      <c r="Q73" s="100">
        <v>325.88</v>
      </c>
      <c r="S73" s="100">
        <v>997873.9</v>
      </c>
      <c r="T73" s="100">
        <v>255895</v>
      </c>
      <c r="U73" s="124">
        <v>1277673.8999999999</v>
      </c>
      <c r="X73" s="124">
        <v>456942.8</v>
      </c>
      <c r="Y73" s="124">
        <v>104342.45</v>
      </c>
    </row>
    <row r="74" spans="1:28" x14ac:dyDescent="0.2">
      <c r="A74" s="266" t="s">
        <v>1856</v>
      </c>
      <c r="B74" s="123">
        <v>295608.90999999997</v>
      </c>
      <c r="C74" s="123">
        <v>0</v>
      </c>
      <c r="D74" s="123">
        <v>18347.759999999998</v>
      </c>
      <c r="E74" s="266">
        <v>111833.99</v>
      </c>
      <c r="F74" s="266">
        <v>125441.42</v>
      </c>
      <c r="G74" s="287">
        <v>0</v>
      </c>
      <c r="J74" s="287">
        <v>253.27</v>
      </c>
      <c r="M74" s="266">
        <v>70640.83</v>
      </c>
      <c r="N74" s="266">
        <v>599181.84</v>
      </c>
      <c r="O74" s="100">
        <v>1024758.92</v>
      </c>
      <c r="Q74" s="100">
        <v>342.26</v>
      </c>
      <c r="S74" s="100">
        <v>803144.2</v>
      </c>
      <c r="T74" s="100">
        <v>29220</v>
      </c>
      <c r="U74" s="124">
        <v>1051494.2</v>
      </c>
      <c r="V74" s="124">
        <v>1504</v>
      </c>
      <c r="W74" s="124">
        <v>3248</v>
      </c>
      <c r="X74" s="124">
        <v>476902.32</v>
      </c>
      <c r="Y74" s="124">
        <v>69615.039999999994</v>
      </c>
      <c r="Z74" s="124">
        <v>30688</v>
      </c>
    </row>
    <row r="75" spans="1:28" x14ac:dyDescent="0.2">
      <c r="A75" s="266" t="s">
        <v>1857</v>
      </c>
      <c r="B75" s="123">
        <v>492656.11</v>
      </c>
      <c r="C75" s="123">
        <v>0</v>
      </c>
      <c r="D75" s="123">
        <v>47726.34</v>
      </c>
      <c r="E75" s="266">
        <v>135121.09</v>
      </c>
      <c r="F75" s="266">
        <v>230318.69</v>
      </c>
      <c r="G75" s="287">
        <v>51000</v>
      </c>
      <c r="H75" s="287">
        <v>27856.39</v>
      </c>
      <c r="J75" s="287">
        <v>1418.12</v>
      </c>
      <c r="M75" s="266">
        <v>139101.1</v>
      </c>
      <c r="N75" s="266">
        <v>1832865.74</v>
      </c>
      <c r="O75" s="100">
        <v>1124425.43</v>
      </c>
      <c r="P75" s="100">
        <v>22530</v>
      </c>
      <c r="Q75" s="100">
        <v>637.24</v>
      </c>
      <c r="S75" s="100">
        <v>1070654</v>
      </c>
      <c r="T75" s="100">
        <v>341539</v>
      </c>
      <c r="U75" s="124">
        <v>1430914</v>
      </c>
      <c r="X75" s="124">
        <v>687746.58</v>
      </c>
      <c r="Y75" s="124">
        <v>125601.16</v>
      </c>
      <c r="AB75" s="124">
        <v>500</v>
      </c>
    </row>
    <row r="76" spans="1:28" x14ac:dyDescent="0.2">
      <c r="A76" s="266" t="s">
        <v>1858</v>
      </c>
      <c r="B76" s="123">
        <v>219797.57</v>
      </c>
      <c r="C76" s="123">
        <v>0</v>
      </c>
      <c r="D76" s="123">
        <v>44275.67</v>
      </c>
      <c r="E76" s="266">
        <v>777194.84</v>
      </c>
      <c r="F76" s="266">
        <v>107476.66</v>
      </c>
      <c r="H76" s="287">
        <v>81811.95</v>
      </c>
      <c r="J76" s="287">
        <v>7.9</v>
      </c>
      <c r="N76" s="266">
        <v>1701541.88</v>
      </c>
      <c r="O76" s="100">
        <v>855817.5</v>
      </c>
      <c r="P76" s="100">
        <v>21600</v>
      </c>
      <c r="Q76" s="100">
        <v>184.86</v>
      </c>
      <c r="S76" s="100">
        <v>727121</v>
      </c>
      <c r="T76" s="100">
        <v>1500</v>
      </c>
      <c r="U76" s="124">
        <v>1043641</v>
      </c>
      <c r="X76" s="124">
        <v>333884.09000000003</v>
      </c>
      <c r="Y76" s="124">
        <v>98405.13</v>
      </c>
      <c r="AB76" s="124">
        <v>500</v>
      </c>
    </row>
    <row r="77" spans="1:28" x14ac:dyDescent="0.2">
      <c r="A77" s="266" t="s">
        <v>1859</v>
      </c>
      <c r="B77" s="123">
        <v>500943.38</v>
      </c>
      <c r="C77" s="123">
        <v>30000</v>
      </c>
      <c r="D77" s="123">
        <v>95307.26</v>
      </c>
      <c r="E77" s="266">
        <v>1111864.21</v>
      </c>
      <c r="F77" s="266">
        <v>82470.84</v>
      </c>
      <c r="G77" s="287">
        <v>0</v>
      </c>
      <c r="H77" s="287">
        <v>25206.94</v>
      </c>
      <c r="J77" s="287">
        <v>13.14</v>
      </c>
      <c r="M77" s="266">
        <v>-9</v>
      </c>
      <c r="N77" s="266">
        <v>2052419.41</v>
      </c>
      <c r="O77" s="100">
        <v>1516705.01</v>
      </c>
      <c r="P77" s="100">
        <v>136310</v>
      </c>
      <c r="Q77" s="100">
        <v>832.21</v>
      </c>
      <c r="S77" s="100">
        <v>1202427</v>
      </c>
      <c r="T77" s="100">
        <v>1500</v>
      </c>
      <c r="U77" s="124">
        <v>1826281</v>
      </c>
      <c r="X77" s="124">
        <v>562818.89</v>
      </c>
      <c r="Y77" s="124">
        <v>48450.85</v>
      </c>
      <c r="AB77" s="124">
        <v>500</v>
      </c>
    </row>
    <row r="78" spans="1:28" x14ac:dyDescent="0.2">
      <c r="A78" s="266" t="s">
        <v>1860</v>
      </c>
      <c r="B78" s="123">
        <v>461745.58</v>
      </c>
      <c r="C78" s="123">
        <v>0</v>
      </c>
      <c r="D78" s="123">
        <v>95532.13</v>
      </c>
      <c r="E78" s="266">
        <v>316379.09999999998</v>
      </c>
      <c r="F78" s="266">
        <v>77240.97</v>
      </c>
      <c r="G78" s="287">
        <v>500</v>
      </c>
      <c r="H78" s="287">
        <v>57630.71</v>
      </c>
      <c r="J78" s="287">
        <v>512.74</v>
      </c>
      <c r="M78" s="266">
        <v>1070</v>
      </c>
      <c r="N78" s="266">
        <v>2038156.59</v>
      </c>
      <c r="O78" s="100">
        <v>1049046.26</v>
      </c>
      <c r="P78" s="100">
        <v>100000</v>
      </c>
      <c r="Q78" s="100">
        <v>664.27</v>
      </c>
      <c r="S78" s="100">
        <v>857511.5</v>
      </c>
      <c r="T78" s="100">
        <v>1500</v>
      </c>
      <c r="U78" s="124">
        <v>1231036.5</v>
      </c>
      <c r="X78" s="124">
        <v>486103.13</v>
      </c>
      <c r="Y78" s="124">
        <v>38982.42</v>
      </c>
    </row>
    <row r="79" spans="1:28" x14ac:dyDescent="0.2">
      <c r="A79" s="266" t="s">
        <v>1861</v>
      </c>
      <c r="B79" s="123">
        <v>555418.12</v>
      </c>
      <c r="C79" s="123">
        <v>0</v>
      </c>
      <c r="D79" s="123">
        <v>45221.86</v>
      </c>
      <c r="E79" s="266">
        <v>904694.84</v>
      </c>
      <c r="F79" s="266">
        <v>27133.119999999999</v>
      </c>
      <c r="H79" s="287">
        <v>64689.53</v>
      </c>
      <c r="J79" s="287">
        <v>10</v>
      </c>
      <c r="M79" s="266">
        <v>-10350</v>
      </c>
      <c r="N79" s="266">
        <v>2089445.48</v>
      </c>
      <c r="O79" s="100">
        <v>963112.87</v>
      </c>
      <c r="Q79" s="100">
        <v>674.62</v>
      </c>
      <c r="S79" s="100">
        <v>814930</v>
      </c>
      <c r="T79" s="100">
        <v>7502</v>
      </c>
      <c r="U79" s="124">
        <v>1085555</v>
      </c>
      <c r="X79" s="124">
        <v>308549.12</v>
      </c>
      <c r="Y79" s="124">
        <v>121193.3</v>
      </c>
      <c r="AB79" s="124">
        <v>1096</v>
      </c>
    </row>
    <row r="80" spans="1:28" x14ac:dyDescent="0.2">
      <c r="A80" s="266" t="s">
        <v>1862</v>
      </c>
      <c r="B80" s="123">
        <v>919424.12</v>
      </c>
      <c r="C80" s="123">
        <v>30338</v>
      </c>
      <c r="D80" s="123">
        <v>48652.99</v>
      </c>
      <c r="E80" s="266">
        <v>444816.6</v>
      </c>
      <c r="F80" s="266">
        <v>94182.96</v>
      </c>
      <c r="G80" s="287">
        <v>25238</v>
      </c>
      <c r="H80" s="287">
        <v>23582.22</v>
      </c>
      <c r="J80" s="287">
        <v>27.32</v>
      </c>
      <c r="M80" s="266">
        <v>-333</v>
      </c>
      <c r="N80" s="266">
        <v>1725194.64</v>
      </c>
      <c r="O80" s="100">
        <v>1290413.3400000001</v>
      </c>
      <c r="S80" s="100">
        <v>596498</v>
      </c>
      <c r="T80" s="100">
        <v>3000</v>
      </c>
      <c r="U80" s="124">
        <v>1144748</v>
      </c>
      <c r="X80" s="124">
        <v>233987.12</v>
      </c>
      <c r="Y80" s="124">
        <v>111934.83</v>
      </c>
      <c r="AB80" s="124">
        <v>500</v>
      </c>
    </row>
    <row r="81" spans="1:28" x14ac:dyDescent="0.2">
      <c r="A81" s="266" t="s">
        <v>1863</v>
      </c>
      <c r="B81" s="123">
        <v>496533.2</v>
      </c>
      <c r="C81" s="123">
        <v>0</v>
      </c>
      <c r="D81" s="123">
        <v>35958.25</v>
      </c>
      <c r="E81" s="266">
        <v>147059.03</v>
      </c>
      <c r="F81" s="266">
        <v>30318.720000000001</v>
      </c>
      <c r="G81" s="287">
        <v>500</v>
      </c>
      <c r="H81" s="287">
        <v>39625.379999999997</v>
      </c>
      <c r="J81" s="287">
        <v>9.59</v>
      </c>
      <c r="M81" s="266">
        <v>660</v>
      </c>
      <c r="N81" s="266">
        <v>613262.28</v>
      </c>
      <c r="O81" s="100">
        <v>772432.73</v>
      </c>
      <c r="Q81" s="100">
        <v>659.15</v>
      </c>
      <c r="S81" s="100">
        <v>1164634.8</v>
      </c>
      <c r="T81" s="100">
        <v>120730</v>
      </c>
      <c r="U81" s="124">
        <v>1474104.8</v>
      </c>
      <c r="X81" s="124">
        <v>286833.40000000002</v>
      </c>
      <c r="Y81" s="124">
        <v>45070.14</v>
      </c>
      <c r="AB81" s="124">
        <v>534</v>
      </c>
    </row>
    <row r="82" spans="1:28" x14ac:dyDescent="0.2">
      <c r="A82" s="266" t="s">
        <v>1864</v>
      </c>
      <c r="B82" s="123">
        <v>363956.73</v>
      </c>
      <c r="C82" s="123">
        <v>0</v>
      </c>
      <c r="D82" s="123">
        <v>39787.72</v>
      </c>
      <c r="E82" s="266">
        <v>211269.49</v>
      </c>
      <c r="F82" s="266">
        <v>94936.61</v>
      </c>
      <c r="G82" s="287">
        <v>2000</v>
      </c>
      <c r="H82" s="287">
        <v>19462.96</v>
      </c>
      <c r="J82" s="287">
        <v>222.86</v>
      </c>
      <c r="M82" s="266">
        <v>631.29999999999995</v>
      </c>
      <c r="N82" s="266">
        <v>788047.76</v>
      </c>
      <c r="O82" s="100">
        <v>763331.37</v>
      </c>
      <c r="Q82" s="100">
        <v>579.37</v>
      </c>
      <c r="S82" s="100">
        <v>494129.9</v>
      </c>
      <c r="U82" s="124">
        <v>753619.9</v>
      </c>
      <c r="W82" s="124">
        <v>5785</v>
      </c>
      <c r="X82" s="124">
        <v>269806.34000000003</v>
      </c>
      <c r="Y82" s="124">
        <v>41433.730000000003</v>
      </c>
      <c r="Z82" s="124">
        <v>1696</v>
      </c>
      <c r="AA82" s="124">
        <v>500</v>
      </c>
    </row>
    <row r="83" spans="1:28" x14ac:dyDescent="0.2">
      <c r="A83" s="266" t="s">
        <v>1865</v>
      </c>
      <c r="B83" s="123">
        <v>508767.4</v>
      </c>
      <c r="C83" s="123">
        <v>0</v>
      </c>
      <c r="D83" s="123">
        <v>20168.849999999999</v>
      </c>
      <c r="E83" s="266">
        <v>306200.73</v>
      </c>
      <c r="F83" s="266">
        <v>46632.2</v>
      </c>
      <c r="H83" s="287">
        <v>25857.06</v>
      </c>
      <c r="J83" s="287">
        <v>3</v>
      </c>
      <c r="M83" s="266">
        <v>-1538</v>
      </c>
      <c r="N83" s="266">
        <v>123193.16</v>
      </c>
      <c r="O83" s="100">
        <v>716740.01</v>
      </c>
      <c r="Q83" s="100">
        <v>634.44000000000005</v>
      </c>
      <c r="S83" s="100">
        <v>793788.8</v>
      </c>
      <c r="T83" s="100">
        <v>2820</v>
      </c>
      <c r="U83" s="124">
        <v>1086708.8</v>
      </c>
      <c r="X83" s="124">
        <v>154250.79999999999</v>
      </c>
      <c r="Y83" s="124">
        <v>36059.96</v>
      </c>
      <c r="AB83" s="124">
        <v>500</v>
      </c>
    </row>
    <row r="84" spans="1:28" x14ac:dyDescent="0.2">
      <c r="A84" s="266" t="s">
        <v>1910</v>
      </c>
      <c r="B84" s="123">
        <v>467558.04</v>
      </c>
      <c r="C84" s="123">
        <v>0</v>
      </c>
      <c r="D84" s="123">
        <v>11150.22</v>
      </c>
      <c r="E84" s="266">
        <v>415570.04</v>
      </c>
      <c r="F84" s="266">
        <v>20789.86</v>
      </c>
      <c r="G84" s="287">
        <v>2790</v>
      </c>
      <c r="H84" s="287">
        <v>29385.94</v>
      </c>
      <c r="J84" s="287">
        <v>10</v>
      </c>
      <c r="K84" s="266">
        <v>3960</v>
      </c>
      <c r="M84" s="266">
        <v>-750</v>
      </c>
      <c r="N84" s="266">
        <v>2101746.27</v>
      </c>
      <c r="O84" s="100">
        <v>705281.24</v>
      </c>
      <c r="Q84" s="100">
        <v>575.66</v>
      </c>
      <c r="S84" s="100">
        <v>622462.5</v>
      </c>
      <c r="T84" s="100">
        <v>1500</v>
      </c>
      <c r="U84" s="124">
        <v>912912.5</v>
      </c>
      <c r="X84" s="124">
        <v>230998.61</v>
      </c>
      <c r="Y84" s="124">
        <v>97303.3</v>
      </c>
      <c r="AB84" s="124">
        <v>500</v>
      </c>
    </row>
    <row r="85" spans="1:28" x14ac:dyDescent="0.2">
      <c r="A85" s="266" t="s">
        <v>1866</v>
      </c>
      <c r="B85" s="123">
        <v>322677.5</v>
      </c>
      <c r="C85" s="123">
        <v>0</v>
      </c>
      <c r="D85" s="123">
        <v>84219.83</v>
      </c>
      <c r="E85" s="266">
        <v>1072674.6499999999</v>
      </c>
      <c r="F85" s="266">
        <v>147534.66</v>
      </c>
      <c r="G85" s="287">
        <v>9970</v>
      </c>
      <c r="I85" s="287">
        <v>21</v>
      </c>
      <c r="M85" s="266">
        <v>1459.12</v>
      </c>
      <c r="N85" s="266">
        <v>1047464</v>
      </c>
      <c r="O85" s="100">
        <v>735101.1</v>
      </c>
      <c r="P85" s="100">
        <v>208597.5</v>
      </c>
      <c r="Q85" s="100">
        <v>789.86</v>
      </c>
      <c r="S85" s="100">
        <v>1002742.5</v>
      </c>
      <c r="T85" s="100">
        <v>58615</v>
      </c>
      <c r="U85" s="124">
        <v>1390642.5</v>
      </c>
      <c r="W85" s="124">
        <v>2272</v>
      </c>
      <c r="X85" s="124">
        <v>451941.12</v>
      </c>
      <c r="Y85" s="124">
        <v>108611.67</v>
      </c>
    </row>
    <row r="86" spans="1:28" x14ac:dyDescent="0.2">
      <c r="A86" s="266" t="s">
        <v>1867</v>
      </c>
      <c r="B86" s="123">
        <v>803800</v>
      </c>
      <c r="C86" s="123">
        <v>0</v>
      </c>
      <c r="D86" s="123">
        <v>284356.88</v>
      </c>
      <c r="E86" s="266">
        <v>2823170.12</v>
      </c>
      <c r="F86" s="266">
        <v>539018.44999999995</v>
      </c>
      <c r="I86" s="287">
        <v>54</v>
      </c>
      <c r="J86" s="287">
        <v>178283.98</v>
      </c>
      <c r="M86" s="266">
        <v>17449.11</v>
      </c>
      <c r="O86" s="100">
        <v>1764740.01</v>
      </c>
      <c r="P86" s="100">
        <v>437817</v>
      </c>
      <c r="Q86" s="100">
        <v>990.79</v>
      </c>
      <c r="S86" s="100">
        <v>1165520</v>
      </c>
      <c r="T86" s="100">
        <v>22415</v>
      </c>
      <c r="U86" s="124">
        <v>2149623</v>
      </c>
      <c r="V86" s="124">
        <v>33744</v>
      </c>
      <c r="W86" s="124">
        <v>12524</v>
      </c>
      <c r="X86" s="124">
        <v>750595.14</v>
      </c>
      <c r="Y86" s="124">
        <v>299773.32</v>
      </c>
      <c r="AB86" s="124">
        <v>107314</v>
      </c>
    </row>
    <row r="87" spans="1:28" x14ac:dyDescent="0.2">
      <c r="A87" s="266" t="s">
        <v>1868</v>
      </c>
      <c r="B87" s="123">
        <v>779475.77</v>
      </c>
      <c r="D87" s="123">
        <v>80669.08</v>
      </c>
      <c r="E87" s="266">
        <v>1236136.3700000001</v>
      </c>
      <c r="F87" s="266">
        <v>357281.88</v>
      </c>
      <c r="J87" s="287">
        <v>0.28000000000000003</v>
      </c>
      <c r="N87" s="266">
        <v>1212550.31</v>
      </c>
      <c r="O87" s="100">
        <v>2817141.36</v>
      </c>
      <c r="P87" s="100">
        <v>246236</v>
      </c>
      <c r="Q87" s="100">
        <v>2413.88</v>
      </c>
      <c r="S87" s="100">
        <v>1893266</v>
      </c>
      <c r="T87" s="100">
        <v>35000</v>
      </c>
      <c r="U87" s="124">
        <v>3089836</v>
      </c>
      <c r="V87" s="124">
        <v>4562</v>
      </c>
      <c r="W87" s="124">
        <v>16391</v>
      </c>
      <c r="X87" s="124">
        <v>1168323.45</v>
      </c>
      <c r="Y87" s="124">
        <v>170368.99</v>
      </c>
    </row>
    <row r="88" spans="1:28" x14ac:dyDescent="0.2">
      <c r="A88" s="266" t="s">
        <v>1869</v>
      </c>
      <c r="B88" s="123">
        <v>604047.06999999995</v>
      </c>
      <c r="C88" s="123">
        <v>0</v>
      </c>
      <c r="D88" s="123">
        <v>104492.77</v>
      </c>
      <c r="E88" s="266">
        <v>3324016.27</v>
      </c>
      <c r="F88" s="266">
        <v>125961.38</v>
      </c>
      <c r="I88" s="287">
        <v>131988</v>
      </c>
      <c r="M88" s="266">
        <v>102558.8</v>
      </c>
      <c r="N88" s="266">
        <v>1047464</v>
      </c>
      <c r="O88" s="100">
        <v>1095384.43</v>
      </c>
      <c r="P88" s="100">
        <v>120000</v>
      </c>
      <c r="Q88" s="100">
        <v>929.22</v>
      </c>
      <c r="S88" s="100">
        <v>1304510.3</v>
      </c>
      <c r="T88" s="100">
        <v>23615</v>
      </c>
      <c r="U88" s="124">
        <v>1992250.3</v>
      </c>
      <c r="W88" s="124">
        <v>9850</v>
      </c>
      <c r="X88" s="124">
        <v>460311.17</v>
      </c>
      <c r="Y88" s="124">
        <v>183296.53</v>
      </c>
      <c r="AA88" s="124">
        <v>54360</v>
      </c>
    </row>
    <row r="89" spans="1:28" x14ac:dyDescent="0.2">
      <c r="A89" s="266" t="s">
        <v>1870</v>
      </c>
      <c r="B89" s="123">
        <v>395790.28</v>
      </c>
      <c r="C89" s="123">
        <v>0</v>
      </c>
      <c r="D89" s="123">
        <v>394661.98</v>
      </c>
      <c r="E89" s="266">
        <v>1283976.1000000001</v>
      </c>
      <c r="F89" s="266">
        <v>-800084.28</v>
      </c>
      <c r="K89" s="266">
        <v>124684</v>
      </c>
      <c r="M89" s="266">
        <v>1291301.6499999999</v>
      </c>
      <c r="O89" s="100">
        <v>893225.99</v>
      </c>
      <c r="P89" s="100">
        <v>181699.64</v>
      </c>
      <c r="Q89" s="100">
        <v>405.11</v>
      </c>
      <c r="S89" s="100">
        <v>849260</v>
      </c>
      <c r="T89" s="100">
        <v>23215</v>
      </c>
      <c r="U89" s="124">
        <v>1514645</v>
      </c>
      <c r="W89" s="124">
        <v>3560</v>
      </c>
      <c r="X89" s="124">
        <v>340744.68</v>
      </c>
      <c r="Y89" s="124">
        <v>181073.63</v>
      </c>
    </row>
    <row r="90" spans="1:28" x14ac:dyDescent="0.2">
      <c r="A90" s="266" t="s">
        <v>1871</v>
      </c>
      <c r="B90" s="123">
        <v>261015.09</v>
      </c>
      <c r="C90" s="123">
        <v>14907.5</v>
      </c>
      <c r="D90" s="123">
        <v>30647.1</v>
      </c>
      <c r="E90" s="266">
        <v>316055.89</v>
      </c>
      <c r="F90" s="266">
        <v>88936.29</v>
      </c>
      <c r="G90" s="287">
        <v>0</v>
      </c>
      <c r="H90" s="287">
        <v>30483</v>
      </c>
      <c r="I90" s="287">
        <v>23215</v>
      </c>
      <c r="M90" s="266">
        <v>-77985</v>
      </c>
      <c r="N90" s="266">
        <v>1047464</v>
      </c>
      <c r="O90" s="100">
        <v>434412.24</v>
      </c>
      <c r="P90" s="100">
        <v>43975</v>
      </c>
      <c r="Q90" s="100">
        <v>347.03</v>
      </c>
      <c r="S90" s="100">
        <v>410800</v>
      </c>
      <c r="U90" s="124">
        <v>572125</v>
      </c>
      <c r="X90" s="124">
        <v>161228.38</v>
      </c>
      <c r="Y90" s="124">
        <v>96304.18</v>
      </c>
    </row>
    <row r="91" spans="1:28" x14ac:dyDescent="0.2">
      <c r="A91" s="266" t="s">
        <v>1872</v>
      </c>
      <c r="B91" s="123">
        <v>489925.14</v>
      </c>
      <c r="C91" s="123">
        <v>0</v>
      </c>
      <c r="D91" s="123">
        <v>246969.16</v>
      </c>
      <c r="E91" s="266">
        <v>8827080.3200000003</v>
      </c>
      <c r="F91" s="266">
        <v>206879.14</v>
      </c>
      <c r="G91" s="287">
        <v>21000</v>
      </c>
      <c r="H91" s="287">
        <v>46425</v>
      </c>
      <c r="I91" s="287">
        <v>231481</v>
      </c>
      <c r="J91" s="287">
        <v>0.27</v>
      </c>
      <c r="M91" s="266">
        <v>101619.83</v>
      </c>
      <c r="N91" s="266">
        <v>1215671.21</v>
      </c>
      <c r="O91" s="100">
        <v>1207528.8400000001</v>
      </c>
      <c r="Q91" s="100">
        <v>802.79</v>
      </c>
      <c r="S91" s="100">
        <v>1562060</v>
      </c>
      <c r="U91" s="124">
        <v>2242620</v>
      </c>
      <c r="W91" s="124">
        <v>3760</v>
      </c>
      <c r="X91" s="124">
        <v>553180.46</v>
      </c>
      <c r="Y91" s="124">
        <v>196009.48</v>
      </c>
    </row>
    <row r="92" spans="1:28" x14ac:dyDescent="0.2">
      <c r="A92" s="266" t="s">
        <v>1873</v>
      </c>
      <c r="B92" s="123">
        <v>272504.96999999997</v>
      </c>
      <c r="C92" s="123">
        <v>30629</v>
      </c>
      <c r="D92" s="123">
        <v>18013.13</v>
      </c>
      <c r="E92" s="266">
        <v>1155557.31</v>
      </c>
      <c r="F92" s="266">
        <v>99206.5</v>
      </c>
      <c r="G92" s="287">
        <v>13300</v>
      </c>
      <c r="H92" s="287">
        <v>20086.36</v>
      </c>
      <c r="I92" s="287">
        <v>18</v>
      </c>
      <c r="J92" s="287">
        <v>18.64</v>
      </c>
      <c r="K92" s="266">
        <v>23615</v>
      </c>
      <c r="L92" s="266">
        <v>-134642.35</v>
      </c>
      <c r="M92" s="266">
        <v>-138294.18</v>
      </c>
      <c r="N92" s="266">
        <v>1849378.08</v>
      </c>
      <c r="O92" s="100">
        <v>530179.17000000004</v>
      </c>
      <c r="S92" s="100">
        <v>1025190</v>
      </c>
      <c r="T92" s="100">
        <v>382</v>
      </c>
      <c r="U92" s="124">
        <v>1179201</v>
      </c>
      <c r="X92" s="124">
        <v>266982.56</v>
      </c>
      <c r="Y92" s="124">
        <v>163858.25</v>
      </c>
    </row>
    <row r="93" spans="1:28" x14ac:dyDescent="0.2">
      <c r="A93" s="266" t="s">
        <v>1874</v>
      </c>
      <c r="B93" s="123">
        <v>253752.42</v>
      </c>
      <c r="C93" s="123">
        <v>20185.66</v>
      </c>
      <c r="D93" s="123">
        <v>31472.19</v>
      </c>
      <c r="E93" s="266">
        <v>1568888.62</v>
      </c>
      <c r="F93" s="266">
        <v>176330.48</v>
      </c>
      <c r="G93" s="287">
        <v>85990</v>
      </c>
      <c r="H93" s="287">
        <v>45001.71</v>
      </c>
      <c r="J93" s="287">
        <v>712.52</v>
      </c>
      <c r="M93" s="266">
        <v>2022714.19</v>
      </c>
      <c r="N93" s="266">
        <v>281440</v>
      </c>
      <c r="O93" s="100">
        <v>676425.16</v>
      </c>
      <c r="P93" s="100">
        <v>151279</v>
      </c>
      <c r="Q93" s="100">
        <v>674.93</v>
      </c>
      <c r="U93" s="124">
        <v>581210</v>
      </c>
      <c r="X93" s="124">
        <v>355806.8</v>
      </c>
      <c r="Y93" s="124">
        <v>257102.34</v>
      </c>
    </row>
    <row r="94" spans="1:28" x14ac:dyDescent="0.2">
      <c r="A94" s="266" t="s">
        <v>1875</v>
      </c>
      <c r="B94" s="123">
        <v>321854.36</v>
      </c>
      <c r="C94" s="123">
        <v>3880</v>
      </c>
      <c r="D94" s="123">
        <v>193145.43</v>
      </c>
      <c r="E94" s="266">
        <v>3472619.5</v>
      </c>
      <c r="F94" s="266">
        <v>597763.82999999996</v>
      </c>
      <c r="G94" s="287">
        <v>0</v>
      </c>
      <c r="I94" s="287">
        <v>17916.5</v>
      </c>
      <c r="J94" s="287">
        <v>57.22</v>
      </c>
      <c r="M94" s="266">
        <v>-31164.560000000001</v>
      </c>
      <c r="N94" s="266">
        <v>2812906.16</v>
      </c>
      <c r="O94" s="100">
        <v>803799.49</v>
      </c>
      <c r="Q94" s="100">
        <v>623.6</v>
      </c>
      <c r="S94" s="100">
        <v>1560870</v>
      </c>
      <c r="U94" s="124">
        <v>1837163</v>
      </c>
      <c r="W94" s="124">
        <v>3954</v>
      </c>
      <c r="X94" s="124">
        <v>456884.93</v>
      </c>
      <c r="Y94" s="124">
        <v>349689.19</v>
      </c>
    </row>
    <row r="95" spans="1:28" x14ac:dyDescent="0.2">
      <c r="A95" s="266" t="s">
        <v>1876</v>
      </c>
      <c r="B95" s="123">
        <v>214576.6</v>
      </c>
      <c r="C95" s="123">
        <v>6015</v>
      </c>
      <c r="D95" s="123">
        <v>6686.39</v>
      </c>
      <c r="E95" s="266">
        <v>3283647.2</v>
      </c>
      <c r="F95" s="266">
        <v>110612.64</v>
      </c>
      <c r="G95" s="287">
        <v>91570</v>
      </c>
      <c r="H95" s="287">
        <v>250</v>
      </c>
      <c r="I95" s="287">
        <v>18395</v>
      </c>
      <c r="K95" s="266">
        <v>8108</v>
      </c>
      <c r="M95" s="266">
        <v>2829767.13</v>
      </c>
      <c r="N95" s="266">
        <v>1047464</v>
      </c>
      <c r="O95" s="100">
        <v>640875.07999999996</v>
      </c>
      <c r="P95" s="100">
        <v>122600</v>
      </c>
      <c r="Q95" s="100">
        <v>599.49</v>
      </c>
      <c r="S95" s="100">
        <v>881000</v>
      </c>
      <c r="U95" s="124">
        <v>1293767</v>
      </c>
      <c r="W95" s="124">
        <v>14644</v>
      </c>
      <c r="X95" s="124">
        <v>521443.18</v>
      </c>
      <c r="Y95" s="124">
        <v>172648.69</v>
      </c>
    </row>
    <row r="96" spans="1:28" x14ac:dyDescent="0.2">
      <c r="A96" s="266" t="s">
        <v>1877</v>
      </c>
      <c r="B96" s="123">
        <v>497146.95</v>
      </c>
      <c r="C96" s="123">
        <v>0</v>
      </c>
      <c r="D96" s="123">
        <v>140775.84</v>
      </c>
      <c r="E96" s="266">
        <v>1083947.57</v>
      </c>
      <c r="F96" s="266">
        <v>255650.11</v>
      </c>
      <c r="G96" s="287">
        <v>0</v>
      </c>
      <c r="I96" s="287">
        <v>23615</v>
      </c>
      <c r="M96" s="266">
        <v>1930818.93</v>
      </c>
      <c r="O96" s="100">
        <v>1339853.1299999999</v>
      </c>
      <c r="P96" s="100">
        <v>190325</v>
      </c>
      <c r="Q96" s="100">
        <v>1344.14</v>
      </c>
      <c r="T96" s="100">
        <v>35000</v>
      </c>
      <c r="U96" s="124">
        <v>766800</v>
      </c>
      <c r="X96" s="124">
        <v>617715.27</v>
      </c>
      <c r="Y96" s="124">
        <v>93086.46</v>
      </c>
    </row>
    <row r="97" spans="1:28" x14ac:dyDescent="0.2">
      <c r="A97" s="266" t="s">
        <v>1878</v>
      </c>
      <c r="B97" s="123">
        <v>470541.98</v>
      </c>
      <c r="C97" s="123">
        <v>4120</v>
      </c>
      <c r="D97" s="123">
        <v>250991.68</v>
      </c>
      <c r="E97" s="266">
        <v>911713.15</v>
      </c>
      <c r="F97" s="266">
        <v>5097.57</v>
      </c>
      <c r="G97" s="287">
        <v>200670</v>
      </c>
      <c r="J97" s="287">
        <v>1176.77</v>
      </c>
      <c r="M97" s="266">
        <v>-3676428.82</v>
      </c>
      <c r="N97" s="266">
        <v>613325.81999999995</v>
      </c>
      <c r="O97" s="100">
        <v>877587.11</v>
      </c>
      <c r="Q97" s="100">
        <v>1153.5</v>
      </c>
      <c r="S97" s="100">
        <v>519450</v>
      </c>
      <c r="T97" s="100">
        <v>23615</v>
      </c>
      <c r="U97" s="124">
        <v>1333462</v>
      </c>
      <c r="W97" s="124">
        <v>26444</v>
      </c>
      <c r="X97" s="124">
        <v>375306.65</v>
      </c>
      <c r="Y97" s="124">
        <v>85866.15</v>
      </c>
    </row>
    <row r="98" spans="1:28" x14ac:dyDescent="0.2">
      <c r="A98" s="266" t="s">
        <v>1879</v>
      </c>
      <c r="B98" s="123">
        <v>480923.83</v>
      </c>
      <c r="C98" s="123">
        <v>0</v>
      </c>
      <c r="D98" s="123">
        <v>85382.74</v>
      </c>
      <c r="E98" s="266">
        <v>994208.75</v>
      </c>
      <c r="F98" s="266">
        <v>105065.79</v>
      </c>
      <c r="M98" s="266">
        <v>-419479.12</v>
      </c>
      <c r="N98" s="266">
        <v>1790978.12</v>
      </c>
      <c r="O98" s="100">
        <v>1134023.46</v>
      </c>
      <c r="Q98" s="100">
        <v>871.82</v>
      </c>
      <c r="S98" s="100">
        <v>1312677</v>
      </c>
      <c r="U98" s="124">
        <v>1696827</v>
      </c>
      <c r="W98" s="124">
        <v>21378</v>
      </c>
      <c r="X98" s="124">
        <v>397612.1</v>
      </c>
      <c r="Y98" s="124">
        <v>187173.26</v>
      </c>
      <c r="AB98" s="124">
        <v>596</v>
      </c>
    </row>
    <row r="99" spans="1:28" x14ac:dyDescent="0.2">
      <c r="A99" s="266" t="s">
        <v>1880</v>
      </c>
      <c r="B99" s="123">
        <v>914926.09</v>
      </c>
      <c r="C99" s="123">
        <v>52800</v>
      </c>
      <c r="D99" s="123">
        <v>61768.24</v>
      </c>
      <c r="E99" s="266">
        <v>4210904.26</v>
      </c>
      <c r="F99" s="266">
        <v>1386506.1</v>
      </c>
      <c r="G99" s="287">
        <v>0</v>
      </c>
      <c r="J99" s="287">
        <v>0</v>
      </c>
      <c r="K99" s="266">
        <v>20084</v>
      </c>
      <c r="M99" s="266">
        <v>-78734.27</v>
      </c>
      <c r="N99" s="266">
        <v>1047464</v>
      </c>
      <c r="O99" s="100">
        <v>1869041.72</v>
      </c>
      <c r="P99" s="100">
        <v>220879</v>
      </c>
      <c r="Q99" s="100">
        <v>1837.84</v>
      </c>
      <c r="S99" s="100">
        <v>1348200</v>
      </c>
      <c r="T99" s="100">
        <v>61950</v>
      </c>
      <c r="U99" s="124">
        <v>2080366</v>
      </c>
      <c r="X99" s="124">
        <v>766511.88</v>
      </c>
      <c r="Y99" s="124">
        <v>489858.33</v>
      </c>
    </row>
    <row r="100" spans="1:28" x14ac:dyDescent="0.2">
      <c r="A100" s="266" t="s">
        <v>1881</v>
      </c>
      <c r="B100" s="123">
        <v>172779.94</v>
      </c>
      <c r="C100" s="123">
        <v>34900</v>
      </c>
      <c r="D100" s="123">
        <v>118384.33</v>
      </c>
      <c r="E100" s="266">
        <v>1067359.67</v>
      </c>
      <c r="F100" s="266">
        <v>162260.07</v>
      </c>
      <c r="G100" s="287">
        <v>12400</v>
      </c>
      <c r="I100" s="287">
        <v>40750</v>
      </c>
      <c r="J100" s="287">
        <v>57.67</v>
      </c>
      <c r="K100" s="266">
        <v>151225</v>
      </c>
      <c r="M100" s="266">
        <v>21775.33</v>
      </c>
      <c r="N100" s="266">
        <v>1768225.65</v>
      </c>
      <c r="O100" s="100">
        <v>1062798.3500000001</v>
      </c>
      <c r="P100" s="100">
        <v>70069</v>
      </c>
      <c r="Q100" s="100">
        <v>379.19</v>
      </c>
      <c r="T100" s="100">
        <v>21095</v>
      </c>
      <c r="U100" s="124">
        <v>547001</v>
      </c>
      <c r="W100" s="124">
        <v>10080</v>
      </c>
      <c r="X100" s="124">
        <v>455010.5</v>
      </c>
      <c r="Y100" s="124">
        <v>156382.24</v>
      </c>
    </row>
    <row r="101" spans="1:28" x14ac:dyDescent="0.2">
      <c r="A101" s="266" t="s">
        <v>1911</v>
      </c>
      <c r="B101" s="123">
        <v>424418</v>
      </c>
      <c r="C101" s="123">
        <v>0</v>
      </c>
      <c r="D101" s="123">
        <v>34084.639999999999</v>
      </c>
      <c r="E101" s="266">
        <v>1029877.67</v>
      </c>
      <c r="F101" s="266">
        <v>122719.9</v>
      </c>
      <c r="N101" s="266">
        <v>1440650.38</v>
      </c>
      <c r="O101" s="100">
        <v>1021106.24</v>
      </c>
      <c r="P101" s="100">
        <v>173692</v>
      </c>
      <c r="Q101" s="100">
        <v>882.44</v>
      </c>
      <c r="S101" s="100">
        <v>1776700</v>
      </c>
      <c r="U101" s="124">
        <v>2239600</v>
      </c>
      <c r="W101" s="124">
        <v>9966</v>
      </c>
      <c r="X101" s="124">
        <v>636993.23</v>
      </c>
      <c r="Y101" s="124">
        <v>213441.84</v>
      </c>
    </row>
    <row r="102" spans="1:28" x14ac:dyDescent="0.2">
      <c r="A102" s="266" t="s">
        <v>1882</v>
      </c>
      <c r="B102" s="123">
        <v>116909.6</v>
      </c>
      <c r="C102" s="123">
        <v>0</v>
      </c>
      <c r="D102" s="123">
        <v>46916.480000000003</v>
      </c>
      <c r="E102" s="266">
        <v>1632055.55</v>
      </c>
      <c r="F102" s="266">
        <v>420696.51</v>
      </c>
      <c r="J102" s="287">
        <v>233.64</v>
      </c>
      <c r="M102" s="266">
        <v>151263.67000000001</v>
      </c>
      <c r="N102" s="266">
        <v>2439714</v>
      </c>
      <c r="O102" s="100">
        <v>859799.57</v>
      </c>
      <c r="P102" s="100">
        <v>280000</v>
      </c>
      <c r="Q102" s="100">
        <v>381.32</v>
      </c>
      <c r="S102" s="100">
        <v>1065810</v>
      </c>
      <c r="U102" s="124">
        <v>1213860</v>
      </c>
      <c r="W102" s="124">
        <v>5080</v>
      </c>
      <c r="X102" s="124">
        <v>653465.02</v>
      </c>
      <c r="Y102" s="124">
        <v>247662.39</v>
      </c>
    </row>
    <row r="103" spans="1:28" x14ac:dyDescent="0.2">
      <c r="A103" s="266" t="s">
        <v>1883</v>
      </c>
      <c r="B103" s="123">
        <v>520468.25</v>
      </c>
      <c r="C103" s="123">
        <v>20624</v>
      </c>
      <c r="D103" s="123">
        <v>29997.47</v>
      </c>
      <c r="E103" s="266">
        <v>1203525.3400000001</v>
      </c>
      <c r="F103" s="266">
        <v>31127.45</v>
      </c>
      <c r="M103" s="266">
        <v>38801.699999999997</v>
      </c>
      <c r="N103" s="266">
        <v>3137825</v>
      </c>
      <c r="O103" s="100">
        <v>1234848.5900000001</v>
      </c>
      <c r="Q103" s="100">
        <v>469.62</v>
      </c>
      <c r="U103" s="124">
        <v>386370</v>
      </c>
      <c r="X103" s="124">
        <v>419361.33</v>
      </c>
      <c r="Y103" s="124">
        <v>151862.46</v>
      </c>
      <c r="AB103" s="124">
        <v>10000</v>
      </c>
    </row>
    <row r="104" spans="1:28" x14ac:dyDescent="0.2">
      <c r="A104" s="266" t="s">
        <v>1886</v>
      </c>
      <c r="B104" s="123">
        <v>126958.98</v>
      </c>
      <c r="C104" s="123">
        <v>11180</v>
      </c>
      <c r="D104" s="123">
        <v>45365.22</v>
      </c>
      <c r="E104" s="266">
        <v>674152.41</v>
      </c>
      <c r="F104" s="266">
        <v>442660.76</v>
      </c>
      <c r="G104" s="287">
        <v>1215</v>
      </c>
      <c r="H104" s="287">
        <v>1289</v>
      </c>
      <c r="I104" s="287">
        <v>66600</v>
      </c>
      <c r="J104" s="287">
        <v>3442.24</v>
      </c>
      <c r="M104" s="266">
        <v>363657.33</v>
      </c>
      <c r="N104" s="266">
        <v>1499736.2</v>
      </c>
      <c r="O104" s="100">
        <v>1358643.75</v>
      </c>
      <c r="Q104" s="100">
        <v>208.75</v>
      </c>
      <c r="S104" s="100">
        <v>1113600</v>
      </c>
      <c r="U104" s="124">
        <v>1439418</v>
      </c>
      <c r="X104" s="124">
        <v>625643.15</v>
      </c>
      <c r="Y104" s="124">
        <v>153378.29</v>
      </c>
      <c r="AA104" s="124">
        <v>9</v>
      </c>
      <c r="AB104" s="124">
        <v>40500</v>
      </c>
    </row>
    <row r="105" spans="1:28" x14ac:dyDescent="0.2">
      <c r="A105" s="266" t="s">
        <v>1887</v>
      </c>
      <c r="B105" s="123">
        <v>343194.51</v>
      </c>
      <c r="C105" s="123">
        <v>17462</v>
      </c>
      <c r="D105" s="123">
        <v>146546.44</v>
      </c>
      <c r="E105" s="266">
        <v>693379.33</v>
      </c>
      <c r="F105" s="266">
        <v>454293.1</v>
      </c>
      <c r="I105" s="287">
        <v>100000</v>
      </c>
      <c r="J105" s="287">
        <v>2045.48</v>
      </c>
      <c r="M105" s="266">
        <v>158506.43</v>
      </c>
      <c r="O105" s="100">
        <v>1401694.78</v>
      </c>
      <c r="Q105" s="100">
        <v>397.03</v>
      </c>
      <c r="S105" s="100">
        <v>105470</v>
      </c>
      <c r="U105" s="124">
        <v>605278</v>
      </c>
      <c r="W105" s="124">
        <v>4120</v>
      </c>
      <c r="X105" s="124">
        <v>549978.80000000005</v>
      </c>
      <c r="Y105" s="124">
        <v>167518.1</v>
      </c>
    </row>
    <row r="106" spans="1:28" x14ac:dyDescent="0.2">
      <c r="A106" s="266" t="s">
        <v>1889</v>
      </c>
      <c r="B106" s="123">
        <v>242108.12</v>
      </c>
      <c r="C106" s="123">
        <v>0</v>
      </c>
      <c r="D106" s="123">
        <v>87123.57</v>
      </c>
      <c r="E106" s="266">
        <v>977174.82</v>
      </c>
      <c r="F106" s="266">
        <v>391842.48</v>
      </c>
      <c r="J106" s="287">
        <v>34.85</v>
      </c>
      <c r="M106" s="266">
        <v>27.24</v>
      </c>
      <c r="N106" s="266">
        <v>1687514</v>
      </c>
      <c r="O106" s="100">
        <v>1603592.98</v>
      </c>
      <c r="Q106" s="100">
        <v>384.14</v>
      </c>
      <c r="U106" s="124">
        <v>374200</v>
      </c>
      <c r="X106" s="124">
        <v>402667.66</v>
      </c>
      <c r="Y106" s="124">
        <v>157551.01999999999</v>
      </c>
      <c r="AB106" s="124">
        <v>50000</v>
      </c>
    </row>
    <row r="107" spans="1:28" x14ac:dyDescent="0.2">
      <c r="A107" s="266" t="s">
        <v>1891</v>
      </c>
      <c r="B107" s="123">
        <v>183094.02</v>
      </c>
      <c r="C107" s="123">
        <v>0</v>
      </c>
      <c r="D107" s="123">
        <v>110539.89</v>
      </c>
      <c r="E107" s="266">
        <v>924879.57</v>
      </c>
      <c r="F107" s="266">
        <v>234798.69</v>
      </c>
      <c r="H107" s="287">
        <v>2719.31</v>
      </c>
      <c r="J107" s="287">
        <v>323.89999999999998</v>
      </c>
      <c r="M107" s="266">
        <v>748</v>
      </c>
      <c r="N107" s="266">
        <v>4303318.3099999996</v>
      </c>
      <c r="O107" s="100">
        <v>982814.74</v>
      </c>
      <c r="P107" s="100">
        <v>110040</v>
      </c>
      <c r="Q107" s="100">
        <v>409.74</v>
      </c>
      <c r="S107" s="100">
        <v>1992920</v>
      </c>
      <c r="T107" s="100">
        <v>30000</v>
      </c>
      <c r="U107" s="124">
        <v>2326243</v>
      </c>
      <c r="X107" s="124">
        <v>427250.54</v>
      </c>
      <c r="Y107" s="124">
        <v>101078</v>
      </c>
    </row>
    <row r="108" spans="1:28" x14ac:dyDescent="0.2">
      <c r="A108" s="266" t="s">
        <v>1892</v>
      </c>
      <c r="B108" s="123">
        <v>179007.87</v>
      </c>
      <c r="C108" s="123">
        <v>0</v>
      </c>
      <c r="D108" s="123">
        <v>21712.22</v>
      </c>
      <c r="E108" s="266">
        <v>782780.95</v>
      </c>
      <c r="F108" s="266">
        <v>200845.54</v>
      </c>
      <c r="H108" s="287">
        <v>21190</v>
      </c>
      <c r="J108" s="287">
        <v>152</v>
      </c>
      <c r="M108" s="266">
        <v>-152</v>
      </c>
      <c r="N108" s="266">
        <v>2346487</v>
      </c>
      <c r="O108" s="100">
        <v>668812.91</v>
      </c>
      <c r="P108" s="100">
        <v>5000</v>
      </c>
      <c r="Q108" s="100">
        <v>477.98</v>
      </c>
      <c r="S108" s="100">
        <v>1132231.2</v>
      </c>
      <c r="T108" s="100">
        <v>35200</v>
      </c>
      <c r="U108" s="124">
        <v>1204159.2</v>
      </c>
      <c r="X108" s="124">
        <v>450063.06</v>
      </c>
      <c r="Y108" s="124">
        <v>155102.85999999999</v>
      </c>
    </row>
    <row r="109" spans="1:28" x14ac:dyDescent="0.2">
      <c r="A109" s="266" t="s">
        <v>1893</v>
      </c>
      <c r="B109" s="123">
        <v>158540.5</v>
      </c>
      <c r="C109" s="123">
        <v>0</v>
      </c>
      <c r="D109" s="123">
        <v>63711.53</v>
      </c>
      <c r="E109" s="266">
        <v>1150620.79</v>
      </c>
      <c r="F109" s="266">
        <v>224433.85</v>
      </c>
      <c r="G109" s="287">
        <v>3000</v>
      </c>
      <c r="H109" s="287">
        <v>29000</v>
      </c>
      <c r="J109" s="287">
        <v>451.77</v>
      </c>
      <c r="M109" s="266">
        <v>-24142</v>
      </c>
      <c r="N109" s="266">
        <v>2125037.4300000002</v>
      </c>
      <c r="O109" s="100">
        <v>913683.01</v>
      </c>
      <c r="Q109" s="100">
        <v>604.57000000000005</v>
      </c>
      <c r="S109" s="100">
        <v>510632</v>
      </c>
      <c r="T109" s="100">
        <v>308850</v>
      </c>
      <c r="U109" s="124">
        <v>942860</v>
      </c>
      <c r="X109" s="124">
        <v>673999.29</v>
      </c>
      <c r="Y109" s="124">
        <v>157624.73000000001</v>
      </c>
    </row>
    <row r="110" spans="1:28" x14ac:dyDescent="0.2">
      <c r="A110" s="266" t="s">
        <v>1894</v>
      </c>
      <c r="B110" s="123">
        <v>360776.26</v>
      </c>
      <c r="C110" s="123">
        <v>0</v>
      </c>
      <c r="D110" s="123">
        <v>21175.35</v>
      </c>
      <c r="E110" s="266">
        <v>330464.95</v>
      </c>
      <c r="F110" s="266">
        <v>173665</v>
      </c>
      <c r="H110" s="287">
        <v>31400</v>
      </c>
      <c r="J110" s="287">
        <v>152</v>
      </c>
      <c r="N110" s="266">
        <v>1196485.3400000001</v>
      </c>
      <c r="O110" s="100">
        <v>772482.12</v>
      </c>
      <c r="Q110" s="100">
        <v>1044.1300000000001</v>
      </c>
      <c r="S110" s="100">
        <v>798000</v>
      </c>
      <c r="T110" s="100">
        <v>425316</v>
      </c>
      <c r="U110" s="124">
        <v>1358300</v>
      </c>
      <c r="X110" s="124">
        <v>561560.39</v>
      </c>
      <c r="Y110" s="124">
        <v>90697.82</v>
      </c>
    </row>
    <row r="111" spans="1:28" x14ac:dyDescent="0.2">
      <c r="A111" s="266" t="s">
        <v>1912</v>
      </c>
      <c r="B111" s="123">
        <v>85104.42</v>
      </c>
      <c r="C111" s="123">
        <v>0</v>
      </c>
      <c r="D111" s="123">
        <v>39110.19</v>
      </c>
      <c r="E111" s="266">
        <v>631891.04</v>
      </c>
      <c r="F111" s="266">
        <v>167696.69</v>
      </c>
      <c r="J111" s="287">
        <v>0</v>
      </c>
      <c r="M111" s="266">
        <v>-238.36</v>
      </c>
      <c r="N111" s="266">
        <v>1169693.49</v>
      </c>
      <c r="O111" s="100">
        <v>617917.6</v>
      </c>
      <c r="P111" s="100">
        <v>4000</v>
      </c>
      <c r="Q111" s="100">
        <v>252.9</v>
      </c>
      <c r="S111" s="100">
        <v>726015</v>
      </c>
      <c r="U111" s="124">
        <v>823879</v>
      </c>
      <c r="W111" s="124">
        <v>1504</v>
      </c>
      <c r="X111" s="124">
        <v>320477.84999999998</v>
      </c>
      <c r="Y111" s="124">
        <v>154626.82999999999</v>
      </c>
    </row>
    <row r="112" spans="1:28" x14ac:dyDescent="0.2">
      <c r="A112" s="266" t="s">
        <v>1895</v>
      </c>
      <c r="B112" s="123">
        <v>1058488.24</v>
      </c>
      <c r="C112" s="123">
        <v>7500</v>
      </c>
      <c r="D112" s="123">
        <v>78085.11</v>
      </c>
      <c r="E112" s="266">
        <v>1583055.96</v>
      </c>
      <c r="F112" s="266">
        <v>188516.04</v>
      </c>
      <c r="G112" s="287">
        <v>0</v>
      </c>
      <c r="J112" s="287">
        <v>146.77000000000001</v>
      </c>
      <c r="L112" s="266">
        <v>1809812.26</v>
      </c>
      <c r="M112" s="266">
        <v>-1388</v>
      </c>
      <c r="N112" s="266">
        <v>620039.24</v>
      </c>
      <c r="O112" s="100">
        <v>1605338.57</v>
      </c>
      <c r="P112" s="100">
        <v>196000</v>
      </c>
      <c r="Q112" s="100">
        <v>966.5</v>
      </c>
      <c r="S112" s="100">
        <v>1112109</v>
      </c>
      <c r="T112" s="100">
        <v>764203</v>
      </c>
      <c r="U112" s="124">
        <v>1493024</v>
      </c>
      <c r="X112" s="124">
        <v>1115702.7</v>
      </c>
      <c r="Y112" s="124">
        <v>214266.85</v>
      </c>
    </row>
    <row r="113" spans="1:28" x14ac:dyDescent="0.2">
      <c r="A113" s="266" t="s">
        <v>1896</v>
      </c>
      <c r="B113" s="123">
        <v>480032.04</v>
      </c>
      <c r="C113" s="123">
        <v>0</v>
      </c>
      <c r="D113" s="123">
        <v>9340.2900000000009</v>
      </c>
      <c r="E113" s="266">
        <v>745638.27</v>
      </c>
      <c r="F113" s="266">
        <v>248769.39</v>
      </c>
      <c r="I113" s="287">
        <v>125075</v>
      </c>
      <c r="J113" s="287">
        <v>6.9</v>
      </c>
      <c r="L113" s="266">
        <v>-1838496.71</v>
      </c>
      <c r="M113" s="266">
        <v>605.6</v>
      </c>
      <c r="N113" s="266">
        <v>3271774.09</v>
      </c>
      <c r="O113" s="100">
        <v>1837787.75</v>
      </c>
      <c r="Q113" s="100">
        <v>898.56</v>
      </c>
      <c r="S113" s="100">
        <v>1182200</v>
      </c>
      <c r="T113" s="100">
        <v>54500</v>
      </c>
      <c r="U113" s="124">
        <v>1798546</v>
      </c>
      <c r="W113" s="124">
        <v>14765</v>
      </c>
      <c r="X113" s="124">
        <v>1058849.5</v>
      </c>
      <c r="Y113" s="124">
        <v>158083.70000000001</v>
      </c>
      <c r="Z113" s="124">
        <v>7601</v>
      </c>
    </row>
    <row r="114" spans="1:28" x14ac:dyDescent="0.2">
      <c r="A114" s="266" t="s">
        <v>1897</v>
      </c>
      <c r="B114" s="123">
        <v>366197.93</v>
      </c>
      <c r="C114" s="123">
        <v>0</v>
      </c>
      <c r="D114" s="123">
        <v>46224.7</v>
      </c>
      <c r="E114" s="266">
        <v>388308.2</v>
      </c>
      <c r="F114" s="266">
        <v>239307.9</v>
      </c>
      <c r="I114" s="287">
        <v>41400</v>
      </c>
      <c r="L114" s="266">
        <v>-194462.51</v>
      </c>
      <c r="M114" s="266">
        <v>422493.47</v>
      </c>
      <c r="N114" s="266">
        <v>679737.85</v>
      </c>
      <c r="O114" s="100">
        <v>1104662.81</v>
      </c>
      <c r="P114" s="100">
        <v>53597</v>
      </c>
      <c r="Q114" s="100">
        <v>861.77</v>
      </c>
      <c r="S114" s="100">
        <v>621660</v>
      </c>
      <c r="U114" s="124">
        <v>1016110</v>
      </c>
      <c r="X114" s="124">
        <v>479356.79</v>
      </c>
      <c r="Y114" s="124">
        <v>41103.870000000003</v>
      </c>
      <c r="Z114" s="124">
        <v>325</v>
      </c>
      <c r="AB114" s="124">
        <v>80000</v>
      </c>
    </row>
    <row r="115" spans="1:28" x14ac:dyDescent="0.2">
      <c r="A115" s="266" t="s">
        <v>1898</v>
      </c>
      <c r="B115" s="123">
        <v>608425.49</v>
      </c>
      <c r="C115" s="123">
        <v>49492</v>
      </c>
      <c r="D115" s="123">
        <v>27110.31</v>
      </c>
      <c r="E115" s="266">
        <v>1062580.53</v>
      </c>
      <c r="F115" s="266">
        <v>342818.39</v>
      </c>
      <c r="J115" s="287">
        <v>0</v>
      </c>
      <c r="L115" s="266">
        <v>94098.6</v>
      </c>
      <c r="N115" s="266">
        <v>1731639.01</v>
      </c>
      <c r="O115" s="100">
        <v>1660039.31</v>
      </c>
      <c r="P115" s="100">
        <v>477208</v>
      </c>
      <c r="Q115" s="100">
        <v>605.70000000000005</v>
      </c>
      <c r="S115" s="100">
        <v>1037720</v>
      </c>
      <c r="U115" s="124">
        <v>1613270</v>
      </c>
      <c r="X115" s="124">
        <v>712869.43</v>
      </c>
      <c r="Y115" s="124">
        <v>185816.47</v>
      </c>
    </row>
    <row r="116" spans="1:28" x14ac:dyDescent="0.2">
      <c r="A116" s="266" t="s">
        <v>1899</v>
      </c>
      <c r="B116" s="123">
        <v>148773.69</v>
      </c>
      <c r="C116" s="123">
        <v>0</v>
      </c>
      <c r="D116" s="123">
        <v>38070.58</v>
      </c>
      <c r="E116" s="266">
        <v>368001.11</v>
      </c>
      <c r="F116" s="266">
        <v>343150.85</v>
      </c>
      <c r="G116" s="287">
        <v>800</v>
      </c>
      <c r="I116" s="287">
        <v>5400</v>
      </c>
      <c r="J116" s="287">
        <v>0</v>
      </c>
      <c r="L116" s="266">
        <v>-1502847.15</v>
      </c>
      <c r="N116" s="266">
        <v>2353915.73</v>
      </c>
      <c r="O116" s="100">
        <v>664871.28</v>
      </c>
      <c r="Q116" s="100">
        <v>313.37</v>
      </c>
      <c r="S116" s="100">
        <v>522460</v>
      </c>
      <c r="U116" s="124">
        <v>593460</v>
      </c>
      <c r="W116" s="124">
        <v>1100</v>
      </c>
      <c r="X116" s="124">
        <v>357193.12</v>
      </c>
      <c r="Y116" s="124">
        <v>132630.88</v>
      </c>
      <c r="Z116" s="124">
        <v>8554</v>
      </c>
    </row>
    <row r="117" spans="1:28" x14ac:dyDescent="0.2">
      <c r="A117" s="266" t="s">
        <v>1900</v>
      </c>
      <c r="B117" s="123">
        <v>583077.74</v>
      </c>
      <c r="C117" s="123">
        <v>0</v>
      </c>
      <c r="D117" s="123">
        <v>33469.46</v>
      </c>
      <c r="E117" s="266">
        <v>2481457</v>
      </c>
      <c r="F117" s="266">
        <v>299406.75</v>
      </c>
      <c r="G117" s="287">
        <v>0</v>
      </c>
      <c r="I117" s="287">
        <v>541692</v>
      </c>
      <c r="J117" s="287">
        <v>136.85</v>
      </c>
      <c r="K117" s="266">
        <v>30000</v>
      </c>
      <c r="L117" s="266">
        <v>1966300.8</v>
      </c>
      <c r="M117" s="266">
        <v>6700</v>
      </c>
      <c r="N117" s="266">
        <v>1221990.08</v>
      </c>
      <c r="O117" s="100">
        <v>2038257.19</v>
      </c>
      <c r="Q117" s="100">
        <v>581.46</v>
      </c>
      <c r="S117" s="100">
        <v>1537290</v>
      </c>
      <c r="U117" s="124">
        <v>2555363</v>
      </c>
      <c r="W117" s="124">
        <v>29163.99</v>
      </c>
      <c r="X117" s="124">
        <v>980844.87</v>
      </c>
      <c r="Y117" s="124">
        <v>265841.71999999997</v>
      </c>
      <c r="AB117" s="124">
        <v>30052.71</v>
      </c>
    </row>
    <row r="118" spans="1:28" x14ac:dyDescent="0.2">
      <c r="A118" s="266" t="s">
        <v>1901</v>
      </c>
      <c r="B118" s="123">
        <v>505480.81</v>
      </c>
      <c r="C118" s="123">
        <v>0</v>
      </c>
      <c r="D118" s="123">
        <v>134682.82999999999</v>
      </c>
      <c r="E118" s="266">
        <v>1053136.58</v>
      </c>
      <c r="F118" s="266">
        <v>68723.56</v>
      </c>
      <c r="H118" s="287">
        <v>65208.15</v>
      </c>
      <c r="I118" s="287">
        <v>79720</v>
      </c>
      <c r="J118" s="287">
        <v>5671</v>
      </c>
      <c r="M118" s="266">
        <v>273552.18</v>
      </c>
      <c r="N118" s="266">
        <v>1488507.55</v>
      </c>
      <c r="O118" s="100">
        <v>1087420.1499999999</v>
      </c>
      <c r="P118" s="100">
        <v>33932</v>
      </c>
      <c r="Q118" s="100">
        <v>665.44</v>
      </c>
      <c r="S118" s="100">
        <v>861257</v>
      </c>
      <c r="U118" s="124">
        <v>1228157</v>
      </c>
      <c r="X118" s="124">
        <v>370395.92</v>
      </c>
      <c r="Y118" s="124">
        <v>141180.45000000001</v>
      </c>
      <c r="Z118" s="124">
        <v>12396</v>
      </c>
    </row>
    <row r="119" spans="1:28" x14ac:dyDescent="0.2">
      <c r="A119" s="266" t="s">
        <v>1902</v>
      </c>
      <c r="B119" s="123">
        <v>698503.99</v>
      </c>
      <c r="C119" s="123">
        <v>85600</v>
      </c>
      <c r="D119" s="123">
        <v>60802.19</v>
      </c>
      <c r="E119" s="266">
        <v>683762.71</v>
      </c>
      <c r="F119" s="266">
        <v>183434.61</v>
      </c>
      <c r="H119" s="287">
        <v>33200</v>
      </c>
      <c r="I119" s="287">
        <v>229800</v>
      </c>
      <c r="J119" s="287">
        <v>0</v>
      </c>
      <c r="M119" s="266">
        <v>-13500</v>
      </c>
      <c r="O119" s="100">
        <v>851784.67</v>
      </c>
      <c r="Q119" s="100">
        <v>585.82000000000005</v>
      </c>
      <c r="S119" s="100">
        <v>773960</v>
      </c>
      <c r="U119" s="124">
        <v>1014120</v>
      </c>
      <c r="X119" s="124">
        <v>474478.92</v>
      </c>
      <c r="Y119" s="124">
        <v>112603.67</v>
      </c>
    </row>
    <row r="120" spans="1:28" x14ac:dyDescent="0.2">
      <c r="A120" s="266" t="s">
        <v>1903</v>
      </c>
      <c r="B120" s="123">
        <v>978392.11</v>
      </c>
      <c r="C120" s="123">
        <v>127500</v>
      </c>
      <c r="D120" s="123">
        <v>4823.24</v>
      </c>
      <c r="E120" s="266">
        <v>611126.54</v>
      </c>
      <c r="F120" s="266">
        <v>45872.19</v>
      </c>
      <c r="H120" s="287">
        <v>54007.66</v>
      </c>
      <c r="I120" s="287">
        <v>194662</v>
      </c>
      <c r="J120" s="287">
        <v>6340.4</v>
      </c>
      <c r="M120" s="266">
        <v>62537.74</v>
      </c>
      <c r="N120" s="266">
        <v>1693308.65</v>
      </c>
      <c r="O120" s="100">
        <v>1172599.1399999999</v>
      </c>
      <c r="Q120" s="100">
        <v>957.13</v>
      </c>
      <c r="S120" s="100">
        <v>1190178.52</v>
      </c>
      <c r="T120" s="100">
        <v>60</v>
      </c>
      <c r="U120" s="124">
        <v>1389778.52</v>
      </c>
      <c r="W120" s="124">
        <v>12364.7</v>
      </c>
      <c r="X120" s="124">
        <v>549404.18000000005</v>
      </c>
      <c r="Y120" s="124">
        <v>141398.48000000001</v>
      </c>
      <c r="Z120" s="124">
        <v>12290</v>
      </c>
    </row>
    <row r="121" spans="1:28" x14ac:dyDescent="0.2">
      <c r="A121" s="266" t="s">
        <v>1904</v>
      </c>
      <c r="B121" s="123">
        <v>355454.44</v>
      </c>
      <c r="C121" s="123">
        <v>126600</v>
      </c>
      <c r="D121" s="123">
        <v>142487.59</v>
      </c>
      <c r="E121" s="266">
        <v>1111948.73</v>
      </c>
      <c r="F121" s="266">
        <v>100983.43</v>
      </c>
      <c r="H121" s="287">
        <v>369233.32</v>
      </c>
      <c r="J121" s="287">
        <v>20</v>
      </c>
      <c r="M121" s="266">
        <v>-66029.259999999995</v>
      </c>
      <c r="O121" s="100">
        <v>1079158.3500000001</v>
      </c>
      <c r="Q121" s="100">
        <v>609.55999999999995</v>
      </c>
      <c r="S121" s="100">
        <v>836996.6</v>
      </c>
      <c r="T121" s="100">
        <v>5000</v>
      </c>
      <c r="U121" s="124">
        <v>1082696.6000000001</v>
      </c>
      <c r="X121" s="124">
        <v>484682.65</v>
      </c>
      <c r="Y121" s="124">
        <v>219935.54</v>
      </c>
    </row>
    <row r="122" spans="1:28" x14ac:dyDescent="0.2">
      <c r="A122" s="266" t="s">
        <v>1905</v>
      </c>
      <c r="B122" s="123">
        <v>262610.77</v>
      </c>
      <c r="C122" s="123">
        <v>28800</v>
      </c>
      <c r="D122" s="123">
        <v>72014</v>
      </c>
      <c r="E122" s="266">
        <v>330627.24</v>
      </c>
      <c r="F122" s="266">
        <v>33817.75</v>
      </c>
      <c r="H122" s="287">
        <v>50669.98</v>
      </c>
      <c r="I122" s="287">
        <v>50000</v>
      </c>
      <c r="J122" s="287">
        <v>2449</v>
      </c>
      <c r="M122" s="266">
        <v>139389.5</v>
      </c>
      <c r="O122" s="100">
        <v>892101.65</v>
      </c>
      <c r="Q122" s="100">
        <v>346.68</v>
      </c>
      <c r="S122" s="100">
        <v>729967.9</v>
      </c>
      <c r="U122" s="124">
        <v>1123867.8999999999</v>
      </c>
      <c r="X122" s="124">
        <v>367224.73</v>
      </c>
      <c r="Y122" s="124">
        <v>56821.69</v>
      </c>
    </row>
    <row r="123" spans="1:28" x14ac:dyDescent="0.2">
      <c r="A123" s="266" t="s">
        <v>1913</v>
      </c>
      <c r="B123" s="123">
        <v>459914.02</v>
      </c>
      <c r="C123" s="123">
        <v>81600</v>
      </c>
      <c r="D123" s="123">
        <v>74881.41</v>
      </c>
      <c r="E123" s="266">
        <v>730506.87</v>
      </c>
      <c r="F123" s="266">
        <v>110627.62</v>
      </c>
      <c r="G123" s="287">
        <v>0</v>
      </c>
      <c r="H123" s="287">
        <v>223812.01</v>
      </c>
      <c r="J123" s="287">
        <v>1181.3900000000001</v>
      </c>
      <c r="M123" s="266">
        <v>17401.240000000002</v>
      </c>
      <c r="N123" s="266">
        <v>2439641.09</v>
      </c>
      <c r="O123" s="100">
        <v>571313.42000000004</v>
      </c>
      <c r="P123" s="100">
        <v>47754.52</v>
      </c>
      <c r="Q123" s="100">
        <v>602.05999999999995</v>
      </c>
      <c r="S123" s="100">
        <v>1193600</v>
      </c>
      <c r="T123" s="100">
        <v>4000</v>
      </c>
      <c r="U123" s="124">
        <v>1244100</v>
      </c>
      <c r="W123" s="124">
        <v>9435</v>
      </c>
      <c r="X123" s="124">
        <v>442902.24</v>
      </c>
      <c r="Y123" s="124">
        <v>82786.95</v>
      </c>
    </row>
    <row r="124" spans="1:28" x14ac:dyDescent="0.2">
      <c r="A124" s="266" t="s">
        <v>1915</v>
      </c>
      <c r="B124" s="123">
        <v>504462.2</v>
      </c>
      <c r="C124" s="123">
        <v>48100</v>
      </c>
      <c r="D124" s="123">
        <v>118053.17</v>
      </c>
      <c r="E124" s="266">
        <v>841123.25</v>
      </c>
      <c r="F124" s="266">
        <v>125997.56</v>
      </c>
      <c r="H124" s="287">
        <v>33697.26</v>
      </c>
      <c r="I124" s="287">
        <v>120550</v>
      </c>
      <c r="J124" s="287">
        <v>3868.01</v>
      </c>
      <c r="M124" s="266">
        <v>1000</v>
      </c>
      <c r="N124" s="266">
        <v>3028722.67</v>
      </c>
      <c r="O124" s="100">
        <v>835988.58</v>
      </c>
      <c r="Q124" s="100">
        <v>627.53</v>
      </c>
      <c r="S124" s="100">
        <v>1191299.3999999999</v>
      </c>
      <c r="U124" s="124">
        <v>1410999.4</v>
      </c>
      <c r="X124" s="124">
        <v>417952.02</v>
      </c>
      <c r="Y124" s="124">
        <v>166529.38</v>
      </c>
      <c r="Z124" s="124">
        <v>7247</v>
      </c>
    </row>
    <row r="125" spans="1:28" x14ac:dyDescent="0.2">
      <c r="A125" s="266" t="s">
        <v>1917</v>
      </c>
      <c r="B125" s="123">
        <v>222349.19</v>
      </c>
      <c r="C125" s="123">
        <v>82800</v>
      </c>
      <c r="D125" s="123">
        <v>25639.97</v>
      </c>
      <c r="E125" s="266">
        <v>1094451.98</v>
      </c>
      <c r="F125" s="266">
        <v>133756.59</v>
      </c>
      <c r="H125" s="287">
        <v>29329.81</v>
      </c>
      <c r="I125" s="287">
        <v>50000</v>
      </c>
      <c r="J125" s="287">
        <v>0</v>
      </c>
      <c r="N125" s="266">
        <v>3118920.11</v>
      </c>
      <c r="O125" s="100">
        <v>649980.29</v>
      </c>
      <c r="Q125" s="100">
        <v>203.37</v>
      </c>
      <c r="S125" s="100">
        <v>1107825.8</v>
      </c>
      <c r="U125" s="124">
        <v>1274405.8</v>
      </c>
      <c r="X125" s="124">
        <v>311166.15999999997</v>
      </c>
      <c r="Y125" s="124">
        <v>215830.84</v>
      </c>
    </row>
    <row r="126" spans="1:28" x14ac:dyDescent="0.2">
      <c r="A126" s="266" t="s">
        <v>1884</v>
      </c>
      <c r="B126" s="123">
        <v>685221.12</v>
      </c>
      <c r="C126" s="123">
        <v>36600</v>
      </c>
      <c r="D126" s="123">
        <v>21842.67</v>
      </c>
      <c r="E126" s="266">
        <v>1008953.46</v>
      </c>
      <c r="F126" s="266">
        <v>224532.38</v>
      </c>
      <c r="G126" s="287">
        <v>0</v>
      </c>
      <c r="H126" s="287">
        <v>152646</v>
      </c>
      <c r="J126" s="287">
        <v>1310</v>
      </c>
      <c r="K126" s="266">
        <v>140380</v>
      </c>
      <c r="L126" s="266">
        <v>1487575.93</v>
      </c>
      <c r="M126" s="266">
        <v>-1116.5899999999999</v>
      </c>
      <c r="O126" s="100">
        <v>1546721.93</v>
      </c>
      <c r="Q126" s="100">
        <v>1168.4100000000001</v>
      </c>
      <c r="S126" s="100">
        <v>1553662</v>
      </c>
      <c r="T126" s="100">
        <v>358660</v>
      </c>
      <c r="U126" s="124">
        <v>2388764</v>
      </c>
      <c r="X126" s="124">
        <v>542914.38</v>
      </c>
      <c r="Y126" s="124">
        <v>181454.09</v>
      </c>
    </row>
    <row r="127" spans="1:28" x14ac:dyDescent="0.2">
      <c r="A127" s="266" t="s">
        <v>1885</v>
      </c>
      <c r="B127" s="123">
        <v>630967.44999999995</v>
      </c>
      <c r="C127" s="123">
        <v>17600</v>
      </c>
      <c r="D127" s="123">
        <v>33299.019999999997</v>
      </c>
      <c r="E127" s="266">
        <v>288569.71999999997</v>
      </c>
      <c r="F127" s="266">
        <v>226065.92000000001</v>
      </c>
      <c r="H127" s="287">
        <v>108674</v>
      </c>
      <c r="J127" s="287">
        <v>1201.8800000000001</v>
      </c>
      <c r="K127" s="266">
        <v>123005</v>
      </c>
      <c r="L127" s="266">
        <v>439121.15</v>
      </c>
      <c r="M127" s="266">
        <v>8370</v>
      </c>
      <c r="O127" s="100">
        <v>1315172.21</v>
      </c>
      <c r="Q127" s="100">
        <v>1109.54</v>
      </c>
      <c r="S127" s="100">
        <v>1145586</v>
      </c>
      <c r="T127" s="100">
        <v>231600</v>
      </c>
      <c r="U127" s="124">
        <v>1527062</v>
      </c>
      <c r="X127" s="124">
        <v>458425.41</v>
      </c>
      <c r="Y127" s="124">
        <v>88115.01</v>
      </c>
      <c r="AB127" s="124">
        <v>60000</v>
      </c>
    </row>
    <row r="128" spans="1:28" x14ac:dyDescent="0.2">
      <c r="A128" s="266" t="s">
        <v>1888</v>
      </c>
      <c r="B128" s="123">
        <v>632239.68000000005</v>
      </c>
      <c r="C128" s="123">
        <v>47800</v>
      </c>
      <c r="D128" s="123">
        <v>5372.13</v>
      </c>
      <c r="E128" s="266">
        <v>5308523.3600000003</v>
      </c>
      <c r="F128" s="266">
        <v>110538.69</v>
      </c>
      <c r="G128" s="287">
        <v>0</v>
      </c>
      <c r="H128" s="287">
        <v>224465.95</v>
      </c>
      <c r="J128" s="287">
        <v>1322.34</v>
      </c>
      <c r="K128" s="266">
        <v>58620</v>
      </c>
      <c r="L128" s="266">
        <v>5616660</v>
      </c>
      <c r="M128" s="266">
        <v>-37.299999999999997</v>
      </c>
      <c r="O128" s="100">
        <v>1777237.71</v>
      </c>
      <c r="Q128" s="100">
        <v>838.25</v>
      </c>
      <c r="S128" s="100">
        <v>1363361.2</v>
      </c>
      <c r="T128" s="100">
        <v>570700</v>
      </c>
      <c r="U128" s="124">
        <v>2119263.2000000002</v>
      </c>
      <c r="X128" s="124">
        <v>460958.05</v>
      </c>
      <c r="Y128" s="124">
        <v>401854.99</v>
      </c>
      <c r="AB128" s="124">
        <v>86000</v>
      </c>
    </row>
    <row r="129" spans="1:25" x14ac:dyDescent="0.2">
      <c r="A129" s="266" t="s">
        <v>1890</v>
      </c>
      <c r="B129" s="123">
        <v>748186.21</v>
      </c>
      <c r="C129" s="123">
        <v>28800</v>
      </c>
      <c r="D129" s="123">
        <v>0</v>
      </c>
      <c r="E129" s="266">
        <v>418175.17</v>
      </c>
      <c r="F129" s="266">
        <v>175819.15</v>
      </c>
      <c r="H129" s="287">
        <v>73664.27</v>
      </c>
      <c r="J129" s="287">
        <v>245.79</v>
      </c>
      <c r="K129" s="266">
        <v>177360</v>
      </c>
      <c r="L129" s="266">
        <v>809478.12</v>
      </c>
      <c r="M129" s="266">
        <v>27955.13</v>
      </c>
      <c r="O129" s="100">
        <v>998468.17</v>
      </c>
      <c r="Q129" s="100">
        <v>1088.3399999999999</v>
      </c>
      <c r="S129" s="100">
        <v>745553</v>
      </c>
      <c r="T129" s="100">
        <v>224400</v>
      </c>
      <c r="U129" s="124">
        <v>1244535</v>
      </c>
      <c r="X129" s="124">
        <v>307826.64</v>
      </c>
      <c r="Y129" s="124">
        <v>51664.65</v>
      </c>
    </row>
    <row r="130" spans="1:25" x14ac:dyDescent="0.2">
      <c r="A130" s="266" t="s">
        <v>1916</v>
      </c>
      <c r="B130" s="123">
        <v>383604.91</v>
      </c>
      <c r="C130" s="123">
        <v>27600</v>
      </c>
      <c r="D130" s="123">
        <v>10742.43</v>
      </c>
      <c r="E130" s="266">
        <v>509643.13</v>
      </c>
      <c r="F130" s="266">
        <v>73419.72</v>
      </c>
      <c r="H130" s="287">
        <v>132228.78</v>
      </c>
      <c r="J130" s="287">
        <v>15</v>
      </c>
      <c r="K130" s="266">
        <v>37300</v>
      </c>
      <c r="L130" s="266">
        <v>898661.6</v>
      </c>
      <c r="M130" s="266">
        <v>-16811.47</v>
      </c>
      <c r="O130" s="100">
        <v>779964.32</v>
      </c>
      <c r="Q130" s="100">
        <v>623.35</v>
      </c>
      <c r="S130" s="100">
        <v>698793</v>
      </c>
      <c r="T130" s="100">
        <v>143900</v>
      </c>
      <c r="U130" s="124">
        <v>1084849</v>
      </c>
      <c r="X130" s="124">
        <v>449016.2</v>
      </c>
      <c r="Y130" s="124">
        <v>112980.94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</sheetPr>
  <dimension ref="A1:AL130"/>
  <sheetViews>
    <sheetView topLeftCell="AD1" zoomScale="70" zoomScaleNormal="70" workbookViewId="0">
      <selection activeCell="AG1" sqref="AG1:AG1048576"/>
    </sheetView>
  </sheetViews>
  <sheetFormatPr defaultColWidth="9" defaultRowHeight="14.25" x14ac:dyDescent="0.2"/>
  <cols>
    <col min="1" max="1" width="6.5" style="50" customWidth="1"/>
    <col min="2" max="2" width="8.625" style="50" customWidth="1"/>
    <col min="3" max="3" width="6.5" style="57" customWidth="1"/>
    <col min="4" max="4" width="26.625" style="57" customWidth="1"/>
    <col min="5" max="5" width="27.875" style="266" customWidth="1"/>
    <col min="6" max="6" width="34.875" style="123" bestFit="1" customWidth="1"/>
    <col min="7" max="7" width="33.875" style="123" bestFit="1" customWidth="1"/>
    <col min="8" max="8" width="25.5" style="123" bestFit="1" customWidth="1"/>
    <col min="9" max="10" width="17" style="266" bestFit="1" customWidth="1"/>
    <col min="11" max="11" width="19.125" style="287" bestFit="1" customWidth="1"/>
    <col min="12" max="12" width="21" style="287" bestFit="1" customWidth="1"/>
    <col min="13" max="13" width="20.5" style="287" bestFit="1" customWidth="1"/>
    <col min="14" max="14" width="22.875" style="287" bestFit="1" customWidth="1"/>
    <col min="15" max="15" width="24.875" style="266" bestFit="1" customWidth="1"/>
    <col min="16" max="17" width="28.625" style="266" bestFit="1" customWidth="1"/>
    <col min="18" max="18" width="17" style="266" bestFit="1" customWidth="1"/>
    <col min="19" max="19" width="46" style="100" bestFit="1" customWidth="1"/>
    <col min="20" max="20" width="46.625" style="100" bestFit="1" customWidth="1"/>
    <col min="21" max="21" width="30.125" style="100" bestFit="1" customWidth="1"/>
    <col min="22" max="22" width="39.875" style="100" bestFit="1" customWidth="1"/>
    <col min="23" max="23" width="57" style="100" bestFit="1" customWidth="1"/>
    <col min="24" max="24" width="17" style="100" bestFit="1" customWidth="1"/>
    <col min="25" max="25" width="21.625" style="124" bestFit="1" customWidth="1"/>
    <col min="26" max="26" width="28" style="124" bestFit="1" customWidth="1"/>
    <col min="27" max="27" width="26.375" style="124" bestFit="1" customWidth="1"/>
    <col min="28" max="28" width="44.875" style="124" bestFit="1" customWidth="1"/>
    <col min="29" max="29" width="32.375" style="124" bestFit="1" customWidth="1"/>
    <col min="30" max="30" width="28.25" style="124" bestFit="1" customWidth="1"/>
    <col min="31" max="31" width="32.875" style="124" bestFit="1" customWidth="1"/>
    <col min="32" max="32" width="33.125" style="124" bestFit="1" customWidth="1"/>
    <col min="33" max="33" width="20.5" style="99" bestFit="1" customWidth="1"/>
    <col min="34" max="34" width="17.875" style="63" bestFit="1" customWidth="1"/>
    <col min="35" max="35" width="17.375" style="64" bestFit="1" customWidth="1"/>
    <col min="36" max="36" width="17.625" style="60" bestFit="1" customWidth="1"/>
    <col min="37" max="37" width="19.125" style="59" bestFit="1" customWidth="1"/>
    <col min="38" max="38" width="23.625" style="64" bestFit="1" customWidth="1"/>
    <col min="39" max="16384" width="9" style="68"/>
  </cols>
  <sheetData>
    <row r="1" spans="1:38" x14ac:dyDescent="0.2">
      <c r="A1" s="267"/>
      <c r="B1" s="267"/>
      <c r="E1" s="266" t="s">
        <v>591</v>
      </c>
      <c r="F1" s="123" t="s">
        <v>1438</v>
      </c>
      <c r="G1" s="123" t="s">
        <v>1439</v>
      </c>
      <c r="H1" s="123" t="s">
        <v>1440</v>
      </c>
      <c r="I1" s="266" t="s">
        <v>1442</v>
      </c>
      <c r="J1" s="266" t="s">
        <v>1443</v>
      </c>
      <c r="K1" s="287" t="s">
        <v>1445</v>
      </c>
      <c r="L1" s="287" t="s">
        <v>1446</v>
      </c>
      <c r="M1" s="287" t="s">
        <v>1447</v>
      </c>
      <c r="N1" s="287" t="s">
        <v>1448</v>
      </c>
      <c r="O1" s="266" t="s">
        <v>1449</v>
      </c>
      <c r="P1" s="266" t="s">
        <v>1450</v>
      </c>
      <c r="Q1" s="266" t="s">
        <v>1451</v>
      </c>
      <c r="R1" s="266" t="s">
        <v>1452</v>
      </c>
      <c r="S1" s="100" t="s">
        <v>1454</v>
      </c>
      <c r="T1" s="100" t="s">
        <v>1455</v>
      </c>
      <c r="U1" s="100" t="s">
        <v>1456</v>
      </c>
      <c r="V1" s="100" t="s">
        <v>1582</v>
      </c>
      <c r="W1" s="100" t="s">
        <v>1457</v>
      </c>
      <c r="X1" s="100" t="s">
        <v>1458</v>
      </c>
      <c r="Y1" s="124" t="s">
        <v>1459</v>
      </c>
      <c r="Z1" s="124" t="s">
        <v>1460</v>
      </c>
      <c r="AA1" s="124" t="s">
        <v>1461</v>
      </c>
      <c r="AB1" s="124" t="s">
        <v>1462</v>
      </c>
      <c r="AC1" s="124" t="s">
        <v>1463</v>
      </c>
      <c r="AD1" s="124" t="s">
        <v>1584</v>
      </c>
      <c r="AE1" s="124" t="s">
        <v>1585</v>
      </c>
      <c r="AF1" s="124" t="s">
        <v>1465</v>
      </c>
      <c r="AG1" s="99" t="s">
        <v>6</v>
      </c>
      <c r="AH1" s="63" t="s">
        <v>7</v>
      </c>
      <c r="AI1" s="64" t="s">
        <v>8</v>
      </c>
      <c r="AJ1" s="65" t="s">
        <v>9</v>
      </c>
      <c r="AK1" s="66" t="s">
        <v>10</v>
      </c>
      <c r="AL1" s="67" t="s">
        <v>11</v>
      </c>
    </row>
    <row r="2" spans="1:38" x14ac:dyDescent="0.2">
      <c r="A2" s="267"/>
      <c r="B2" s="267"/>
      <c r="C2" s="57" t="s">
        <v>816</v>
      </c>
      <c r="E2" s="266" t="s">
        <v>592</v>
      </c>
      <c r="F2" s="123" t="s">
        <v>1466</v>
      </c>
      <c r="G2" s="123" t="s">
        <v>1467</v>
      </c>
      <c r="H2" s="123" t="s">
        <v>1468</v>
      </c>
      <c r="I2" s="266" t="s">
        <v>1470</v>
      </c>
      <c r="J2" s="266" t="s">
        <v>1471</v>
      </c>
      <c r="K2" s="287" t="s">
        <v>1473</v>
      </c>
      <c r="L2" s="287" t="s">
        <v>1474</v>
      </c>
      <c r="M2" s="287" t="s">
        <v>1475</v>
      </c>
      <c r="N2" s="287" t="s">
        <v>1476</v>
      </c>
      <c r="O2" s="266" t="s">
        <v>1477</v>
      </c>
      <c r="P2" s="266" t="s">
        <v>1478</v>
      </c>
      <c r="Q2" s="266" t="s">
        <v>1479</v>
      </c>
      <c r="R2" s="266" t="s">
        <v>1480</v>
      </c>
      <c r="S2" s="100" t="s">
        <v>1482</v>
      </c>
      <c r="T2" s="100" t="s">
        <v>1483</v>
      </c>
      <c r="U2" s="100" t="s">
        <v>1484</v>
      </c>
      <c r="V2" s="100" t="s">
        <v>1588</v>
      </c>
      <c r="W2" s="100" t="s">
        <v>1485</v>
      </c>
      <c r="X2" s="100" t="s">
        <v>1486</v>
      </c>
      <c r="Y2" s="124" t="s">
        <v>1487</v>
      </c>
      <c r="Z2" s="124" t="s">
        <v>1488</v>
      </c>
      <c r="AA2" s="124" t="s">
        <v>1489</v>
      </c>
      <c r="AB2" s="124" t="s">
        <v>1490</v>
      </c>
      <c r="AC2" s="124" t="s">
        <v>1491</v>
      </c>
      <c r="AD2" s="124" t="s">
        <v>1590</v>
      </c>
      <c r="AE2" s="124" t="s">
        <v>1591</v>
      </c>
      <c r="AF2" s="124" t="s">
        <v>1493</v>
      </c>
    </row>
    <row r="3" spans="1:38" ht="15" thickBot="1" x14ac:dyDescent="0.25">
      <c r="A3" s="267"/>
      <c r="B3" s="267"/>
      <c r="E3" s="266" t="s">
        <v>593</v>
      </c>
      <c r="F3" s="123">
        <v>61450017.170000002</v>
      </c>
      <c r="G3" s="123">
        <v>3616666.93</v>
      </c>
      <c r="H3" s="123">
        <v>9054897.9299999997</v>
      </c>
      <c r="I3" s="266">
        <v>138588310.27000001</v>
      </c>
      <c r="J3" s="266">
        <v>26703363.190000001</v>
      </c>
      <c r="K3" s="287">
        <v>1002754.14</v>
      </c>
      <c r="L3" s="287">
        <v>3430781.97</v>
      </c>
      <c r="M3" s="287">
        <v>3942839.59</v>
      </c>
      <c r="N3" s="287">
        <v>314766.49</v>
      </c>
      <c r="O3" s="266">
        <v>1251388.74</v>
      </c>
      <c r="P3" s="266">
        <v>9451259.7400000002</v>
      </c>
      <c r="Q3" s="266">
        <v>6969448.3700000001</v>
      </c>
      <c r="R3" s="266">
        <v>184229203.94</v>
      </c>
      <c r="S3" s="100">
        <v>137680601.44</v>
      </c>
      <c r="T3" s="100">
        <v>7740597.8799999999</v>
      </c>
      <c r="U3" s="100">
        <v>106223.77</v>
      </c>
      <c r="V3" s="100">
        <v>3830</v>
      </c>
      <c r="W3" s="100">
        <v>116386694.06</v>
      </c>
      <c r="X3" s="100">
        <v>13800123</v>
      </c>
      <c r="Y3" s="124">
        <v>166854578.86000001</v>
      </c>
      <c r="Z3" s="124">
        <v>72173</v>
      </c>
      <c r="AA3" s="124">
        <v>270667.69</v>
      </c>
      <c r="AB3" s="124">
        <v>66275143.32</v>
      </c>
      <c r="AC3" s="124">
        <v>21562525.140000001</v>
      </c>
      <c r="AD3" s="124">
        <v>81652</v>
      </c>
      <c r="AE3" s="124">
        <v>54887</v>
      </c>
      <c r="AF3" s="124">
        <v>965349.71</v>
      </c>
      <c r="AG3" s="99">
        <f>SUM(AG4:AG130)</f>
        <v>74121582.030000016</v>
      </c>
      <c r="AH3" s="63">
        <f>SUM(AH4:AH130)</f>
        <v>8691142.1899999995</v>
      </c>
      <c r="AI3" s="64">
        <f>SUM(AI4:AI130)</f>
        <v>65430439.840000018</v>
      </c>
      <c r="AJ3" s="60">
        <f>SUM(AJ4:AJ130)</f>
        <v>275718070.1500001</v>
      </c>
      <c r="AK3" s="59">
        <f>SUM(AK4:AK130)</f>
        <v>256136976.72000006</v>
      </c>
      <c r="AL3" s="69">
        <f t="shared" ref="AL3" si="0">SUM(AL4:AL130)</f>
        <v>19581093.429999992</v>
      </c>
    </row>
    <row r="4" spans="1:38" ht="15" thickBot="1" x14ac:dyDescent="0.25">
      <c r="A4" s="50" t="s">
        <v>365</v>
      </c>
      <c r="B4" s="50" t="s">
        <v>367</v>
      </c>
      <c r="C4" s="88">
        <v>6411</v>
      </c>
      <c r="D4" s="89" t="s">
        <v>689</v>
      </c>
      <c r="E4" s="266" t="s">
        <v>1793</v>
      </c>
      <c r="F4" s="123">
        <v>999484.21</v>
      </c>
      <c r="G4" s="123">
        <v>67960</v>
      </c>
      <c r="H4" s="123">
        <v>84186.34</v>
      </c>
      <c r="I4" s="266">
        <v>4741213.49</v>
      </c>
      <c r="J4" s="266">
        <v>165341.5</v>
      </c>
      <c r="K4" s="287">
        <v>0</v>
      </c>
      <c r="L4" s="287">
        <v>7225.52</v>
      </c>
      <c r="N4" s="287">
        <v>1709.72</v>
      </c>
      <c r="R4" s="266">
        <v>1723269</v>
      </c>
      <c r="S4" s="100">
        <v>1466286.82</v>
      </c>
      <c r="T4" s="100">
        <v>234539.5</v>
      </c>
      <c r="U4" s="100">
        <v>1395.82</v>
      </c>
      <c r="W4" s="100">
        <v>1534780</v>
      </c>
      <c r="X4" s="100">
        <v>401580</v>
      </c>
      <c r="Y4" s="124">
        <v>2087280</v>
      </c>
      <c r="AB4" s="124">
        <v>856200.28</v>
      </c>
      <c r="AC4" s="124">
        <v>263824.99</v>
      </c>
      <c r="AG4" s="99">
        <f t="shared" ref="AG4:AG35" si="1">SUM(F4:H4)</f>
        <v>1151630.55</v>
      </c>
      <c r="AH4" s="63">
        <f t="shared" ref="AH4:AH35" si="2">SUM(K4:N4)</f>
        <v>8935.24</v>
      </c>
      <c r="AI4" s="64">
        <f>AG4-AH4</f>
        <v>1142695.31</v>
      </c>
      <c r="AJ4" s="60">
        <f t="shared" ref="AJ4:AJ35" si="3">SUM(S4:X4)</f>
        <v>3638582.14</v>
      </c>
      <c r="AK4" s="59">
        <f t="shared" ref="AK4:AK35" si="4">SUM(Y4:AF4)</f>
        <v>3207305.2700000005</v>
      </c>
      <c r="AL4" s="69">
        <f>AJ4-AK4</f>
        <v>431276.86999999965</v>
      </c>
    </row>
    <row r="5" spans="1:38" ht="15" thickBot="1" x14ac:dyDescent="0.25">
      <c r="A5" s="50" t="s">
        <v>365</v>
      </c>
      <c r="B5" s="50" t="s">
        <v>367</v>
      </c>
      <c r="C5" s="88">
        <v>2059</v>
      </c>
      <c r="D5" s="89" t="s">
        <v>690</v>
      </c>
      <c r="E5" s="266" t="s">
        <v>1794</v>
      </c>
      <c r="F5" s="123">
        <v>390028.66</v>
      </c>
      <c r="G5" s="123">
        <v>52554</v>
      </c>
      <c r="H5" s="123">
        <v>66848.13</v>
      </c>
      <c r="I5" s="266">
        <v>583496.43000000005</v>
      </c>
      <c r="J5" s="266">
        <v>270804.88</v>
      </c>
      <c r="K5" s="287">
        <v>3650</v>
      </c>
      <c r="M5" s="287">
        <v>146240</v>
      </c>
      <c r="N5" s="287">
        <v>160</v>
      </c>
      <c r="Q5" s="266">
        <v>-27459.86</v>
      </c>
      <c r="R5" s="266">
        <v>1740746.12</v>
      </c>
      <c r="S5" s="100">
        <v>757024.7</v>
      </c>
      <c r="U5" s="100">
        <v>635.28</v>
      </c>
      <c r="W5" s="100">
        <v>897040</v>
      </c>
      <c r="X5" s="100">
        <v>94330</v>
      </c>
      <c r="Y5" s="124">
        <v>1039918</v>
      </c>
      <c r="AB5" s="124">
        <v>651243.87</v>
      </c>
      <c r="AC5" s="124">
        <v>201111.31</v>
      </c>
      <c r="AG5" s="99">
        <f t="shared" si="1"/>
        <v>509430.79</v>
      </c>
      <c r="AH5" s="63">
        <f t="shared" si="2"/>
        <v>150050</v>
      </c>
      <c r="AI5" s="64">
        <f t="shared" ref="AI5:AI68" si="5">AG5-AH5</f>
        <v>359380.79</v>
      </c>
      <c r="AJ5" s="60">
        <f t="shared" si="3"/>
        <v>1749029.98</v>
      </c>
      <c r="AK5" s="59">
        <f t="shared" si="4"/>
        <v>1892273.1800000002</v>
      </c>
      <c r="AL5" s="69">
        <f t="shared" ref="AL5:AL68" si="6">AJ5-AK5</f>
        <v>-143243.20000000019</v>
      </c>
    </row>
    <row r="6" spans="1:38" ht="15" thickBot="1" x14ac:dyDescent="0.25">
      <c r="A6" s="50" t="s">
        <v>365</v>
      </c>
      <c r="B6" s="50" t="s">
        <v>367</v>
      </c>
      <c r="C6" s="88">
        <v>6691</v>
      </c>
      <c r="D6" s="89" t="s">
        <v>691</v>
      </c>
      <c r="E6" s="266" t="s">
        <v>1795</v>
      </c>
      <c r="F6" s="123">
        <v>767781.41</v>
      </c>
      <c r="G6" s="123">
        <v>74783.5</v>
      </c>
      <c r="H6" s="123">
        <v>95610.94</v>
      </c>
      <c r="I6" s="266">
        <v>1106145.42</v>
      </c>
      <c r="J6" s="266">
        <v>705862.22</v>
      </c>
      <c r="K6" s="287">
        <v>0</v>
      </c>
      <c r="L6" s="287">
        <v>235.61</v>
      </c>
      <c r="M6" s="287">
        <v>128745</v>
      </c>
      <c r="N6" s="287">
        <v>864.34</v>
      </c>
      <c r="Q6" s="266">
        <v>36792.9</v>
      </c>
      <c r="R6" s="266">
        <v>2169071.4500000002</v>
      </c>
      <c r="S6" s="100">
        <v>2239495.9300000002</v>
      </c>
      <c r="T6" s="100">
        <v>128790</v>
      </c>
      <c r="U6" s="100">
        <v>1463.74</v>
      </c>
      <c r="W6" s="100">
        <v>1649900</v>
      </c>
      <c r="X6" s="100">
        <v>425931</v>
      </c>
      <c r="Y6" s="124">
        <v>2717671</v>
      </c>
      <c r="AA6" s="124">
        <v>1520</v>
      </c>
      <c r="AB6" s="124">
        <v>1382459.72</v>
      </c>
      <c r="AC6" s="124">
        <v>189501.28</v>
      </c>
      <c r="AD6" s="124">
        <v>855</v>
      </c>
      <c r="AF6" s="124">
        <v>82500</v>
      </c>
      <c r="AG6" s="99">
        <f t="shared" si="1"/>
        <v>938175.85000000009</v>
      </c>
      <c r="AH6" s="63">
        <f t="shared" si="2"/>
        <v>129844.95</v>
      </c>
      <c r="AI6" s="64">
        <f t="shared" si="5"/>
        <v>808330.90000000014</v>
      </c>
      <c r="AJ6" s="60">
        <f t="shared" si="3"/>
        <v>4445580.67</v>
      </c>
      <c r="AK6" s="59">
        <f t="shared" si="4"/>
        <v>4374507</v>
      </c>
      <c r="AL6" s="69">
        <f t="shared" si="6"/>
        <v>71073.669999999925</v>
      </c>
    </row>
    <row r="7" spans="1:38" ht="15" thickBot="1" x14ac:dyDescent="0.25">
      <c r="A7" s="50" t="s">
        <v>365</v>
      </c>
      <c r="B7" s="50" t="s">
        <v>367</v>
      </c>
      <c r="C7" s="88">
        <v>3434</v>
      </c>
      <c r="D7" s="89" t="s">
        <v>692</v>
      </c>
      <c r="E7" s="266" t="s">
        <v>1796</v>
      </c>
      <c r="F7" s="123">
        <v>760767.28</v>
      </c>
      <c r="G7" s="123">
        <v>7995</v>
      </c>
      <c r="H7" s="123">
        <v>108150.91</v>
      </c>
      <c r="I7" s="266">
        <v>428014.8</v>
      </c>
      <c r="J7" s="266">
        <v>247940.52</v>
      </c>
      <c r="K7" s="287">
        <v>0</v>
      </c>
      <c r="L7" s="287">
        <v>2775.33</v>
      </c>
      <c r="N7" s="287">
        <v>969.02</v>
      </c>
      <c r="Q7" s="266">
        <v>-113431</v>
      </c>
      <c r="R7" s="266">
        <v>235221.96</v>
      </c>
      <c r="S7" s="100">
        <v>768570.84</v>
      </c>
      <c r="T7" s="100">
        <v>247203</v>
      </c>
      <c r="U7" s="100">
        <v>836.03</v>
      </c>
      <c r="W7" s="100">
        <v>1332640</v>
      </c>
      <c r="X7" s="100">
        <v>103048</v>
      </c>
      <c r="Y7" s="124">
        <v>1511808</v>
      </c>
      <c r="AB7" s="124">
        <v>482655.34</v>
      </c>
      <c r="AC7" s="124">
        <v>197080.84</v>
      </c>
      <c r="AG7" s="99">
        <f t="shared" si="1"/>
        <v>876913.19000000006</v>
      </c>
      <c r="AH7" s="63">
        <f t="shared" si="2"/>
        <v>3744.35</v>
      </c>
      <c r="AI7" s="64">
        <f t="shared" si="5"/>
        <v>873168.84000000008</v>
      </c>
      <c r="AJ7" s="60">
        <f t="shared" si="3"/>
        <v>2452297.87</v>
      </c>
      <c r="AK7" s="59">
        <f t="shared" si="4"/>
        <v>2191544.1800000002</v>
      </c>
      <c r="AL7" s="69">
        <f t="shared" si="6"/>
        <v>260753.68999999994</v>
      </c>
    </row>
    <row r="8" spans="1:38" ht="15" thickBot="1" x14ac:dyDescent="0.25">
      <c r="A8" s="50" t="s">
        <v>365</v>
      </c>
      <c r="B8" s="50" t="s">
        <v>367</v>
      </c>
      <c r="C8" s="88">
        <v>3172</v>
      </c>
      <c r="D8" s="89" t="s">
        <v>693</v>
      </c>
      <c r="E8" s="266" t="s">
        <v>1797</v>
      </c>
      <c r="F8" s="123">
        <v>612028.93999999994</v>
      </c>
      <c r="G8" s="123">
        <v>5327</v>
      </c>
      <c r="H8" s="123">
        <v>37914.93</v>
      </c>
      <c r="I8" s="266">
        <v>571194.22</v>
      </c>
      <c r="J8" s="266">
        <v>253161.99</v>
      </c>
      <c r="K8" s="287">
        <v>0</v>
      </c>
      <c r="L8" s="287">
        <v>5700</v>
      </c>
      <c r="M8" s="287">
        <v>70034</v>
      </c>
      <c r="N8" s="287">
        <v>735.27</v>
      </c>
      <c r="Q8" s="266">
        <v>321</v>
      </c>
      <c r="R8" s="266">
        <v>1649277.25</v>
      </c>
      <c r="S8" s="100">
        <v>865233.01</v>
      </c>
      <c r="U8" s="100">
        <v>778.51</v>
      </c>
      <c r="W8" s="100">
        <v>720560</v>
      </c>
      <c r="X8" s="100">
        <v>146380</v>
      </c>
      <c r="Y8" s="124">
        <v>925060</v>
      </c>
      <c r="AB8" s="124">
        <v>599425.18999999994</v>
      </c>
      <c r="AC8" s="124">
        <v>133711.21</v>
      </c>
      <c r="AG8" s="99">
        <f t="shared" si="1"/>
        <v>655270.87</v>
      </c>
      <c r="AH8" s="63">
        <f t="shared" si="2"/>
        <v>76469.27</v>
      </c>
      <c r="AI8" s="64">
        <f t="shared" si="5"/>
        <v>578801.6</v>
      </c>
      <c r="AJ8" s="60">
        <f t="shared" si="3"/>
        <v>1732951.52</v>
      </c>
      <c r="AK8" s="59">
        <f t="shared" si="4"/>
        <v>1658196.4</v>
      </c>
      <c r="AL8" s="69">
        <f t="shared" si="6"/>
        <v>74755.120000000112</v>
      </c>
    </row>
    <row r="9" spans="1:38" ht="15" thickBot="1" x14ac:dyDescent="0.25">
      <c r="A9" s="50" t="s">
        <v>365</v>
      </c>
      <c r="B9" s="50" t="s">
        <v>367</v>
      </c>
      <c r="C9" s="88">
        <v>3172</v>
      </c>
      <c r="D9" s="89" t="s">
        <v>694</v>
      </c>
      <c r="E9" s="266" t="s">
        <v>1798</v>
      </c>
      <c r="F9" s="123">
        <v>738772.39</v>
      </c>
      <c r="G9" s="123">
        <v>0</v>
      </c>
      <c r="H9" s="123">
        <v>70721.06</v>
      </c>
      <c r="I9" s="266">
        <v>361098.94</v>
      </c>
      <c r="J9" s="266">
        <v>236307.83</v>
      </c>
      <c r="M9" s="287">
        <v>127090</v>
      </c>
      <c r="N9" s="287">
        <v>78</v>
      </c>
      <c r="Q9" s="266">
        <v>-0.6</v>
      </c>
      <c r="R9" s="266">
        <v>991159.3</v>
      </c>
      <c r="S9" s="100">
        <v>757356.5</v>
      </c>
      <c r="T9" s="100">
        <v>0</v>
      </c>
      <c r="U9" s="100">
        <v>902.35</v>
      </c>
      <c r="W9" s="100">
        <v>829980</v>
      </c>
      <c r="X9" s="100">
        <v>362100</v>
      </c>
      <c r="Y9" s="124">
        <v>1290380</v>
      </c>
      <c r="AA9" s="124">
        <v>5957</v>
      </c>
      <c r="AB9" s="124">
        <v>406025.04</v>
      </c>
      <c r="AC9" s="124">
        <v>112187.02</v>
      </c>
      <c r="AG9" s="99">
        <f t="shared" si="1"/>
        <v>809493.45</v>
      </c>
      <c r="AH9" s="63">
        <f t="shared" si="2"/>
        <v>127168</v>
      </c>
      <c r="AI9" s="64">
        <f t="shared" si="5"/>
        <v>682325.45</v>
      </c>
      <c r="AJ9" s="60">
        <f t="shared" si="3"/>
        <v>1950338.85</v>
      </c>
      <c r="AK9" s="59">
        <f t="shared" si="4"/>
        <v>1814549.06</v>
      </c>
      <c r="AL9" s="69">
        <f t="shared" si="6"/>
        <v>135789.79000000004</v>
      </c>
    </row>
    <row r="10" spans="1:38" ht="15" thickBot="1" x14ac:dyDescent="0.25">
      <c r="A10" s="50" t="s">
        <v>365</v>
      </c>
      <c r="B10" s="50" t="s">
        <v>367</v>
      </c>
      <c r="C10" s="88">
        <v>1819</v>
      </c>
      <c r="D10" s="89" t="s">
        <v>695</v>
      </c>
      <c r="E10" s="266" t="s">
        <v>1799</v>
      </c>
      <c r="F10" s="123">
        <v>331034.34000000003</v>
      </c>
      <c r="G10" s="123">
        <v>9117</v>
      </c>
      <c r="H10" s="123">
        <v>120201.24</v>
      </c>
      <c r="I10" s="266">
        <v>837453.23</v>
      </c>
      <c r="J10" s="266">
        <v>284611.77</v>
      </c>
      <c r="K10" s="287">
        <v>15673</v>
      </c>
      <c r="L10" s="287">
        <v>5687.4</v>
      </c>
      <c r="M10" s="287">
        <v>39112</v>
      </c>
      <c r="N10" s="287">
        <v>809.23</v>
      </c>
      <c r="Q10" s="266">
        <v>-1.21</v>
      </c>
      <c r="R10" s="266">
        <v>169383.81</v>
      </c>
      <c r="S10" s="100">
        <v>660084.29</v>
      </c>
      <c r="T10" s="100">
        <v>110000</v>
      </c>
      <c r="U10" s="100">
        <v>611.39</v>
      </c>
      <c r="W10" s="100">
        <v>827060</v>
      </c>
      <c r="X10" s="100">
        <v>144780</v>
      </c>
      <c r="Y10" s="124">
        <v>986779.8</v>
      </c>
      <c r="AB10" s="124">
        <v>436601.18</v>
      </c>
      <c r="AC10" s="124">
        <v>176581.35</v>
      </c>
      <c r="AG10" s="99">
        <f t="shared" si="1"/>
        <v>460352.58</v>
      </c>
      <c r="AH10" s="63">
        <f t="shared" si="2"/>
        <v>61281.630000000005</v>
      </c>
      <c r="AI10" s="64">
        <f t="shared" si="5"/>
        <v>399070.95</v>
      </c>
      <c r="AJ10" s="60">
        <f t="shared" si="3"/>
        <v>1742535.6800000002</v>
      </c>
      <c r="AK10" s="59">
        <f t="shared" si="4"/>
        <v>1599962.33</v>
      </c>
      <c r="AL10" s="69">
        <f t="shared" si="6"/>
        <v>142573.35000000009</v>
      </c>
    </row>
    <row r="11" spans="1:38" ht="15" thickBot="1" x14ac:dyDescent="0.25">
      <c r="A11" s="50" t="s">
        <v>365</v>
      </c>
      <c r="B11" s="50" t="s">
        <v>367</v>
      </c>
      <c r="C11" s="88">
        <v>6183</v>
      </c>
      <c r="D11" s="89" t="s">
        <v>696</v>
      </c>
      <c r="E11" s="266" t="s">
        <v>1800</v>
      </c>
      <c r="F11" s="123">
        <v>1387935.98</v>
      </c>
      <c r="G11" s="123">
        <v>50127.55</v>
      </c>
      <c r="H11" s="123">
        <v>184667.63</v>
      </c>
      <c r="I11" s="266">
        <v>813983.9</v>
      </c>
      <c r="J11" s="266">
        <v>524387.80000000005</v>
      </c>
      <c r="K11" s="287">
        <v>0</v>
      </c>
      <c r="M11" s="287">
        <v>44000</v>
      </c>
      <c r="N11" s="287">
        <v>747.61</v>
      </c>
      <c r="O11" s="266">
        <v>156740</v>
      </c>
      <c r="Q11" s="266">
        <v>181535.63</v>
      </c>
      <c r="R11" s="266">
        <v>668274.24</v>
      </c>
      <c r="S11" s="100">
        <v>1153661.5900000001</v>
      </c>
      <c r="U11" s="100">
        <v>2019.02</v>
      </c>
      <c r="W11" s="100">
        <v>1281580</v>
      </c>
      <c r="X11" s="100">
        <v>590644</v>
      </c>
      <c r="Y11" s="124">
        <v>2192374</v>
      </c>
      <c r="AB11" s="124">
        <v>684098.69</v>
      </c>
      <c r="AC11" s="124">
        <v>155621.04999999999</v>
      </c>
      <c r="AG11" s="99">
        <f t="shared" si="1"/>
        <v>1622731.1600000001</v>
      </c>
      <c r="AH11" s="63">
        <f t="shared" si="2"/>
        <v>44747.61</v>
      </c>
      <c r="AI11" s="64">
        <f t="shared" si="5"/>
        <v>1577983.55</v>
      </c>
      <c r="AJ11" s="60">
        <f t="shared" si="3"/>
        <v>3027904.6100000003</v>
      </c>
      <c r="AK11" s="59">
        <f t="shared" si="4"/>
        <v>3032093.7399999998</v>
      </c>
      <c r="AL11" s="69">
        <f t="shared" si="6"/>
        <v>-4189.1299999994226</v>
      </c>
    </row>
    <row r="12" spans="1:38" ht="15" thickBot="1" x14ac:dyDescent="0.25">
      <c r="A12" s="50" t="s">
        <v>365</v>
      </c>
      <c r="B12" s="50" t="s">
        <v>367</v>
      </c>
      <c r="C12" s="88">
        <v>2360</v>
      </c>
      <c r="D12" s="89" t="s">
        <v>697</v>
      </c>
      <c r="E12" s="266" t="s">
        <v>1801</v>
      </c>
      <c r="F12" s="123">
        <v>626564.53</v>
      </c>
      <c r="G12" s="123">
        <v>10347</v>
      </c>
      <c r="H12" s="123">
        <v>49538.42</v>
      </c>
      <c r="I12" s="266">
        <v>822357.02</v>
      </c>
      <c r="J12" s="266">
        <v>328561.52</v>
      </c>
      <c r="K12" s="287">
        <v>1740</v>
      </c>
      <c r="N12" s="287">
        <v>307.26</v>
      </c>
      <c r="R12" s="266">
        <v>2102009.77</v>
      </c>
      <c r="S12" s="100">
        <v>775109.88</v>
      </c>
      <c r="T12" s="100">
        <v>55350</v>
      </c>
      <c r="U12" s="100">
        <v>1009.62</v>
      </c>
      <c r="W12" s="100">
        <v>1389280</v>
      </c>
      <c r="X12" s="100">
        <v>183580</v>
      </c>
      <c r="Y12" s="124">
        <v>1719280</v>
      </c>
      <c r="AB12" s="124">
        <v>336459.79</v>
      </c>
      <c r="AC12" s="124">
        <v>219039.39</v>
      </c>
      <c r="AG12" s="99">
        <f t="shared" si="1"/>
        <v>686449.95000000007</v>
      </c>
      <c r="AH12" s="63">
        <f t="shared" si="2"/>
        <v>2047.26</v>
      </c>
      <c r="AI12" s="64">
        <f t="shared" si="5"/>
        <v>684402.69000000006</v>
      </c>
      <c r="AJ12" s="60">
        <f t="shared" si="3"/>
        <v>2404329.5</v>
      </c>
      <c r="AK12" s="59">
        <f t="shared" si="4"/>
        <v>2274779.1800000002</v>
      </c>
      <c r="AL12" s="69">
        <f t="shared" si="6"/>
        <v>129550.31999999983</v>
      </c>
    </row>
    <row r="13" spans="1:38" ht="15" thickBot="1" x14ac:dyDescent="0.25">
      <c r="A13" s="50" t="s">
        <v>365</v>
      </c>
      <c r="B13" s="50" t="s">
        <v>367</v>
      </c>
      <c r="C13" s="88">
        <v>5028</v>
      </c>
      <c r="D13" s="89" t="s">
        <v>698</v>
      </c>
      <c r="E13" s="266" t="s">
        <v>1802</v>
      </c>
      <c r="F13" s="123">
        <v>560638.27</v>
      </c>
      <c r="G13" s="123">
        <v>0</v>
      </c>
      <c r="H13" s="123">
        <v>159551.09</v>
      </c>
      <c r="I13" s="266">
        <v>1240946.44</v>
      </c>
      <c r="J13" s="266">
        <v>249200.77</v>
      </c>
      <c r="K13" s="287">
        <v>0</v>
      </c>
      <c r="N13" s="287">
        <v>267.48</v>
      </c>
      <c r="Q13" s="266">
        <v>-9600</v>
      </c>
      <c r="R13" s="266">
        <v>1442563.02</v>
      </c>
      <c r="S13" s="100">
        <v>1006213.8</v>
      </c>
      <c r="U13" s="100">
        <v>607.79</v>
      </c>
      <c r="W13" s="100">
        <v>829690</v>
      </c>
      <c r="X13" s="100">
        <v>660980</v>
      </c>
      <c r="Y13" s="124">
        <v>1567150</v>
      </c>
      <c r="AA13" s="124">
        <v>23764</v>
      </c>
      <c r="AB13" s="124">
        <v>613380.24</v>
      </c>
      <c r="AC13" s="124">
        <v>176121.46</v>
      </c>
      <c r="AG13" s="99">
        <f t="shared" si="1"/>
        <v>720189.36</v>
      </c>
      <c r="AH13" s="63">
        <f t="shared" si="2"/>
        <v>267.48</v>
      </c>
      <c r="AI13" s="64">
        <f t="shared" si="5"/>
        <v>719921.88</v>
      </c>
      <c r="AJ13" s="60">
        <f t="shared" si="3"/>
        <v>2497491.59</v>
      </c>
      <c r="AK13" s="59">
        <f t="shared" si="4"/>
        <v>2380415.7000000002</v>
      </c>
      <c r="AL13" s="69">
        <f t="shared" si="6"/>
        <v>117075.88999999966</v>
      </c>
    </row>
    <row r="14" spans="1:38" ht="15" thickBot="1" x14ac:dyDescent="0.25">
      <c r="A14" s="50" t="s">
        <v>365</v>
      </c>
      <c r="B14" s="50" t="s">
        <v>367</v>
      </c>
      <c r="C14" s="88">
        <v>3227</v>
      </c>
      <c r="D14" s="89" t="s">
        <v>699</v>
      </c>
      <c r="E14" s="266" t="s">
        <v>1803</v>
      </c>
      <c r="F14" s="123">
        <v>693709.98</v>
      </c>
      <c r="G14" s="123">
        <v>10748.9</v>
      </c>
      <c r="H14" s="123">
        <v>78703.08</v>
      </c>
      <c r="I14" s="266">
        <v>1167150.3899999999</v>
      </c>
      <c r="J14" s="266">
        <v>155816.69</v>
      </c>
      <c r="K14" s="287">
        <v>0</v>
      </c>
      <c r="M14" s="287">
        <v>267213</v>
      </c>
      <c r="N14" s="287">
        <v>1135.6099999999999</v>
      </c>
      <c r="R14" s="266">
        <v>484200</v>
      </c>
      <c r="S14" s="100">
        <v>815557.84</v>
      </c>
      <c r="T14" s="100">
        <v>29510</v>
      </c>
      <c r="U14" s="100">
        <v>1064.06</v>
      </c>
      <c r="W14" s="100">
        <v>1363960</v>
      </c>
      <c r="X14" s="100">
        <v>571870</v>
      </c>
      <c r="Y14" s="124">
        <v>2011114.5</v>
      </c>
      <c r="AB14" s="124">
        <v>730307.1</v>
      </c>
      <c r="AC14" s="124">
        <v>120835.96</v>
      </c>
      <c r="AF14" s="124">
        <v>500</v>
      </c>
      <c r="AG14" s="99">
        <f t="shared" si="1"/>
        <v>783161.96</v>
      </c>
      <c r="AH14" s="63">
        <f t="shared" si="2"/>
        <v>268348.61</v>
      </c>
      <c r="AI14" s="64">
        <f t="shared" si="5"/>
        <v>514813.35</v>
      </c>
      <c r="AJ14" s="60">
        <f t="shared" si="3"/>
        <v>2781961.9</v>
      </c>
      <c r="AK14" s="59">
        <f t="shared" si="4"/>
        <v>2862757.56</v>
      </c>
      <c r="AL14" s="69">
        <f t="shared" si="6"/>
        <v>-80795.660000000149</v>
      </c>
    </row>
    <row r="15" spans="1:38" ht="15" thickBot="1" x14ac:dyDescent="0.25">
      <c r="A15" s="50" t="s">
        <v>365</v>
      </c>
      <c r="B15" s="50" t="s">
        <v>367</v>
      </c>
      <c r="C15" s="88">
        <v>5146</v>
      </c>
      <c r="D15" s="89" t="s">
        <v>700</v>
      </c>
      <c r="E15" s="266" t="s">
        <v>1804</v>
      </c>
      <c r="F15" s="123">
        <v>1055304.3400000001</v>
      </c>
      <c r="G15" s="123">
        <v>0</v>
      </c>
      <c r="H15" s="123">
        <v>310185.24</v>
      </c>
      <c r="I15" s="266">
        <v>752880.58</v>
      </c>
      <c r="J15" s="266">
        <v>239122.88</v>
      </c>
      <c r="M15" s="287">
        <v>720</v>
      </c>
      <c r="N15" s="287">
        <v>89.46</v>
      </c>
      <c r="Q15" s="266">
        <v>67400</v>
      </c>
      <c r="R15" s="266">
        <v>1884119.29</v>
      </c>
      <c r="S15" s="100">
        <v>1305995.92</v>
      </c>
      <c r="T15" s="100">
        <v>388764.52</v>
      </c>
      <c r="U15" s="100">
        <v>1028.42</v>
      </c>
      <c r="W15" s="100">
        <v>1343640</v>
      </c>
      <c r="X15" s="100">
        <v>244780</v>
      </c>
      <c r="Y15" s="124">
        <v>1821822</v>
      </c>
      <c r="Z15" s="124">
        <v>12763</v>
      </c>
      <c r="AA15" s="124">
        <v>2974</v>
      </c>
      <c r="AB15" s="124">
        <v>829322.35</v>
      </c>
      <c r="AC15" s="124">
        <v>148588.70000000001</v>
      </c>
      <c r="AG15" s="99">
        <f t="shared" si="1"/>
        <v>1365489.58</v>
      </c>
      <c r="AH15" s="63">
        <f t="shared" si="2"/>
        <v>809.46</v>
      </c>
      <c r="AI15" s="64">
        <f t="shared" si="5"/>
        <v>1364680.12</v>
      </c>
      <c r="AJ15" s="60">
        <f t="shared" si="3"/>
        <v>3284208.86</v>
      </c>
      <c r="AK15" s="59">
        <f t="shared" si="4"/>
        <v>2815470.0500000003</v>
      </c>
      <c r="AL15" s="69">
        <f t="shared" si="6"/>
        <v>468738.80999999959</v>
      </c>
    </row>
    <row r="16" spans="1:38" ht="15" thickBot="1" x14ac:dyDescent="0.25">
      <c r="A16" s="50" t="s">
        <v>365</v>
      </c>
      <c r="B16" s="50" t="s">
        <v>367</v>
      </c>
      <c r="C16" s="88">
        <v>3255</v>
      </c>
      <c r="D16" s="89" t="s">
        <v>701</v>
      </c>
      <c r="E16" s="266" t="s">
        <v>1805</v>
      </c>
      <c r="F16" s="123">
        <v>519619.24</v>
      </c>
      <c r="G16" s="123">
        <v>0</v>
      </c>
      <c r="H16" s="123">
        <v>34063.870000000003</v>
      </c>
      <c r="I16" s="266">
        <v>721887.85</v>
      </c>
      <c r="J16" s="266">
        <v>310987.07</v>
      </c>
      <c r="K16" s="287">
        <v>0</v>
      </c>
      <c r="N16" s="287">
        <v>357.5</v>
      </c>
      <c r="Q16" s="266">
        <v>66440.820000000007</v>
      </c>
      <c r="R16" s="266">
        <v>2403607</v>
      </c>
      <c r="S16" s="100">
        <v>835582.67</v>
      </c>
      <c r="T16" s="100">
        <v>200885</v>
      </c>
      <c r="U16" s="100">
        <v>1081.29</v>
      </c>
      <c r="W16" s="100">
        <v>1002940</v>
      </c>
      <c r="X16" s="100">
        <v>380152</v>
      </c>
      <c r="Y16" s="124">
        <v>1684612.5</v>
      </c>
      <c r="AB16" s="124">
        <v>495648.16</v>
      </c>
      <c r="AC16" s="124">
        <v>135844.16</v>
      </c>
      <c r="AF16" s="124">
        <v>500</v>
      </c>
      <c r="AG16" s="99">
        <f t="shared" si="1"/>
        <v>553683.11</v>
      </c>
      <c r="AH16" s="63">
        <f t="shared" si="2"/>
        <v>357.5</v>
      </c>
      <c r="AI16" s="64">
        <f t="shared" si="5"/>
        <v>553325.61</v>
      </c>
      <c r="AJ16" s="60">
        <f t="shared" si="3"/>
        <v>2420640.96</v>
      </c>
      <c r="AK16" s="59">
        <f t="shared" si="4"/>
        <v>2316604.8200000003</v>
      </c>
      <c r="AL16" s="69">
        <f t="shared" si="6"/>
        <v>104036.13999999966</v>
      </c>
    </row>
    <row r="17" spans="1:38" ht="15" thickBot="1" x14ac:dyDescent="0.25">
      <c r="A17" s="50" t="s">
        <v>365</v>
      </c>
      <c r="B17" s="50" t="s">
        <v>367</v>
      </c>
      <c r="C17" s="88">
        <v>4631</v>
      </c>
      <c r="D17" s="89" t="s">
        <v>702</v>
      </c>
      <c r="E17" s="266" t="s">
        <v>1806</v>
      </c>
      <c r="F17" s="123">
        <v>1166249.81</v>
      </c>
      <c r="G17" s="123">
        <v>20536.75</v>
      </c>
      <c r="H17" s="123">
        <v>186579.3</v>
      </c>
      <c r="I17" s="266">
        <v>542957.93999999994</v>
      </c>
      <c r="J17" s="266">
        <v>169723.51</v>
      </c>
      <c r="K17" s="287">
        <v>0</v>
      </c>
      <c r="N17" s="287">
        <v>119.57</v>
      </c>
      <c r="Q17" s="266">
        <v>-162255.64000000001</v>
      </c>
      <c r="R17" s="266">
        <v>2696435.34</v>
      </c>
      <c r="S17" s="100">
        <v>1028502.72</v>
      </c>
      <c r="T17" s="100">
        <v>223100</v>
      </c>
      <c r="U17" s="100">
        <v>1829.66</v>
      </c>
      <c r="W17" s="100">
        <v>731040</v>
      </c>
      <c r="X17" s="100">
        <v>325420</v>
      </c>
      <c r="Y17" s="124">
        <v>1100790</v>
      </c>
      <c r="AB17" s="124">
        <v>797337.45</v>
      </c>
      <c r="AC17" s="124">
        <v>153982.78</v>
      </c>
      <c r="AG17" s="99">
        <f t="shared" si="1"/>
        <v>1373365.86</v>
      </c>
      <c r="AH17" s="63">
        <f t="shared" si="2"/>
        <v>119.57</v>
      </c>
      <c r="AI17" s="64">
        <f t="shared" si="5"/>
        <v>1373246.29</v>
      </c>
      <c r="AJ17" s="60">
        <f t="shared" si="3"/>
        <v>2309892.38</v>
      </c>
      <c r="AK17" s="59">
        <f t="shared" si="4"/>
        <v>2052110.23</v>
      </c>
      <c r="AL17" s="69">
        <f t="shared" si="6"/>
        <v>257782.14999999991</v>
      </c>
    </row>
    <row r="18" spans="1:38" ht="15" thickBot="1" x14ac:dyDescent="0.25">
      <c r="A18" s="50" t="s">
        <v>365</v>
      </c>
      <c r="B18" s="50" t="s">
        <v>367</v>
      </c>
      <c r="C18" s="88">
        <v>4306</v>
      </c>
      <c r="D18" s="89" t="s">
        <v>703</v>
      </c>
      <c r="E18" s="266" t="s">
        <v>1807</v>
      </c>
      <c r="F18" s="123">
        <v>857044.37</v>
      </c>
      <c r="G18" s="123">
        <v>25350</v>
      </c>
      <c r="H18" s="123">
        <v>101610.77</v>
      </c>
      <c r="I18" s="266">
        <v>976128.55</v>
      </c>
      <c r="J18" s="266">
        <v>403756.91</v>
      </c>
      <c r="K18" s="287">
        <v>0</v>
      </c>
      <c r="L18" s="287">
        <v>0</v>
      </c>
      <c r="N18" s="287">
        <v>806.44</v>
      </c>
      <c r="O18" s="266">
        <v>0</v>
      </c>
      <c r="R18" s="266">
        <v>2510757.66</v>
      </c>
      <c r="S18" s="100">
        <v>1180663.55</v>
      </c>
      <c r="T18" s="100">
        <v>300109</v>
      </c>
      <c r="U18" s="100">
        <v>802.58</v>
      </c>
      <c r="W18" s="100">
        <v>1382520</v>
      </c>
      <c r="X18" s="100">
        <v>843280</v>
      </c>
      <c r="Y18" s="124">
        <v>2014020</v>
      </c>
      <c r="AB18" s="124">
        <v>971620.96</v>
      </c>
      <c r="AC18" s="124">
        <v>209531.92</v>
      </c>
      <c r="AG18" s="99">
        <f t="shared" si="1"/>
        <v>984005.14</v>
      </c>
      <c r="AH18" s="63">
        <f t="shared" si="2"/>
        <v>806.44</v>
      </c>
      <c r="AI18" s="64">
        <f t="shared" si="5"/>
        <v>983198.70000000007</v>
      </c>
      <c r="AJ18" s="60">
        <f t="shared" si="3"/>
        <v>3707375.13</v>
      </c>
      <c r="AK18" s="59">
        <f t="shared" si="4"/>
        <v>3195172.88</v>
      </c>
      <c r="AL18" s="69">
        <f t="shared" si="6"/>
        <v>512202.25</v>
      </c>
    </row>
    <row r="19" spans="1:38" ht="15" thickBot="1" x14ac:dyDescent="0.25">
      <c r="A19" s="50" t="s">
        <v>365</v>
      </c>
      <c r="B19" s="50" t="s">
        <v>367</v>
      </c>
      <c r="C19" s="88">
        <v>5667</v>
      </c>
      <c r="D19" s="89" t="s">
        <v>704</v>
      </c>
      <c r="E19" s="266" t="s">
        <v>1808</v>
      </c>
      <c r="F19" s="123">
        <v>1713692.49</v>
      </c>
      <c r="G19" s="123">
        <v>30000</v>
      </c>
      <c r="H19" s="123">
        <v>55503.43</v>
      </c>
      <c r="I19" s="266">
        <v>3325674.51</v>
      </c>
      <c r="J19" s="266">
        <v>344098.34</v>
      </c>
      <c r="K19" s="287">
        <v>0</v>
      </c>
      <c r="L19" s="287">
        <v>0</v>
      </c>
      <c r="M19" s="287">
        <v>26260</v>
      </c>
      <c r="N19" s="287">
        <v>2034.21</v>
      </c>
      <c r="O19" s="266">
        <v>80000</v>
      </c>
      <c r="Q19" s="266">
        <v>23420</v>
      </c>
      <c r="R19" s="266">
        <v>684118.79</v>
      </c>
      <c r="S19" s="100">
        <v>1446761.3</v>
      </c>
      <c r="U19" s="100">
        <v>2021.44</v>
      </c>
      <c r="W19" s="100">
        <v>682400</v>
      </c>
      <c r="X19" s="100">
        <v>835874</v>
      </c>
      <c r="Y19" s="124">
        <v>1550070</v>
      </c>
      <c r="AA19" s="124">
        <v>900</v>
      </c>
      <c r="AB19" s="124">
        <v>466457.35</v>
      </c>
      <c r="AC19" s="124">
        <v>287888.63</v>
      </c>
      <c r="AG19" s="99">
        <f t="shared" si="1"/>
        <v>1799195.92</v>
      </c>
      <c r="AH19" s="63">
        <f t="shared" si="2"/>
        <v>28294.21</v>
      </c>
      <c r="AI19" s="64">
        <f t="shared" si="5"/>
        <v>1770901.71</v>
      </c>
      <c r="AJ19" s="60">
        <f t="shared" si="3"/>
        <v>2967056.74</v>
      </c>
      <c r="AK19" s="59">
        <f t="shared" si="4"/>
        <v>2305315.98</v>
      </c>
      <c r="AL19" s="69">
        <f t="shared" si="6"/>
        <v>661740.76000000024</v>
      </c>
    </row>
    <row r="20" spans="1:38" ht="15" thickBot="1" x14ac:dyDescent="0.25">
      <c r="A20" s="50" t="s">
        <v>365</v>
      </c>
      <c r="B20" s="50" t="s">
        <v>367</v>
      </c>
      <c r="C20" s="88">
        <v>1990</v>
      </c>
      <c r="D20" s="89" t="s">
        <v>705</v>
      </c>
      <c r="E20" s="266" t="s">
        <v>1809</v>
      </c>
      <c r="F20" s="123">
        <v>267853.65000000002</v>
      </c>
      <c r="G20" s="123">
        <v>0</v>
      </c>
      <c r="H20" s="123">
        <v>54303.4</v>
      </c>
      <c r="I20" s="266">
        <v>442453.15</v>
      </c>
      <c r="J20" s="266">
        <v>187417.57</v>
      </c>
      <c r="L20" s="287">
        <v>1704.06</v>
      </c>
      <c r="M20" s="287">
        <v>122800</v>
      </c>
      <c r="N20" s="287">
        <v>73</v>
      </c>
      <c r="R20" s="266">
        <v>787661.67</v>
      </c>
      <c r="S20" s="100">
        <v>588499.06999999995</v>
      </c>
      <c r="T20" s="100">
        <v>2147</v>
      </c>
      <c r="U20" s="100">
        <v>270.23</v>
      </c>
      <c r="W20" s="100">
        <v>1201590</v>
      </c>
      <c r="X20" s="100">
        <v>126480</v>
      </c>
      <c r="Y20" s="124">
        <v>1398490</v>
      </c>
      <c r="AB20" s="124">
        <v>411062.96</v>
      </c>
      <c r="AC20" s="124">
        <v>92369.46</v>
      </c>
      <c r="AG20" s="99">
        <f t="shared" si="1"/>
        <v>322157.05000000005</v>
      </c>
      <c r="AH20" s="63">
        <f t="shared" si="2"/>
        <v>124577.06</v>
      </c>
      <c r="AI20" s="64">
        <f t="shared" si="5"/>
        <v>197579.99000000005</v>
      </c>
      <c r="AJ20" s="60">
        <f t="shared" si="3"/>
        <v>1918986.2999999998</v>
      </c>
      <c r="AK20" s="59">
        <f t="shared" si="4"/>
        <v>1901922.42</v>
      </c>
      <c r="AL20" s="69">
        <f t="shared" si="6"/>
        <v>17063.879999999888</v>
      </c>
    </row>
    <row r="21" spans="1:38" ht="15" thickBot="1" x14ac:dyDescent="0.25">
      <c r="A21" s="50" t="s">
        <v>365</v>
      </c>
      <c r="B21" s="50" t="s">
        <v>367</v>
      </c>
      <c r="C21" s="88">
        <v>2504</v>
      </c>
      <c r="D21" s="89" t="s">
        <v>706</v>
      </c>
      <c r="E21" s="266" t="s">
        <v>1810</v>
      </c>
      <c r="F21" s="123">
        <v>478523.4</v>
      </c>
      <c r="G21" s="123">
        <v>6818.74</v>
      </c>
      <c r="H21" s="123">
        <v>57543.97</v>
      </c>
      <c r="I21" s="266">
        <v>806861.63</v>
      </c>
      <c r="J21" s="266">
        <v>265273.46000000002</v>
      </c>
      <c r="K21" s="287">
        <v>0</v>
      </c>
      <c r="N21" s="287">
        <v>373.78</v>
      </c>
      <c r="Q21" s="266">
        <v>-97.27</v>
      </c>
      <c r="R21" s="266">
        <v>1709584.67</v>
      </c>
      <c r="S21" s="100">
        <v>580673.6</v>
      </c>
      <c r="U21" s="100">
        <v>832.44</v>
      </c>
      <c r="W21" s="100">
        <v>1243220</v>
      </c>
      <c r="X21" s="100">
        <v>135360</v>
      </c>
      <c r="Y21" s="124">
        <v>1435341</v>
      </c>
      <c r="AB21" s="124">
        <v>326247.43</v>
      </c>
      <c r="AC21" s="124">
        <v>217703.29</v>
      </c>
      <c r="AG21" s="99">
        <f t="shared" si="1"/>
        <v>542886.11</v>
      </c>
      <c r="AH21" s="63">
        <f t="shared" si="2"/>
        <v>373.78</v>
      </c>
      <c r="AI21" s="64">
        <f t="shared" si="5"/>
        <v>542512.32999999996</v>
      </c>
      <c r="AJ21" s="60">
        <f t="shared" si="3"/>
        <v>1960086.04</v>
      </c>
      <c r="AK21" s="59">
        <f t="shared" si="4"/>
        <v>1979291.72</v>
      </c>
      <c r="AL21" s="69">
        <f t="shared" si="6"/>
        <v>-19205.679999999935</v>
      </c>
    </row>
    <row r="22" spans="1:38" ht="15" thickBot="1" x14ac:dyDescent="0.25">
      <c r="A22" s="50" t="s">
        <v>365</v>
      </c>
      <c r="B22" s="50" t="s">
        <v>367</v>
      </c>
      <c r="C22" s="88">
        <v>2869</v>
      </c>
      <c r="D22" s="89" t="s">
        <v>707</v>
      </c>
      <c r="E22" s="266" t="s">
        <v>1914</v>
      </c>
      <c r="F22" s="123">
        <v>196322.61</v>
      </c>
      <c r="G22" s="123">
        <v>12394</v>
      </c>
      <c r="H22" s="123">
        <v>187981.55</v>
      </c>
      <c r="I22" s="266">
        <v>1036846.4</v>
      </c>
      <c r="J22" s="266">
        <v>386048.38</v>
      </c>
      <c r="M22" s="287">
        <v>96823</v>
      </c>
      <c r="N22" s="287">
        <v>382.44</v>
      </c>
      <c r="Q22" s="266">
        <v>115649.85</v>
      </c>
      <c r="R22" s="266">
        <v>2287426.9300000002</v>
      </c>
      <c r="S22" s="100">
        <v>853319.43</v>
      </c>
      <c r="U22" s="100">
        <v>222.25</v>
      </c>
      <c r="W22" s="100">
        <v>881500</v>
      </c>
      <c r="X22" s="100">
        <v>89180</v>
      </c>
      <c r="Y22" s="124">
        <v>1199900</v>
      </c>
      <c r="AB22" s="124">
        <v>403587.73</v>
      </c>
      <c r="AC22" s="124">
        <v>216313.93</v>
      </c>
      <c r="AF22" s="124">
        <v>39200</v>
      </c>
      <c r="AG22" s="99">
        <f t="shared" si="1"/>
        <v>396698.16</v>
      </c>
      <c r="AH22" s="63">
        <f t="shared" si="2"/>
        <v>97205.440000000002</v>
      </c>
      <c r="AI22" s="64">
        <f t="shared" si="5"/>
        <v>299492.71999999997</v>
      </c>
      <c r="AJ22" s="60">
        <f t="shared" si="3"/>
        <v>1824221.6800000002</v>
      </c>
      <c r="AK22" s="59">
        <f t="shared" si="4"/>
        <v>1859001.66</v>
      </c>
      <c r="AL22" s="69">
        <f t="shared" si="6"/>
        <v>-34779.979999999749</v>
      </c>
    </row>
    <row r="23" spans="1:38" ht="15" thickBot="1" x14ac:dyDescent="0.25">
      <c r="A23" s="50" t="s">
        <v>370</v>
      </c>
      <c r="B23" s="50" t="s">
        <v>371</v>
      </c>
      <c r="C23" s="88">
        <v>1771</v>
      </c>
      <c r="D23" s="89" t="s">
        <v>708</v>
      </c>
      <c r="E23" s="266" t="s">
        <v>1811</v>
      </c>
      <c r="F23" s="123">
        <v>159941.17000000001</v>
      </c>
      <c r="G23" s="123">
        <v>0</v>
      </c>
      <c r="H23" s="123">
        <v>33951.67</v>
      </c>
      <c r="I23" s="266">
        <v>981637.9</v>
      </c>
      <c r="J23" s="266">
        <v>177201.96</v>
      </c>
      <c r="N23" s="287">
        <v>149.19999999999999</v>
      </c>
      <c r="Q23" s="266">
        <v>14826.49</v>
      </c>
      <c r="R23" s="266">
        <v>2091979.99</v>
      </c>
      <c r="S23" s="100">
        <v>492877.08</v>
      </c>
      <c r="T23" s="100">
        <v>19200</v>
      </c>
      <c r="U23" s="100">
        <v>84.36</v>
      </c>
      <c r="W23" s="100">
        <v>687512</v>
      </c>
      <c r="X23" s="100">
        <v>135938</v>
      </c>
      <c r="Y23" s="124">
        <v>702512</v>
      </c>
      <c r="AB23" s="124">
        <v>394542.45</v>
      </c>
      <c r="AC23" s="124">
        <v>203269.63</v>
      </c>
      <c r="AG23" s="99">
        <f t="shared" si="1"/>
        <v>193892.84000000003</v>
      </c>
      <c r="AH23" s="63">
        <f t="shared" si="2"/>
        <v>149.19999999999999</v>
      </c>
      <c r="AI23" s="64">
        <f t="shared" si="5"/>
        <v>193743.64</v>
      </c>
      <c r="AJ23" s="60">
        <f t="shared" si="3"/>
        <v>1335611.44</v>
      </c>
      <c r="AK23" s="59">
        <f t="shared" si="4"/>
        <v>1300324.08</v>
      </c>
      <c r="AL23" s="69">
        <f t="shared" si="6"/>
        <v>35287.35999999987</v>
      </c>
    </row>
    <row r="24" spans="1:38" ht="15" thickBot="1" x14ac:dyDescent="0.25">
      <c r="A24" s="50" t="s">
        <v>370</v>
      </c>
      <c r="B24" s="50" t="s">
        <v>371</v>
      </c>
      <c r="C24" s="88">
        <v>5076</v>
      </c>
      <c r="D24" s="89" t="s">
        <v>709</v>
      </c>
      <c r="E24" s="266" t="s">
        <v>1812</v>
      </c>
      <c r="F24" s="123">
        <v>783812.87</v>
      </c>
      <c r="G24" s="123">
        <v>17640</v>
      </c>
      <c r="H24" s="123">
        <v>21263.77</v>
      </c>
      <c r="I24" s="266">
        <v>741410.62</v>
      </c>
      <c r="J24" s="266">
        <v>266953.27</v>
      </c>
      <c r="K24" s="287">
        <v>0</v>
      </c>
      <c r="N24" s="287">
        <v>880.12</v>
      </c>
      <c r="O24" s="266">
        <v>64445</v>
      </c>
      <c r="Q24" s="266">
        <v>54985.69</v>
      </c>
      <c r="S24" s="100">
        <v>1074971.01</v>
      </c>
      <c r="T24" s="100">
        <v>484611</v>
      </c>
      <c r="U24" s="100">
        <v>930.98</v>
      </c>
      <c r="W24" s="100">
        <v>1561917</v>
      </c>
      <c r="X24" s="100">
        <v>101610</v>
      </c>
      <c r="Y24" s="124">
        <v>2021117</v>
      </c>
      <c r="AB24" s="124">
        <v>814712.36</v>
      </c>
      <c r="AC24" s="124">
        <v>195146.42</v>
      </c>
      <c r="AF24" s="124">
        <v>49320</v>
      </c>
      <c r="AG24" s="99">
        <f t="shared" si="1"/>
        <v>822716.64</v>
      </c>
      <c r="AH24" s="63">
        <f t="shared" si="2"/>
        <v>880.12</v>
      </c>
      <c r="AI24" s="64">
        <f t="shared" si="5"/>
        <v>821836.52</v>
      </c>
      <c r="AJ24" s="60">
        <f t="shared" si="3"/>
        <v>3224039.99</v>
      </c>
      <c r="AK24" s="59">
        <f t="shared" si="4"/>
        <v>3080295.78</v>
      </c>
      <c r="AL24" s="69">
        <f t="shared" si="6"/>
        <v>143744.21000000043</v>
      </c>
    </row>
    <row r="25" spans="1:38" ht="15" thickBot="1" x14ac:dyDescent="0.25">
      <c r="A25" s="50" t="s">
        <v>370</v>
      </c>
      <c r="B25" s="50" t="s">
        <v>371</v>
      </c>
      <c r="C25" s="88">
        <v>1132</v>
      </c>
      <c r="D25" s="89" t="s">
        <v>710</v>
      </c>
      <c r="E25" s="266" t="s">
        <v>1813</v>
      </c>
      <c r="F25" s="123">
        <v>275776.23</v>
      </c>
      <c r="G25" s="123">
        <v>0</v>
      </c>
      <c r="H25" s="123">
        <v>5092.83</v>
      </c>
      <c r="I25" s="266">
        <v>1196615.1499999999</v>
      </c>
      <c r="J25" s="266">
        <v>158482.16</v>
      </c>
      <c r="N25" s="287">
        <v>349.23</v>
      </c>
      <c r="Q25" s="266">
        <v>10153.91</v>
      </c>
      <c r="R25" s="266">
        <v>1967042.37</v>
      </c>
      <c r="S25" s="100">
        <v>445929.5</v>
      </c>
      <c r="U25" s="100">
        <v>289.7</v>
      </c>
      <c r="W25" s="100">
        <v>1196939.5</v>
      </c>
      <c r="X25" s="100">
        <v>31100</v>
      </c>
      <c r="Y25" s="124">
        <v>1211939.5</v>
      </c>
      <c r="AB25" s="124">
        <v>256747.02</v>
      </c>
      <c r="AC25" s="124">
        <v>173767.16</v>
      </c>
      <c r="AG25" s="99">
        <f t="shared" si="1"/>
        <v>280869.06</v>
      </c>
      <c r="AH25" s="63">
        <f t="shared" si="2"/>
        <v>349.23</v>
      </c>
      <c r="AI25" s="64">
        <f t="shared" si="5"/>
        <v>280519.83</v>
      </c>
      <c r="AJ25" s="60">
        <f t="shared" si="3"/>
        <v>1674258.7</v>
      </c>
      <c r="AK25" s="59">
        <f t="shared" si="4"/>
        <v>1642453.68</v>
      </c>
      <c r="AL25" s="69">
        <f t="shared" si="6"/>
        <v>31805.020000000019</v>
      </c>
    </row>
    <row r="26" spans="1:38" ht="15" thickBot="1" x14ac:dyDescent="0.25">
      <c r="A26" s="50" t="s">
        <v>370</v>
      </c>
      <c r="B26" s="50" t="s">
        <v>371</v>
      </c>
      <c r="C26" s="88">
        <v>2987</v>
      </c>
      <c r="D26" s="89" t="s">
        <v>711</v>
      </c>
      <c r="E26" s="266" t="s">
        <v>1814</v>
      </c>
      <c r="F26" s="123">
        <v>394586.27</v>
      </c>
      <c r="G26" s="123">
        <v>4000</v>
      </c>
      <c r="H26" s="123">
        <v>25537.93</v>
      </c>
      <c r="I26" s="266">
        <v>746392.26</v>
      </c>
      <c r="J26" s="266">
        <v>210390.98</v>
      </c>
      <c r="M26" s="287">
        <v>45300</v>
      </c>
      <c r="N26" s="287">
        <v>213.09</v>
      </c>
      <c r="Q26" s="266">
        <v>67822.17</v>
      </c>
      <c r="R26" s="266">
        <v>1301651.56</v>
      </c>
      <c r="S26" s="100">
        <v>756582.61</v>
      </c>
      <c r="U26" s="100">
        <v>527.38</v>
      </c>
      <c r="W26" s="100">
        <v>460550</v>
      </c>
      <c r="X26" s="100">
        <v>48800</v>
      </c>
      <c r="Y26" s="124">
        <v>494050</v>
      </c>
      <c r="Z26" s="124">
        <v>19600</v>
      </c>
      <c r="AB26" s="124">
        <v>509647.17</v>
      </c>
      <c r="AC26" s="124">
        <v>195207.04000000001</v>
      </c>
      <c r="AG26" s="99">
        <f t="shared" si="1"/>
        <v>424124.2</v>
      </c>
      <c r="AH26" s="63">
        <f t="shared" si="2"/>
        <v>45513.09</v>
      </c>
      <c r="AI26" s="64">
        <f t="shared" si="5"/>
        <v>378611.11</v>
      </c>
      <c r="AJ26" s="60">
        <f t="shared" si="3"/>
        <v>1266459.99</v>
      </c>
      <c r="AK26" s="59">
        <f t="shared" si="4"/>
        <v>1218504.21</v>
      </c>
      <c r="AL26" s="69">
        <f t="shared" si="6"/>
        <v>47955.780000000028</v>
      </c>
    </row>
    <row r="27" spans="1:38" ht="15" thickBot="1" x14ac:dyDescent="0.25">
      <c r="A27" s="50" t="s">
        <v>370</v>
      </c>
      <c r="B27" s="50" t="s">
        <v>371</v>
      </c>
      <c r="C27" s="88">
        <v>2340</v>
      </c>
      <c r="D27" s="89" t="s">
        <v>712</v>
      </c>
      <c r="E27" s="266" t="s">
        <v>1815</v>
      </c>
      <c r="F27" s="123">
        <v>392911.98</v>
      </c>
      <c r="G27" s="123">
        <v>0</v>
      </c>
      <c r="H27" s="123">
        <v>30357.37</v>
      </c>
      <c r="I27" s="266">
        <v>1975849.63</v>
      </c>
      <c r="J27" s="266">
        <v>297242.03000000003</v>
      </c>
      <c r="N27" s="287">
        <v>173</v>
      </c>
      <c r="Q27" s="266">
        <v>700.02</v>
      </c>
      <c r="R27" s="266">
        <v>1776680.82</v>
      </c>
      <c r="S27" s="100">
        <v>1281748.3600000001</v>
      </c>
      <c r="T27" s="100">
        <v>33950</v>
      </c>
      <c r="U27" s="100">
        <v>159.85</v>
      </c>
      <c r="W27" s="100">
        <v>868007.02</v>
      </c>
      <c r="X27" s="100">
        <v>120149</v>
      </c>
      <c r="Y27" s="124">
        <v>1373607.02</v>
      </c>
      <c r="AB27" s="124">
        <v>434345.7</v>
      </c>
      <c r="AC27" s="124">
        <v>254410.5</v>
      </c>
      <c r="AG27" s="99">
        <f t="shared" si="1"/>
        <v>423269.35</v>
      </c>
      <c r="AH27" s="63">
        <f t="shared" si="2"/>
        <v>173</v>
      </c>
      <c r="AI27" s="64">
        <f t="shared" si="5"/>
        <v>423096.35</v>
      </c>
      <c r="AJ27" s="60">
        <f t="shared" si="3"/>
        <v>2304014.2300000004</v>
      </c>
      <c r="AK27" s="59">
        <f t="shared" si="4"/>
        <v>2062363.22</v>
      </c>
      <c r="AL27" s="69">
        <f t="shared" si="6"/>
        <v>241651.01000000047</v>
      </c>
    </row>
    <row r="28" spans="1:38" ht="15" thickBot="1" x14ac:dyDescent="0.25">
      <c r="A28" s="50" t="s">
        <v>374</v>
      </c>
      <c r="B28" s="50" t="s">
        <v>375</v>
      </c>
      <c r="C28" s="88">
        <v>4716</v>
      </c>
      <c r="D28" s="89" t="s">
        <v>713</v>
      </c>
      <c r="E28" s="266" t="s">
        <v>1816</v>
      </c>
      <c r="F28" s="123">
        <v>620899.36</v>
      </c>
      <c r="G28" s="123">
        <v>46552</v>
      </c>
      <c r="H28" s="123">
        <v>38807.160000000003</v>
      </c>
      <c r="I28" s="266">
        <v>1431865.35</v>
      </c>
      <c r="J28" s="266">
        <v>247990.03</v>
      </c>
      <c r="K28" s="287">
        <v>1600</v>
      </c>
      <c r="L28" s="287">
        <v>42983.02</v>
      </c>
      <c r="N28" s="287">
        <v>211.7</v>
      </c>
      <c r="Q28" s="266">
        <v>14926.08</v>
      </c>
      <c r="R28" s="266">
        <v>2074982.75</v>
      </c>
      <c r="S28" s="100">
        <v>2025262.03</v>
      </c>
      <c r="U28" s="100">
        <v>593.88</v>
      </c>
      <c r="V28" s="100">
        <v>110</v>
      </c>
      <c r="W28" s="100">
        <v>1887360.5</v>
      </c>
      <c r="X28" s="100">
        <v>232515</v>
      </c>
      <c r="Y28" s="124">
        <v>2769800.5</v>
      </c>
      <c r="AB28" s="124">
        <v>672215.82</v>
      </c>
      <c r="AC28" s="124">
        <v>298506.21999999997</v>
      </c>
      <c r="AE28" s="124">
        <v>3</v>
      </c>
      <c r="AG28" s="99">
        <f t="shared" si="1"/>
        <v>706258.52</v>
      </c>
      <c r="AH28" s="63">
        <f t="shared" si="2"/>
        <v>44794.719999999994</v>
      </c>
      <c r="AI28" s="64">
        <f t="shared" si="5"/>
        <v>661463.80000000005</v>
      </c>
      <c r="AJ28" s="60">
        <f t="shared" si="3"/>
        <v>4145841.41</v>
      </c>
      <c r="AK28" s="59">
        <f t="shared" si="4"/>
        <v>3740525.54</v>
      </c>
      <c r="AL28" s="69">
        <f t="shared" si="6"/>
        <v>405315.87000000011</v>
      </c>
    </row>
    <row r="29" spans="1:38" ht="15" thickBot="1" x14ac:dyDescent="0.25">
      <c r="A29" s="50" t="s">
        <v>374</v>
      </c>
      <c r="B29" s="50" t="s">
        <v>375</v>
      </c>
      <c r="C29" s="88">
        <v>2694</v>
      </c>
      <c r="D29" s="89" t="s">
        <v>714</v>
      </c>
      <c r="E29" s="266" t="s">
        <v>1817</v>
      </c>
      <c r="F29" s="123">
        <v>330958.45</v>
      </c>
      <c r="G29" s="123">
        <v>8285</v>
      </c>
      <c r="H29" s="123">
        <v>141879.6</v>
      </c>
      <c r="I29" s="266">
        <v>627492.81999999995</v>
      </c>
      <c r="J29" s="266">
        <v>245610.39</v>
      </c>
      <c r="K29" s="287">
        <v>0</v>
      </c>
      <c r="L29" s="287">
        <v>21373.49</v>
      </c>
      <c r="N29" s="287">
        <v>206.4</v>
      </c>
      <c r="Q29" s="266">
        <v>22294.71</v>
      </c>
      <c r="R29" s="266">
        <v>1942599.48</v>
      </c>
      <c r="S29" s="100">
        <v>818361.4</v>
      </c>
      <c r="U29" s="100">
        <v>641.74</v>
      </c>
      <c r="W29" s="100">
        <v>932293</v>
      </c>
      <c r="X29" s="100">
        <v>48803</v>
      </c>
      <c r="Y29" s="124">
        <v>1038096</v>
      </c>
      <c r="AB29" s="124">
        <v>386458.02</v>
      </c>
      <c r="AC29" s="124">
        <v>154049</v>
      </c>
      <c r="AF29" s="124">
        <v>900</v>
      </c>
      <c r="AG29" s="99">
        <f t="shared" si="1"/>
        <v>481123.05000000005</v>
      </c>
      <c r="AH29" s="63">
        <f t="shared" si="2"/>
        <v>21579.890000000003</v>
      </c>
      <c r="AI29" s="64">
        <f t="shared" si="5"/>
        <v>459543.16000000003</v>
      </c>
      <c r="AJ29" s="60">
        <f t="shared" si="3"/>
        <v>1800099.1400000001</v>
      </c>
      <c r="AK29" s="59">
        <f t="shared" si="4"/>
        <v>1579503.02</v>
      </c>
      <c r="AL29" s="69">
        <f t="shared" si="6"/>
        <v>220596.12000000011</v>
      </c>
    </row>
    <row r="30" spans="1:38" ht="15" thickBot="1" x14ac:dyDescent="0.25">
      <c r="A30" s="50" t="s">
        <v>374</v>
      </c>
      <c r="B30" s="50" t="s">
        <v>375</v>
      </c>
      <c r="C30" s="88">
        <v>3656</v>
      </c>
      <c r="D30" s="89" t="s">
        <v>715</v>
      </c>
      <c r="E30" s="266" t="s">
        <v>1818</v>
      </c>
      <c r="F30" s="123">
        <v>660687.75</v>
      </c>
      <c r="G30" s="123">
        <v>10642.25</v>
      </c>
      <c r="H30" s="123">
        <v>73367.31</v>
      </c>
      <c r="I30" s="266">
        <v>917025.51</v>
      </c>
      <c r="J30" s="266">
        <v>261141.05</v>
      </c>
      <c r="K30" s="287">
        <v>0</v>
      </c>
      <c r="L30" s="287">
        <v>18657</v>
      </c>
      <c r="N30" s="287">
        <v>263.98</v>
      </c>
      <c r="Q30" s="266">
        <v>47389.14</v>
      </c>
      <c r="R30" s="266">
        <v>1357301.45</v>
      </c>
      <c r="S30" s="100">
        <v>1312780.27</v>
      </c>
      <c r="U30" s="100">
        <v>1154.4000000000001</v>
      </c>
      <c r="V30" s="100">
        <v>60</v>
      </c>
      <c r="W30" s="100">
        <v>914362</v>
      </c>
      <c r="X30" s="100">
        <v>67115</v>
      </c>
      <c r="Y30" s="124">
        <v>1313762</v>
      </c>
      <c r="AB30" s="124">
        <v>486469.97</v>
      </c>
      <c r="AC30" s="124">
        <v>153777.14000000001</v>
      </c>
      <c r="AE30" s="124">
        <v>1</v>
      </c>
      <c r="AF30" s="124">
        <v>1800</v>
      </c>
      <c r="AG30" s="99">
        <f t="shared" si="1"/>
        <v>744697.31</v>
      </c>
      <c r="AH30" s="63">
        <f t="shared" si="2"/>
        <v>18920.98</v>
      </c>
      <c r="AI30" s="64">
        <f t="shared" si="5"/>
        <v>725776.33000000007</v>
      </c>
      <c r="AJ30" s="60">
        <f t="shared" si="3"/>
        <v>2295471.67</v>
      </c>
      <c r="AK30" s="59">
        <f t="shared" si="4"/>
        <v>1955810.1099999999</v>
      </c>
      <c r="AL30" s="69">
        <f t="shared" si="6"/>
        <v>339661.56000000006</v>
      </c>
    </row>
    <row r="31" spans="1:38" ht="15" thickBot="1" x14ac:dyDescent="0.25">
      <c r="A31" s="50" t="s">
        <v>374</v>
      </c>
      <c r="B31" s="50" t="s">
        <v>375</v>
      </c>
      <c r="C31" s="88">
        <v>4918</v>
      </c>
      <c r="D31" s="89" t="s">
        <v>716</v>
      </c>
      <c r="E31" s="266" t="s">
        <v>1819</v>
      </c>
      <c r="F31" s="123">
        <v>392641.53</v>
      </c>
      <c r="G31" s="123">
        <v>550</v>
      </c>
      <c r="H31" s="123">
        <v>127093.52</v>
      </c>
      <c r="I31" s="266">
        <v>483327.53</v>
      </c>
      <c r="J31" s="266">
        <v>154771.48000000001</v>
      </c>
      <c r="K31" s="287">
        <v>0</v>
      </c>
      <c r="L31" s="287">
        <v>34261.97</v>
      </c>
      <c r="M31" s="287">
        <v>0.09</v>
      </c>
      <c r="N31" s="287">
        <v>291.04000000000002</v>
      </c>
      <c r="O31" s="266">
        <v>9471.83</v>
      </c>
      <c r="Q31" s="266">
        <v>164406.91</v>
      </c>
      <c r="R31" s="266">
        <v>1339755.76</v>
      </c>
      <c r="S31" s="100">
        <v>1177185.1100000001</v>
      </c>
      <c r="T31" s="100">
        <v>1717.62</v>
      </c>
      <c r="U31" s="100">
        <v>586.19000000000005</v>
      </c>
      <c r="V31" s="100">
        <v>800</v>
      </c>
      <c r="W31" s="100">
        <v>1333918.8999999999</v>
      </c>
      <c r="X31" s="100">
        <v>85615</v>
      </c>
      <c r="Y31" s="124">
        <v>1796638.9</v>
      </c>
      <c r="AB31" s="124">
        <v>580773.03</v>
      </c>
      <c r="AC31" s="124">
        <v>320417.74</v>
      </c>
      <c r="AE31" s="124">
        <v>3</v>
      </c>
      <c r="AF31" s="124">
        <v>1500</v>
      </c>
      <c r="AG31" s="99">
        <f t="shared" si="1"/>
        <v>520285.05000000005</v>
      </c>
      <c r="AH31" s="63">
        <f t="shared" si="2"/>
        <v>34553.1</v>
      </c>
      <c r="AI31" s="64">
        <f t="shared" si="5"/>
        <v>485731.95000000007</v>
      </c>
      <c r="AJ31" s="60">
        <f t="shared" si="3"/>
        <v>2599822.8200000003</v>
      </c>
      <c r="AK31" s="59">
        <f t="shared" si="4"/>
        <v>2699332.67</v>
      </c>
      <c r="AL31" s="69">
        <f t="shared" si="6"/>
        <v>-99509.849999999627</v>
      </c>
    </row>
    <row r="32" spans="1:38" ht="15" thickBot="1" x14ac:dyDescent="0.25">
      <c r="A32" s="50" t="s">
        <v>374</v>
      </c>
      <c r="B32" s="50" t="s">
        <v>375</v>
      </c>
      <c r="C32" s="88">
        <v>2308</v>
      </c>
      <c r="D32" s="89" t="s">
        <v>717</v>
      </c>
      <c r="E32" s="266" t="s">
        <v>1820</v>
      </c>
      <c r="F32" s="123">
        <v>465457.44</v>
      </c>
      <c r="G32" s="123">
        <v>0</v>
      </c>
      <c r="H32" s="123">
        <v>75662.289999999994</v>
      </c>
      <c r="I32" s="266">
        <v>1153786.6599999999</v>
      </c>
      <c r="J32" s="266">
        <v>177921.53</v>
      </c>
      <c r="L32" s="287">
        <v>27420.3</v>
      </c>
      <c r="N32" s="287">
        <v>91.64</v>
      </c>
      <c r="Q32" s="266">
        <v>-11052.26</v>
      </c>
      <c r="R32" s="266">
        <v>2103448.6</v>
      </c>
      <c r="S32" s="100">
        <v>1268756.01</v>
      </c>
      <c r="U32" s="100">
        <v>723.62</v>
      </c>
      <c r="W32" s="100">
        <v>1328974.5</v>
      </c>
      <c r="X32" s="100">
        <v>89000</v>
      </c>
      <c r="Y32" s="124">
        <v>1780474.5</v>
      </c>
      <c r="AB32" s="124">
        <v>399267.83</v>
      </c>
      <c r="AC32" s="124">
        <v>243064.22</v>
      </c>
      <c r="AE32" s="124">
        <v>3</v>
      </c>
      <c r="AF32" s="124">
        <v>900</v>
      </c>
      <c r="AG32" s="99">
        <f t="shared" si="1"/>
        <v>541119.73</v>
      </c>
      <c r="AH32" s="63">
        <f t="shared" si="2"/>
        <v>27511.94</v>
      </c>
      <c r="AI32" s="64">
        <f t="shared" si="5"/>
        <v>513607.79</v>
      </c>
      <c r="AJ32" s="60">
        <f t="shared" si="3"/>
        <v>2687454.13</v>
      </c>
      <c r="AK32" s="59">
        <f t="shared" si="4"/>
        <v>2423709.5500000003</v>
      </c>
      <c r="AL32" s="69">
        <f t="shared" si="6"/>
        <v>263744.57999999961</v>
      </c>
    </row>
    <row r="33" spans="1:38" ht="15" thickBot="1" x14ac:dyDescent="0.25">
      <c r="A33" s="50" t="s">
        <v>374</v>
      </c>
      <c r="B33" s="50" t="s">
        <v>375</v>
      </c>
      <c r="C33" s="88">
        <v>1606</v>
      </c>
      <c r="D33" s="89" t="s">
        <v>718</v>
      </c>
      <c r="E33" s="266" t="s">
        <v>1821</v>
      </c>
      <c r="F33" s="123">
        <v>578081.26</v>
      </c>
      <c r="G33" s="123">
        <v>3886.5</v>
      </c>
      <c r="H33" s="123">
        <v>64626.38</v>
      </c>
      <c r="I33" s="266">
        <v>462464.72</v>
      </c>
      <c r="J33" s="266">
        <v>312078.88</v>
      </c>
      <c r="K33" s="287">
        <v>0</v>
      </c>
      <c r="L33" s="287">
        <v>20571.599999999999</v>
      </c>
      <c r="N33" s="287">
        <v>571.25</v>
      </c>
      <c r="O33" s="266">
        <v>18629.810000000001</v>
      </c>
      <c r="Q33" s="266">
        <v>94908.73</v>
      </c>
      <c r="R33" s="266">
        <v>1634028.2</v>
      </c>
      <c r="S33" s="100">
        <v>867163.22</v>
      </c>
      <c r="T33" s="100">
        <v>1306.8599999999999</v>
      </c>
      <c r="U33" s="100">
        <v>1056.56</v>
      </c>
      <c r="W33" s="100">
        <v>476245</v>
      </c>
      <c r="X33" s="100">
        <v>70615</v>
      </c>
      <c r="Y33" s="124">
        <v>758045</v>
      </c>
      <c r="AB33" s="124">
        <v>333501.44</v>
      </c>
      <c r="AC33" s="124">
        <v>246928.51</v>
      </c>
      <c r="AF33" s="124">
        <v>900</v>
      </c>
      <c r="AG33" s="99">
        <f t="shared" si="1"/>
        <v>646594.14</v>
      </c>
      <c r="AH33" s="63">
        <f t="shared" si="2"/>
        <v>21142.85</v>
      </c>
      <c r="AI33" s="64">
        <f t="shared" si="5"/>
        <v>625451.29</v>
      </c>
      <c r="AJ33" s="60">
        <f t="shared" si="3"/>
        <v>1416386.6400000001</v>
      </c>
      <c r="AK33" s="59">
        <f t="shared" si="4"/>
        <v>1339374.95</v>
      </c>
      <c r="AL33" s="69">
        <f t="shared" si="6"/>
        <v>77011.690000000177</v>
      </c>
    </row>
    <row r="34" spans="1:38" ht="15" thickBot="1" x14ac:dyDescent="0.25">
      <c r="A34" s="50" t="s">
        <v>374</v>
      </c>
      <c r="B34" s="50" t="s">
        <v>375</v>
      </c>
      <c r="C34" s="88">
        <v>2622</v>
      </c>
      <c r="D34" s="89" t="s">
        <v>719</v>
      </c>
      <c r="E34" s="266" t="s">
        <v>1822</v>
      </c>
      <c r="F34" s="123">
        <v>248317.04</v>
      </c>
      <c r="G34" s="123">
        <v>3837</v>
      </c>
      <c r="H34" s="123">
        <v>37151.83</v>
      </c>
      <c r="I34" s="266">
        <v>622671.56000000006</v>
      </c>
      <c r="J34" s="266">
        <v>250374.68</v>
      </c>
      <c r="K34" s="287">
        <v>0</v>
      </c>
      <c r="L34" s="287">
        <v>1700.05</v>
      </c>
      <c r="N34" s="287">
        <v>152.02000000000001</v>
      </c>
      <c r="Q34" s="266">
        <v>44138.62</v>
      </c>
      <c r="R34" s="266">
        <v>391756.52</v>
      </c>
      <c r="S34" s="100">
        <v>1128549.71</v>
      </c>
      <c r="U34" s="100">
        <v>697.13</v>
      </c>
      <c r="V34" s="100">
        <v>350</v>
      </c>
      <c r="W34" s="100">
        <v>1457620.9</v>
      </c>
      <c r="X34" s="100">
        <v>98321</v>
      </c>
      <c r="Y34" s="124">
        <v>1746026.9</v>
      </c>
      <c r="AB34" s="124">
        <v>640334.43999999994</v>
      </c>
      <c r="AC34" s="124">
        <v>125827.31</v>
      </c>
      <c r="AE34" s="124">
        <v>2</v>
      </c>
      <c r="AF34" s="124">
        <v>900</v>
      </c>
      <c r="AG34" s="99">
        <f t="shared" si="1"/>
        <v>289305.87</v>
      </c>
      <c r="AH34" s="63">
        <f t="shared" si="2"/>
        <v>1852.07</v>
      </c>
      <c r="AI34" s="64">
        <f t="shared" si="5"/>
        <v>287453.8</v>
      </c>
      <c r="AJ34" s="60">
        <f t="shared" si="3"/>
        <v>2685538.7399999998</v>
      </c>
      <c r="AK34" s="59">
        <f t="shared" si="4"/>
        <v>2513090.65</v>
      </c>
      <c r="AL34" s="69">
        <f t="shared" si="6"/>
        <v>172448.08999999985</v>
      </c>
    </row>
    <row r="35" spans="1:38" ht="15" thickBot="1" x14ac:dyDescent="0.25">
      <c r="A35" s="50" t="s">
        <v>374</v>
      </c>
      <c r="B35" s="50" t="s">
        <v>375</v>
      </c>
      <c r="C35" s="88">
        <v>2397</v>
      </c>
      <c r="D35" s="89" t="s">
        <v>720</v>
      </c>
      <c r="E35" s="266" t="s">
        <v>1823</v>
      </c>
      <c r="F35" s="123">
        <v>555855.15</v>
      </c>
      <c r="G35" s="123">
        <v>8987</v>
      </c>
      <c r="H35" s="123">
        <v>59569.35</v>
      </c>
      <c r="I35" s="266">
        <v>472137.51</v>
      </c>
      <c r="J35" s="266">
        <v>268084.33</v>
      </c>
      <c r="K35" s="287">
        <v>0</v>
      </c>
      <c r="L35" s="287">
        <v>7585.57</v>
      </c>
      <c r="M35" s="287">
        <v>256380</v>
      </c>
      <c r="N35" s="287">
        <v>567.04999999999995</v>
      </c>
      <c r="Q35" s="266">
        <v>3795.98</v>
      </c>
      <c r="R35" s="266">
        <v>459399.49</v>
      </c>
      <c r="S35" s="100">
        <v>700860.71</v>
      </c>
      <c r="U35" s="100">
        <v>659.55</v>
      </c>
      <c r="V35" s="100">
        <v>20</v>
      </c>
      <c r="W35" s="100">
        <v>925952</v>
      </c>
      <c r="X35" s="100">
        <v>75418</v>
      </c>
      <c r="Y35" s="124">
        <v>1016755</v>
      </c>
      <c r="AB35" s="124">
        <v>374816.07</v>
      </c>
      <c r="AC35" s="124">
        <v>115317.28</v>
      </c>
      <c r="AG35" s="99">
        <f t="shared" si="1"/>
        <v>624411.5</v>
      </c>
      <c r="AH35" s="63">
        <f t="shared" si="2"/>
        <v>264532.62</v>
      </c>
      <c r="AI35" s="64">
        <f t="shared" si="5"/>
        <v>359878.88</v>
      </c>
      <c r="AJ35" s="60">
        <f t="shared" si="3"/>
        <v>1702910.26</v>
      </c>
      <c r="AK35" s="59">
        <f t="shared" si="4"/>
        <v>1506888.35</v>
      </c>
      <c r="AL35" s="69">
        <f t="shared" si="6"/>
        <v>196021.90999999992</v>
      </c>
    </row>
    <row r="36" spans="1:38" ht="15" thickBot="1" x14ac:dyDescent="0.25">
      <c r="A36" s="50" t="s">
        <v>374</v>
      </c>
      <c r="B36" s="50" t="s">
        <v>375</v>
      </c>
      <c r="C36" s="88">
        <v>1711</v>
      </c>
      <c r="D36" s="89" t="s">
        <v>721</v>
      </c>
      <c r="E36" s="266" t="s">
        <v>1824</v>
      </c>
      <c r="F36" s="123">
        <v>283264.84999999998</v>
      </c>
      <c r="G36" s="123">
        <v>10709.83</v>
      </c>
      <c r="H36" s="123">
        <v>60513.73</v>
      </c>
      <c r="I36" s="266">
        <v>751336.8</v>
      </c>
      <c r="J36" s="266">
        <v>177233.03</v>
      </c>
      <c r="K36" s="287">
        <v>0</v>
      </c>
      <c r="L36" s="287">
        <v>27697</v>
      </c>
      <c r="N36" s="287">
        <v>292.73</v>
      </c>
      <c r="O36" s="266">
        <v>13761.1</v>
      </c>
      <c r="Q36" s="266">
        <v>59041.47</v>
      </c>
      <c r="R36" s="266">
        <v>556569.79</v>
      </c>
      <c r="S36" s="100">
        <v>982092.49</v>
      </c>
      <c r="T36" s="100">
        <v>86438.720000000001</v>
      </c>
      <c r="U36" s="100">
        <v>386.08</v>
      </c>
      <c r="V36" s="100">
        <v>30</v>
      </c>
      <c r="W36" s="100">
        <v>1197682.8</v>
      </c>
      <c r="X36" s="100">
        <v>48618</v>
      </c>
      <c r="Y36" s="124">
        <v>1481007.8</v>
      </c>
      <c r="AB36" s="124">
        <v>354592.58</v>
      </c>
      <c r="AC36" s="124">
        <v>158432.25</v>
      </c>
      <c r="AF36" s="124">
        <v>900</v>
      </c>
      <c r="AG36" s="99">
        <f t="shared" ref="AG36:AG67" si="7">SUM(F36:H36)</f>
        <v>354488.41</v>
      </c>
      <c r="AH36" s="63">
        <f t="shared" ref="AH36:AH67" si="8">SUM(K36:N36)</f>
        <v>27989.73</v>
      </c>
      <c r="AI36" s="64">
        <f t="shared" si="5"/>
        <v>326498.68</v>
      </c>
      <c r="AJ36" s="60">
        <f t="shared" ref="AJ36:AJ67" si="9">SUM(S36:X36)</f>
        <v>2315248.09</v>
      </c>
      <c r="AK36" s="59">
        <f t="shared" ref="AK36:AK67" si="10">SUM(Y36:AF36)</f>
        <v>1994932.6300000001</v>
      </c>
      <c r="AL36" s="69">
        <f t="shared" si="6"/>
        <v>320315.45999999973</v>
      </c>
    </row>
    <row r="37" spans="1:38" ht="15" thickBot="1" x14ac:dyDescent="0.25">
      <c r="A37" s="50" t="s">
        <v>374</v>
      </c>
      <c r="B37" s="50" t="s">
        <v>375</v>
      </c>
      <c r="C37" s="88">
        <v>2477</v>
      </c>
      <c r="D37" s="89" t="s">
        <v>722</v>
      </c>
      <c r="E37" s="266" t="s">
        <v>1825</v>
      </c>
      <c r="F37" s="123">
        <v>363960.19</v>
      </c>
      <c r="G37" s="123">
        <v>2932</v>
      </c>
      <c r="H37" s="123">
        <v>137528.81</v>
      </c>
      <c r="I37" s="266">
        <v>327159.11</v>
      </c>
      <c r="J37" s="266">
        <v>249180.18</v>
      </c>
      <c r="K37" s="287">
        <v>0</v>
      </c>
      <c r="L37" s="287">
        <v>0</v>
      </c>
      <c r="M37" s="287">
        <v>92155</v>
      </c>
      <c r="N37" s="287">
        <v>270.64999999999998</v>
      </c>
      <c r="Q37" s="266">
        <v>31237.95</v>
      </c>
      <c r="R37" s="266">
        <v>1714982.69</v>
      </c>
      <c r="S37" s="100">
        <v>1056611.56</v>
      </c>
      <c r="U37" s="100">
        <v>571.9</v>
      </c>
      <c r="V37" s="100">
        <v>120</v>
      </c>
      <c r="W37" s="100">
        <v>991345.5</v>
      </c>
      <c r="X37" s="100">
        <v>74615</v>
      </c>
      <c r="Y37" s="124">
        <v>1267648.5</v>
      </c>
      <c r="AB37" s="124">
        <v>486872.88</v>
      </c>
      <c r="AC37" s="124">
        <v>105632.45</v>
      </c>
      <c r="AE37" s="124">
        <v>1</v>
      </c>
      <c r="AG37" s="99">
        <f t="shared" si="7"/>
        <v>504421</v>
      </c>
      <c r="AH37" s="63">
        <f t="shared" si="8"/>
        <v>92425.65</v>
      </c>
      <c r="AI37" s="64">
        <f t="shared" si="5"/>
        <v>411995.35</v>
      </c>
      <c r="AJ37" s="60">
        <f t="shared" si="9"/>
        <v>2123263.96</v>
      </c>
      <c r="AK37" s="59">
        <f t="shared" si="10"/>
        <v>1860154.8299999998</v>
      </c>
      <c r="AL37" s="69">
        <f t="shared" si="6"/>
        <v>263109.13000000012</v>
      </c>
    </row>
    <row r="38" spans="1:38" ht="15" thickBot="1" x14ac:dyDescent="0.25">
      <c r="A38" s="50" t="s">
        <v>374</v>
      </c>
      <c r="B38" s="50" t="s">
        <v>375</v>
      </c>
      <c r="C38" s="88">
        <v>1987</v>
      </c>
      <c r="D38" s="89" t="s">
        <v>723</v>
      </c>
      <c r="E38" s="266" t="s">
        <v>1826</v>
      </c>
      <c r="F38" s="123">
        <v>340007.76</v>
      </c>
      <c r="G38" s="123">
        <v>441</v>
      </c>
      <c r="H38" s="123">
        <v>97817.13</v>
      </c>
      <c r="I38" s="266">
        <v>1161118.71</v>
      </c>
      <c r="J38" s="266">
        <v>201188.72</v>
      </c>
      <c r="L38" s="287">
        <v>18074.009999999998</v>
      </c>
      <c r="M38" s="287">
        <v>84595</v>
      </c>
      <c r="N38" s="287">
        <v>146</v>
      </c>
      <c r="Q38" s="266">
        <v>33811.199999999997</v>
      </c>
      <c r="R38" s="266">
        <v>2179663.7000000002</v>
      </c>
      <c r="S38" s="100">
        <v>1130908.1499999999</v>
      </c>
      <c r="U38" s="100">
        <v>456.21</v>
      </c>
      <c r="V38" s="100">
        <v>540</v>
      </c>
      <c r="W38" s="100">
        <v>1243581</v>
      </c>
      <c r="X38" s="100">
        <v>138615</v>
      </c>
      <c r="Y38" s="124">
        <v>1622581</v>
      </c>
      <c r="AB38" s="124">
        <v>425151.33</v>
      </c>
      <c r="AC38" s="124">
        <v>434771.37</v>
      </c>
      <c r="AE38" s="124">
        <v>2</v>
      </c>
      <c r="AF38" s="124">
        <v>900</v>
      </c>
      <c r="AG38" s="99">
        <f t="shared" si="7"/>
        <v>438265.89</v>
      </c>
      <c r="AH38" s="63">
        <f t="shared" si="8"/>
        <v>102815.01</v>
      </c>
      <c r="AI38" s="64">
        <f t="shared" si="5"/>
        <v>335450.88</v>
      </c>
      <c r="AJ38" s="60">
        <f t="shared" si="9"/>
        <v>2514100.36</v>
      </c>
      <c r="AK38" s="59">
        <f t="shared" si="10"/>
        <v>2483405.7000000002</v>
      </c>
      <c r="AL38" s="69">
        <f t="shared" si="6"/>
        <v>30694.659999999683</v>
      </c>
    </row>
    <row r="39" spans="1:38" ht="15" thickBot="1" x14ac:dyDescent="0.25">
      <c r="A39" s="50" t="s">
        <v>374</v>
      </c>
      <c r="B39" s="50" t="s">
        <v>375</v>
      </c>
      <c r="C39" s="88">
        <v>3047</v>
      </c>
      <c r="D39" s="89" t="s">
        <v>724</v>
      </c>
      <c r="E39" s="266" t="s">
        <v>1827</v>
      </c>
      <c r="F39" s="123">
        <v>714968.72</v>
      </c>
      <c r="G39" s="123">
        <v>10531.25</v>
      </c>
      <c r="H39" s="123">
        <v>24376.21</v>
      </c>
      <c r="I39" s="266">
        <v>479286.15</v>
      </c>
      <c r="J39" s="266">
        <v>309338.48</v>
      </c>
      <c r="K39" s="287">
        <v>0</v>
      </c>
      <c r="L39" s="287">
        <v>21456.75</v>
      </c>
      <c r="N39" s="287">
        <v>195</v>
      </c>
      <c r="Q39" s="266">
        <v>-157150</v>
      </c>
      <c r="R39" s="266">
        <v>1994257.35</v>
      </c>
      <c r="S39" s="100">
        <v>1279591.52</v>
      </c>
      <c r="U39" s="100">
        <v>1453.34</v>
      </c>
      <c r="W39" s="100">
        <v>818500</v>
      </c>
      <c r="X39" s="100">
        <v>36995</v>
      </c>
      <c r="Y39" s="124">
        <v>1237610</v>
      </c>
      <c r="AB39" s="124">
        <v>414023.74</v>
      </c>
      <c r="AC39" s="124">
        <v>233182.29</v>
      </c>
      <c r="AF39" s="124">
        <v>50000</v>
      </c>
      <c r="AG39" s="99">
        <f t="shared" si="7"/>
        <v>749876.17999999993</v>
      </c>
      <c r="AH39" s="63">
        <f t="shared" si="8"/>
        <v>21651.75</v>
      </c>
      <c r="AI39" s="64">
        <f t="shared" si="5"/>
        <v>728224.42999999993</v>
      </c>
      <c r="AJ39" s="60">
        <f t="shared" si="9"/>
        <v>2136539.8600000003</v>
      </c>
      <c r="AK39" s="59">
        <f t="shared" si="10"/>
        <v>1934816.03</v>
      </c>
      <c r="AL39" s="69">
        <f t="shared" si="6"/>
        <v>201723.83000000031</v>
      </c>
    </row>
    <row r="40" spans="1:38" ht="15" thickBot="1" x14ac:dyDescent="0.25">
      <c r="A40" s="50" t="s">
        <v>374</v>
      </c>
      <c r="B40" s="50" t="s">
        <v>375</v>
      </c>
      <c r="C40" s="88">
        <v>2101</v>
      </c>
      <c r="D40" s="89" t="s">
        <v>725</v>
      </c>
      <c r="E40" s="266" t="s">
        <v>1828</v>
      </c>
      <c r="F40" s="123">
        <v>638986.53</v>
      </c>
      <c r="G40" s="123">
        <v>660</v>
      </c>
      <c r="H40" s="123">
        <v>73829.31</v>
      </c>
      <c r="I40" s="266">
        <v>845189.13</v>
      </c>
      <c r="J40" s="266">
        <v>453801.94</v>
      </c>
      <c r="K40" s="287">
        <v>2700</v>
      </c>
      <c r="L40" s="287">
        <v>26274.3</v>
      </c>
      <c r="M40" s="287">
        <v>249260</v>
      </c>
      <c r="N40" s="287">
        <v>157.83000000000001</v>
      </c>
      <c r="O40" s="266">
        <v>10000</v>
      </c>
      <c r="Q40" s="266">
        <v>26432.29</v>
      </c>
      <c r="S40" s="100">
        <v>1044445.1</v>
      </c>
      <c r="U40" s="100">
        <v>806.17</v>
      </c>
      <c r="W40" s="100">
        <v>1787886</v>
      </c>
      <c r="X40" s="100">
        <v>75415</v>
      </c>
      <c r="Y40" s="124">
        <v>2133566</v>
      </c>
      <c r="AB40" s="124">
        <v>369998.47</v>
      </c>
      <c r="AC40" s="124">
        <v>264913.67</v>
      </c>
      <c r="AE40" s="124">
        <v>1</v>
      </c>
      <c r="AF40" s="124">
        <v>1500</v>
      </c>
      <c r="AG40" s="99">
        <f t="shared" si="7"/>
        <v>713475.84000000008</v>
      </c>
      <c r="AH40" s="63">
        <f t="shared" si="8"/>
        <v>278392.13</v>
      </c>
      <c r="AI40" s="64">
        <f t="shared" si="5"/>
        <v>435083.71000000008</v>
      </c>
      <c r="AJ40" s="60">
        <f t="shared" si="9"/>
        <v>2908552.27</v>
      </c>
      <c r="AK40" s="59">
        <f t="shared" si="10"/>
        <v>2769979.1399999997</v>
      </c>
      <c r="AL40" s="69">
        <f t="shared" si="6"/>
        <v>138573.13000000035</v>
      </c>
    </row>
    <row r="41" spans="1:38" ht="15" thickBot="1" x14ac:dyDescent="0.25">
      <c r="A41" s="50" t="s">
        <v>374</v>
      </c>
      <c r="B41" s="50" t="s">
        <v>375</v>
      </c>
      <c r="C41" s="88">
        <v>1995</v>
      </c>
      <c r="D41" s="89" t="s">
        <v>726</v>
      </c>
      <c r="E41" s="266" t="s">
        <v>1907</v>
      </c>
      <c r="F41" s="123">
        <v>430623.4</v>
      </c>
      <c r="G41" s="123">
        <v>0</v>
      </c>
      <c r="H41" s="123">
        <v>40782.43</v>
      </c>
      <c r="I41" s="266">
        <v>763306.43</v>
      </c>
      <c r="J41" s="266">
        <v>229172.43</v>
      </c>
      <c r="L41" s="287">
        <v>50468.34</v>
      </c>
      <c r="N41" s="287">
        <v>795.21</v>
      </c>
      <c r="Q41" s="266">
        <v>29600</v>
      </c>
      <c r="R41" s="266">
        <v>1367149.29</v>
      </c>
      <c r="S41" s="100">
        <v>1149992.1299999999</v>
      </c>
      <c r="U41" s="100">
        <v>1175.0999999999999</v>
      </c>
      <c r="V41" s="100">
        <v>1800</v>
      </c>
      <c r="W41" s="100">
        <v>1013886.53</v>
      </c>
      <c r="X41" s="100">
        <v>79315</v>
      </c>
      <c r="Y41" s="124">
        <v>1480776.53</v>
      </c>
      <c r="AB41" s="124">
        <v>424341.07</v>
      </c>
      <c r="AC41" s="124">
        <v>171758.76</v>
      </c>
      <c r="AE41" s="124">
        <v>2</v>
      </c>
      <c r="AF41" s="124">
        <v>1800</v>
      </c>
      <c r="AG41" s="99">
        <f t="shared" si="7"/>
        <v>471405.83</v>
      </c>
      <c r="AH41" s="63">
        <f t="shared" si="8"/>
        <v>51263.549999999996</v>
      </c>
      <c r="AI41" s="64">
        <f t="shared" si="5"/>
        <v>420142.28</v>
      </c>
      <c r="AJ41" s="60">
        <f t="shared" si="9"/>
        <v>2246168.7599999998</v>
      </c>
      <c r="AK41" s="59">
        <f t="shared" si="10"/>
        <v>2078678.36</v>
      </c>
      <c r="AL41" s="69">
        <f t="shared" si="6"/>
        <v>167490.39999999967</v>
      </c>
    </row>
    <row r="42" spans="1:38" ht="15" thickBot="1" x14ac:dyDescent="0.25">
      <c r="A42" s="50" t="s">
        <v>378</v>
      </c>
      <c r="B42" s="50" t="s">
        <v>379</v>
      </c>
      <c r="C42" s="88">
        <v>3634</v>
      </c>
      <c r="D42" s="89" t="s">
        <v>727</v>
      </c>
      <c r="E42" s="266" t="s">
        <v>1829</v>
      </c>
      <c r="F42" s="123">
        <v>549024.12</v>
      </c>
      <c r="G42" s="123">
        <v>0</v>
      </c>
      <c r="H42" s="123">
        <v>40446.19</v>
      </c>
      <c r="I42" s="266">
        <v>484926.87</v>
      </c>
      <c r="J42" s="266">
        <v>236201.75</v>
      </c>
      <c r="K42" s="287">
        <v>0</v>
      </c>
      <c r="L42" s="287">
        <v>27573.68</v>
      </c>
      <c r="N42" s="287">
        <v>4983.5200000000004</v>
      </c>
      <c r="Q42" s="266">
        <v>1200</v>
      </c>
      <c r="R42" s="266">
        <v>1747176.74</v>
      </c>
      <c r="S42" s="100">
        <v>1215951.75</v>
      </c>
      <c r="U42" s="100">
        <v>2067.52</v>
      </c>
      <c r="W42" s="100">
        <v>565698</v>
      </c>
      <c r="X42" s="100">
        <v>146400</v>
      </c>
      <c r="Y42" s="124">
        <v>1395948</v>
      </c>
      <c r="AA42" s="124">
        <v>320</v>
      </c>
      <c r="AB42" s="124">
        <v>576117.15</v>
      </c>
      <c r="AC42" s="124">
        <v>176123.14</v>
      </c>
      <c r="AG42" s="99">
        <f t="shared" si="7"/>
        <v>589470.31000000006</v>
      </c>
      <c r="AH42" s="63">
        <f t="shared" si="8"/>
        <v>32557.200000000001</v>
      </c>
      <c r="AI42" s="64">
        <f t="shared" si="5"/>
        <v>556913.1100000001</v>
      </c>
      <c r="AJ42" s="60">
        <f t="shared" si="9"/>
        <v>1930117.27</v>
      </c>
      <c r="AK42" s="59">
        <f t="shared" si="10"/>
        <v>2148508.29</v>
      </c>
      <c r="AL42" s="69">
        <f t="shared" si="6"/>
        <v>-218391.02000000002</v>
      </c>
    </row>
    <row r="43" spans="1:38" ht="15" thickBot="1" x14ac:dyDescent="0.25">
      <c r="A43" s="50" t="s">
        <v>378</v>
      </c>
      <c r="B43" s="50" t="s">
        <v>379</v>
      </c>
      <c r="C43" s="88">
        <v>4970</v>
      </c>
      <c r="D43" s="89" t="s">
        <v>728</v>
      </c>
      <c r="E43" s="266" t="s">
        <v>1830</v>
      </c>
      <c r="F43" s="123">
        <v>416874.41</v>
      </c>
      <c r="G43" s="123">
        <v>0</v>
      </c>
      <c r="H43" s="123">
        <v>216383.56</v>
      </c>
      <c r="I43" s="266">
        <v>480390.72</v>
      </c>
      <c r="J43" s="266">
        <v>181048.78</v>
      </c>
      <c r="L43" s="287">
        <v>75056.73</v>
      </c>
      <c r="N43" s="287">
        <v>66</v>
      </c>
      <c r="R43" s="266">
        <v>2580473.12</v>
      </c>
      <c r="S43" s="100">
        <v>2385702.58</v>
      </c>
      <c r="T43" s="100">
        <v>25000</v>
      </c>
      <c r="U43" s="100">
        <v>779.79</v>
      </c>
      <c r="W43" s="100">
        <v>1064832.7</v>
      </c>
      <c r="X43" s="100">
        <v>204540</v>
      </c>
      <c r="Y43" s="124">
        <v>1923765.7</v>
      </c>
      <c r="AA43" s="124">
        <v>2820</v>
      </c>
      <c r="AB43" s="124">
        <v>992815.31</v>
      </c>
      <c r="AC43" s="124">
        <v>200384.78</v>
      </c>
      <c r="AG43" s="99">
        <f t="shared" si="7"/>
        <v>633257.97</v>
      </c>
      <c r="AH43" s="63">
        <f t="shared" si="8"/>
        <v>75122.73</v>
      </c>
      <c r="AI43" s="64">
        <f t="shared" si="5"/>
        <v>558135.24</v>
      </c>
      <c r="AJ43" s="60">
        <f t="shared" si="9"/>
        <v>3680855.0700000003</v>
      </c>
      <c r="AK43" s="59">
        <f t="shared" si="10"/>
        <v>3119785.7899999996</v>
      </c>
      <c r="AL43" s="69">
        <f t="shared" si="6"/>
        <v>561069.28000000073</v>
      </c>
    </row>
    <row r="44" spans="1:38" ht="15" thickBot="1" x14ac:dyDescent="0.25">
      <c r="A44" s="50" t="s">
        <v>378</v>
      </c>
      <c r="B44" s="50" t="s">
        <v>379</v>
      </c>
      <c r="C44" s="88">
        <v>3463</v>
      </c>
      <c r="D44" s="89" t="s">
        <v>729</v>
      </c>
      <c r="E44" s="266" t="s">
        <v>1831</v>
      </c>
      <c r="F44" s="123">
        <v>313877.36</v>
      </c>
      <c r="G44" s="123">
        <v>4680</v>
      </c>
      <c r="H44" s="123">
        <v>134901.17000000001</v>
      </c>
      <c r="I44" s="266">
        <v>298627.92</v>
      </c>
      <c r="J44" s="266">
        <v>143935.4</v>
      </c>
      <c r="K44" s="287">
        <v>0</v>
      </c>
      <c r="L44" s="287">
        <v>41267.360000000001</v>
      </c>
      <c r="N44" s="287">
        <v>142.5</v>
      </c>
      <c r="Q44" s="266">
        <v>-218</v>
      </c>
      <c r="R44" s="266">
        <v>1682922.85</v>
      </c>
      <c r="S44" s="100">
        <v>1164194.0900000001</v>
      </c>
      <c r="U44" s="100">
        <v>1018.67</v>
      </c>
      <c r="W44" s="100">
        <v>754723.5</v>
      </c>
      <c r="X44" s="100">
        <v>110170</v>
      </c>
      <c r="Y44" s="124">
        <v>1360283.5</v>
      </c>
      <c r="AB44" s="124">
        <v>520484.97</v>
      </c>
      <c r="AC44" s="124">
        <v>122793.66</v>
      </c>
      <c r="AG44" s="99">
        <f t="shared" si="7"/>
        <v>453458.53</v>
      </c>
      <c r="AH44" s="63">
        <f t="shared" si="8"/>
        <v>41409.86</v>
      </c>
      <c r="AI44" s="64">
        <f t="shared" si="5"/>
        <v>412048.67000000004</v>
      </c>
      <c r="AJ44" s="60">
        <f t="shared" si="9"/>
        <v>2030106.26</v>
      </c>
      <c r="AK44" s="59">
        <f t="shared" si="10"/>
        <v>2003562.13</v>
      </c>
      <c r="AL44" s="69">
        <f t="shared" si="6"/>
        <v>26544.130000000121</v>
      </c>
    </row>
    <row r="45" spans="1:38" ht="15" thickBot="1" x14ac:dyDescent="0.25">
      <c r="A45" s="50" t="s">
        <v>378</v>
      </c>
      <c r="B45" s="50" t="s">
        <v>379</v>
      </c>
      <c r="C45" s="88">
        <v>1364</v>
      </c>
      <c r="D45" s="89" t="s">
        <v>730</v>
      </c>
      <c r="E45" s="266" t="s">
        <v>1832</v>
      </c>
      <c r="F45" s="123">
        <v>175073.74</v>
      </c>
      <c r="G45" s="123">
        <v>0</v>
      </c>
      <c r="H45" s="123">
        <v>61982.39</v>
      </c>
      <c r="I45" s="266">
        <v>499556.75</v>
      </c>
      <c r="J45" s="266">
        <v>87798.39</v>
      </c>
      <c r="L45" s="287">
        <v>30849.14</v>
      </c>
      <c r="N45" s="287">
        <v>0</v>
      </c>
      <c r="Q45" s="266">
        <v>0.25</v>
      </c>
      <c r="R45" s="266">
        <v>1664645.88</v>
      </c>
      <c r="S45" s="100">
        <v>796069.56</v>
      </c>
      <c r="U45" s="100">
        <v>329.81</v>
      </c>
      <c r="W45" s="100">
        <v>1111331.6000000001</v>
      </c>
      <c r="X45" s="100">
        <v>44500</v>
      </c>
      <c r="Y45" s="124">
        <v>1439881.6</v>
      </c>
      <c r="AB45" s="124">
        <v>307121.93</v>
      </c>
      <c r="AC45" s="124">
        <v>176619.01</v>
      </c>
      <c r="AG45" s="99">
        <f t="shared" si="7"/>
        <v>237056.13</v>
      </c>
      <c r="AH45" s="63">
        <f t="shared" si="8"/>
        <v>30849.14</v>
      </c>
      <c r="AI45" s="64">
        <f t="shared" si="5"/>
        <v>206206.99</v>
      </c>
      <c r="AJ45" s="60">
        <f t="shared" si="9"/>
        <v>1952230.9700000002</v>
      </c>
      <c r="AK45" s="59">
        <f t="shared" si="10"/>
        <v>1923622.54</v>
      </c>
      <c r="AL45" s="69">
        <f t="shared" si="6"/>
        <v>28608.430000000168</v>
      </c>
    </row>
    <row r="46" spans="1:38" ht="15" thickBot="1" x14ac:dyDescent="0.25">
      <c r="A46" s="50" t="s">
        <v>378</v>
      </c>
      <c r="B46" s="50" t="s">
        <v>379</v>
      </c>
      <c r="C46" s="88">
        <v>4858</v>
      </c>
      <c r="D46" s="89" t="s">
        <v>731</v>
      </c>
      <c r="E46" s="266" t="s">
        <v>1833</v>
      </c>
      <c r="F46" s="123">
        <v>112904.47</v>
      </c>
      <c r="G46" s="123">
        <v>0</v>
      </c>
      <c r="H46" s="123">
        <v>116686.76</v>
      </c>
      <c r="I46" s="266">
        <v>3162211.3</v>
      </c>
      <c r="J46" s="266">
        <v>134728.10999999999</v>
      </c>
      <c r="K46" s="287">
        <v>0</v>
      </c>
      <c r="L46" s="287">
        <v>113087.5</v>
      </c>
      <c r="N46" s="287">
        <v>70</v>
      </c>
      <c r="R46" s="266">
        <v>349948.56</v>
      </c>
      <c r="S46" s="100">
        <v>1391473.93</v>
      </c>
      <c r="T46" s="100">
        <v>130690</v>
      </c>
      <c r="U46" s="100">
        <v>1057.77</v>
      </c>
      <c r="W46" s="100">
        <v>873144.9</v>
      </c>
      <c r="X46" s="100">
        <v>57000</v>
      </c>
      <c r="Y46" s="124">
        <v>1621974.9</v>
      </c>
      <c r="AB46" s="124">
        <v>679963.61</v>
      </c>
      <c r="AC46" s="124">
        <v>201533.09</v>
      </c>
      <c r="AG46" s="99">
        <f t="shared" si="7"/>
        <v>229591.22999999998</v>
      </c>
      <c r="AH46" s="63">
        <f t="shared" si="8"/>
        <v>113157.5</v>
      </c>
      <c r="AI46" s="64">
        <f t="shared" si="5"/>
        <v>116433.72999999998</v>
      </c>
      <c r="AJ46" s="60">
        <f t="shared" si="9"/>
        <v>2453366.6</v>
      </c>
      <c r="AK46" s="59">
        <f t="shared" si="10"/>
        <v>2503471.5999999996</v>
      </c>
      <c r="AL46" s="69">
        <f t="shared" si="6"/>
        <v>-50104.999999999534</v>
      </c>
    </row>
    <row r="47" spans="1:38" ht="15" thickBot="1" x14ac:dyDescent="0.25">
      <c r="A47" s="50" t="s">
        <v>378</v>
      </c>
      <c r="B47" s="50" t="s">
        <v>379</v>
      </c>
      <c r="C47" s="88">
        <v>3450</v>
      </c>
      <c r="D47" s="89" t="s">
        <v>732</v>
      </c>
      <c r="E47" s="266" t="s">
        <v>1834</v>
      </c>
      <c r="F47" s="123">
        <v>464563.69</v>
      </c>
      <c r="G47" s="123">
        <v>0</v>
      </c>
      <c r="H47" s="123">
        <v>86418.17</v>
      </c>
      <c r="I47" s="266">
        <v>637750.73</v>
      </c>
      <c r="J47" s="266">
        <v>85978.25</v>
      </c>
      <c r="K47" s="287">
        <v>0</v>
      </c>
      <c r="L47" s="287">
        <v>51283.54</v>
      </c>
      <c r="N47" s="287">
        <v>321.62</v>
      </c>
      <c r="R47" s="266">
        <v>1610762.41</v>
      </c>
      <c r="S47" s="100">
        <v>1315569.92</v>
      </c>
      <c r="T47" s="100">
        <v>190000</v>
      </c>
      <c r="U47" s="100">
        <v>692.55</v>
      </c>
      <c r="W47" s="100">
        <v>947988.6</v>
      </c>
      <c r="X47" s="100">
        <v>138200</v>
      </c>
      <c r="Y47" s="124">
        <v>1550289.6</v>
      </c>
      <c r="AB47" s="124">
        <v>508192.6</v>
      </c>
      <c r="AC47" s="124">
        <v>160570.07999999999</v>
      </c>
      <c r="AG47" s="99">
        <f t="shared" si="7"/>
        <v>550981.86</v>
      </c>
      <c r="AH47" s="63">
        <f t="shared" si="8"/>
        <v>51605.16</v>
      </c>
      <c r="AI47" s="64">
        <f t="shared" si="5"/>
        <v>499376.69999999995</v>
      </c>
      <c r="AJ47" s="60">
        <f t="shared" si="9"/>
        <v>2592451.0699999998</v>
      </c>
      <c r="AK47" s="59">
        <f t="shared" si="10"/>
        <v>2219052.2800000003</v>
      </c>
      <c r="AL47" s="69">
        <f t="shared" si="6"/>
        <v>373398.78999999957</v>
      </c>
    </row>
    <row r="48" spans="1:38" ht="15" thickBot="1" x14ac:dyDescent="0.25">
      <c r="A48" s="50" t="s">
        <v>378</v>
      </c>
      <c r="B48" s="50" t="s">
        <v>379</v>
      </c>
      <c r="C48" s="88">
        <v>2633</v>
      </c>
      <c r="D48" s="89" t="s">
        <v>733</v>
      </c>
      <c r="E48" s="266" t="s">
        <v>1835</v>
      </c>
      <c r="F48" s="123">
        <v>302304.95</v>
      </c>
      <c r="G48" s="123">
        <v>0</v>
      </c>
      <c r="H48" s="123">
        <v>77422.080000000002</v>
      </c>
      <c r="I48" s="266">
        <v>683944.35</v>
      </c>
      <c r="J48" s="266">
        <v>73498.009999999995</v>
      </c>
      <c r="K48" s="287">
        <v>0</v>
      </c>
      <c r="L48" s="287">
        <v>24555.19</v>
      </c>
      <c r="N48" s="287">
        <v>0</v>
      </c>
      <c r="R48" s="266">
        <v>2707380.46</v>
      </c>
      <c r="S48" s="100">
        <v>1310565.7</v>
      </c>
      <c r="T48" s="100">
        <v>190000</v>
      </c>
      <c r="U48" s="100">
        <v>752.93</v>
      </c>
      <c r="W48" s="100">
        <v>1114286.8</v>
      </c>
      <c r="X48" s="100">
        <v>40750</v>
      </c>
      <c r="Y48" s="124">
        <v>1753697.8</v>
      </c>
      <c r="AB48" s="124">
        <v>635910.56000000006</v>
      </c>
      <c r="AC48" s="124">
        <v>183115.97</v>
      </c>
      <c r="AG48" s="99">
        <f t="shared" si="7"/>
        <v>379727.03</v>
      </c>
      <c r="AH48" s="63">
        <f t="shared" si="8"/>
        <v>24555.19</v>
      </c>
      <c r="AI48" s="64">
        <f t="shared" si="5"/>
        <v>355171.84000000003</v>
      </c>
      <c r="AJ48" s="60">
        <f t="shared" si="9"/>
        <v>2656355.4299999997</v>
      </c>
      <c r="AK48" s="59">
        <f t="shared" si="10"/>
        <v>2572724.3300000005</v>
      </c>
      <c r="AL48" s="69">
        <f t="shared" si="6"/>
        <v>83631.099999999162</v>
      </c>
    </row>
    <row r="49" spans="1:38" ht="15" thickBot="1" x14ac:dyDescent="0.25">
      <c r="A49" s="50" t="s">
        <v>378</v>
      </c>
      <c r="B49" s="50" t="s">
        <v>379</v>
      </c>
      <c r="C49" s="88">
        <v>1642</v>
      </c>
      <c r="D49" s="89" t="s">
        <v>734</v>
      </c>
      <c r="E49" s="266" t="s">
        <v>1908</v>
      </c>
      <c r="F49" s="123">
        <v>399197.09</v>
      </c>
      <c r="G49" s="123">
        <v>0</v>
      </c>
      <c r="H49" s="123">
        <v>46551.51</v>
      </c>
      <c r="I49" s="266">
        <v>628451.17000000004</v>
      </c>
      <c r="J49" s="266">
        <v>176873.51</v>
      </c>
      <c r="L49" s="287">
        <v>21169.200000000001</v>
      </c>
      <c r="N49" s="287">
        <v>120</v>
      </c>
      <c r="Q49" s="266">
        <v>99</v>
      </c>
      <c r="R49" s="266">
        <v>2321309.19</v>
      </c>
      <c r="S49" s="100">
        <v>624494.57999999996</v>
      </c>
      <c r="T49" s="100">
        <v>29460</v>
      </c>
      <c r="U49" s="100">
        <v>999.16</v>
      </c>
      <c r="W49" s="100">
        <v>719617.69</v>
      </c>
      <c r="X49" s="100">
        <v>41500</v>
      </c>
      <c r="Y49" s="124">
        <v>838897.69</v>
      </c>
      <c r="AB49" s="124">
        <v>414200.46</v>
      </c>
      <c r="AC49" s="124">
        <v>159275.59</v>
      </c>
      <c r="AG49" s="99">
        <f t="shared" si="7"/>
        <v>445748.60000000003</v>
      </c>
      <c r="AH49" s="63">
        <f t="shared" si="8"/>
        <v>21289.200000000001</v>
      </c>
      <c r="AI49" s="64">
        <f t="shared" si="5"/>
        <v>424459.4</v>
      </c>
      <c r="AJ49" s="60">
        <f t="shared" si="9"/>
        <v>1416071.43</v>
      </c>
      <c r="AK49" s="59">
        <f t="shared" si="10"/>
        <v>1412373.74</v>
      </c>
      <c r="AL49" s="69">
        <f t="shared" si="6"/>
        <v>3697.6899999999441</v>
      </c>
    </row>
    <row r="50" spans="1:38" ht="15" thickBot="1" x14ac:dyDescent="0.25">
      <c r="A50" s="50" t="s">
        <v>378</v>
      </c>
      <c r="B50" s="50" t="s">
        <v>379</v>
      </c>
      <c r="C50" s="88">
        <v>2100</v>
      </c>
      <c r="D50" s="89" t="s">
        <v>735</v>
      </c>
      <c r="E50" s="266" t="s">
        <v>1918</v>
      </c>
      <c r="F50" s="123">
        <v>636008.28</v>
      </c>
      <c r="G50" s="123">
        <v>0</v>
      </c>
      <c r="H50" s="123">
        <v>31895.35</v>
      </c>
      <c r="I50" s="266">
        <v>452980.18</v>
      </c>
      <c r="J50" s="266">
        <v>242829.73</v>
      </c>
      <c r="K50" s="287">
        <v>0</v>
      </c>
      <c r="L50" s="287">
        <v>75442.740000000005</v>
      </c>
      <c r="N50" s="287">
        <v>1508</v>
      </c>
      <c r="Q50" s="266">
        <v>4840.9399999999996</v>
      </c>
      <c r="R50" s="266">
        <v>991778.49</v>
      </c>
      <c r="S50" s="100">
        <v>579130.42000000004</v>
      </c>
      <c r="T50" s="100">
        <v>185570</v>
      </c>
      <c r="U50" s="100">
        <v>1971.53</v>
      </c>
      <c r="W50" s="100">
        <v>231103.5</v>
      </c>
      <c r="X50" s="100">
        <v>51000</v>
      </c>
      <c r="Y50" s="124">
        <v>426828.5</v>
      </c>
      <c r="AB50" s="124">
        <v>602611.67000000004</v>
      </c>
      <c r="AC50" s="124">
        <v>93982.58</v>
      </c>
      <c r="AF50" s="124">
        <v>88000</v>
      </c>
      <c r="AG50" s="99">
        <f t="shared" si="7"/>
        <v>667903.63</v>
      </c>
      <c r="AH50" s="63">
        <f t="shared" si="8"/>
        <v>76950.740000000005</v>
      </c>
      <c r="AI50" s="64">
        <f t="shared" si="5"/>
        <v>590952.89</v>
      </c>
      <c r="AJ50" s="60">
        <f t="shared" si="9"/>
        <v>1048775.4500000002</v>
      </c>
      <c r="AK50" s="59">
        <f t="shared" si="10"/>
        <v>1211422.75</v>
      </c>
      <c r="AL50" s="69">
        <f t="shared" si="6"/>
        <v>-162647.29999999981</v>
      </c>
    </row>
    <row r="51" spans="1:38" ht="15" thickBot="1" x14ac:dyDescent="0.25">
      <c r="A51" s="50" t="s">
        <v>378</v>
      </c>
      <c r="B51" s="50" t="s">
        <v>379</v>
      </c>
      <c r="C51" s="88">
        <v>1785</v>
      </c>
      <c r="D51" s="89" t="s">
        <v>736</v>
      </c>
      <c r="E51" s="266" t="s">
        <v>1919</v>
      </c>
      <c r="F51" s="123">
        <v>171587.99</v>
      </c>
      <c r="G51" s="123">
        <v>0</v>
      </c>
      <c r="H51" s="123">
        <v>64296.53</v>
      </c>
      <c r="I51" s="266">
        <v>2854073.85</v>
      </c>
      <c r="J51" s="266">
        <v>93220.800000000003</v>
      </c>
      <c r="L51" s="287">
        <v>17873.66</v>
      </c>
      <c r="N51" s="287">
        <v>7100</v>
      </c>
      <c r="Q51" s="266">
        <v>-8.77</v>
      </c>
      <c r="R51" s="266">
        <v>667821.93000000005</v>
      </c>
      <c r="S51" s="100">
        <v>676655.14</v>
      </c>
      <c r="T51" s="100">
        <v>57000</v>
      </c>
      <c r="U51" s="100">
        <v>404.95</v>
      </c>
      <c r="W51" s="100">
        <v>898526.31</v>
      </c>
      <c r="X51" s="100">
        <v>46000</v>
      </c>
      <c r="Y51" s="124">
        <v>1075426.31</v>
      </c>
      <c r="AB51" s="124">
        <v>306201.13</v>
      </c>
      <c r="AC51" s="124">
        <v>193319.82</v>
      </c>
      <c r="AG51" s="99">
        <f t="shared" si="7"/>
        <v>235884.52</v>
      </c>
      <c r="AH51" s="63">
        <f t="shared" si="8"/>
        <v>24973.66</v>
      </c>
      <c r="AI51" s="64">
        <f t="shared" si="5"/>
        <v>210910.86</v>
      </c>
      <c r="AJ51" s="60">
        <f t="shared" si="9"/>
        <v>1678586.4</v>
      </c>
      <c r="AK51" s="59">
        <f t="shared" si="10"/>
        <v>1574947.26</v>
      </c>
      <c r="AL51" s="69">
        <f t="shared" si="6"/>
        <v>103639.1399999999</v>
      </c>
    </row>
    <row r="52" spans="1:38" ht="15" thickBot="1" x14ac:dyDescent="0.25">
      <c r="A52" s="50" t="s">
        <v>370</v>
      </c>
      <c r="B52" s="50" t="s">
        <v>383</v>
      </c>
      <c r="C52" s="88">
        <v>1114</v>
      </c>
      <c r="D52" s="89" t="s">
        <v>737</v>
      </c>
      <c r="E52" s="266" t="s">
        <v>1836</v>
      </c>
      <c r="F52" s="123">
        <v>377872.79</v>
      </c>
      <c r="G52" s="123">
        <v>46058</v>
      </c>
      <c r="H52" s="123">
        <v>9358.4699999999993</v>
      </c>
      <c r="I52" s="266">
        <v>933485.6</v>
      </c>
      <c r="J52" s="266">
        <v>207667.94</v>
      </c>
      <c r="K52" s="287">
        <v>10800</v>
      </c>
      <c r="L52" s="287">
        <v>8560.49</v>
      </c>
      <c r="N52" s="287">
        <v>2458</v>
      </c>
      <c r="R52" s="266">
        <v>2139773.89</v>
      </c>
      <c r="S52" s="100">
        <v>553528.56999999995</v>
      </c>
      <c r="U52" s="100">
        <v>1043.1500000000001</v>
      </c>
      <c r="W52" s="100">
        <v>273787.5</v>
      </c>
      <c r="Y52" s="124">
        <v>273787.5</v>
      </c>
      <c r="AB52" s="124">
        <v>256786.82</v>
      </c>
      <c r="AC52" s="124">
        <v>181474.33</v>
      </c>
      <c r="AG52" s="99">
        <f t="shared" si="7"/>
        <v>433289.25999999995</v>
      </c>
      <c r="AH52" s="63">
        <f t="shared" si="8"/>
        <v>21818.489999999998</v>
      </c>
      <c r="AI52" s="64">
        <f t="shared" si="5"/>
        <v>411470.76999999996</v>
      </c>
      <c r="AJ52" s="60">
        <f t="shared" si="9"/>
        <v>828359.22</v>
      </c>
      <c r="AK52" s="59">
        <f t="shared" si="10"/>
        <v>712048.65</v>
      </c>
      <c r="AL52" s="69">
        <f t="shared" si="6"/>
        <v>116310.56999999995</v>
      </c>
    </row>
    <row r="53" spans="1:38" ht="15" thickBot="1" x14ac:dyDescent="0.25">
      <c r="A53" s="50" t="s">
        <v>370</v>
      </c>
      <c r="B53" s="50" t="s">
        <v>383</v>
      </c>
      <c r="C53" s="88">
        <v>595</v>
      </c>
      <c r="D53" s="89" t="s">
        <v>738</v>
      </c>
      <c r="E53" s="266" t="s">
        <v>1837</v>
      </c>
      <c r="F53" s="123">
        <v>383475.18</v>
      </c>
      <c r="G53" s="123">
        <v>75108</v>
      </c>
      <c r="H53" s="123">
        <v>13432</v>
      </c>
      <c r="I53" s="266">
        <v>419605.88</v>
      </c>
      <c r="J53" s="266">
        <v>159983.72</v>
      </c>
      <c r="K53" s="287">
        <v>18755</v>
      </c>
      <c r="L53" s="287">
        <v>7099.21</v>
      </c>
      <c r="N53" s="287">
        <v>972</v>
      </c>
      <c r="R53" s="266">
        <v>293207.49</v>
      </c>
      <c r="S53" s="100">
        <v>478127.68</v>
      </c>
      <c r="U53" s="100">
        <v>1648.27</v>
      </c>
      <c r="W53" s="100">
        <v>193777.5</v>
      </c>
      <c r="Y53" s="124">
        <v>193777.5</v>
      </c>
      <c r="AB53" s="124">
        <v>314827.06</v>
      </c>
      <c r="AC53" s="124">
        <v>76219.69</v>
      </c>
      <c r="AF53" s="124">
        <v>84316</v>
      </c>
      <c r="AG53" s="99">
        <f t="shared" si="7"/>
        <v>472015.18</v>
      </c>
      <c r="AH53" s="63">
        <f t="shared" si="8"/>
        <v>26826.21</v>
      </c>
      <c r="AI53" s="64">
        <f t="shared" si="5"/>
        <v>445188.97</v>
      </c>
      <c r="AJ53" s="60">
        <f t="shared" si="9"/>
        <v>673553.45</v>
      </c>
      <c r="AK53" s="59">
        <f t="shared" si="10"/>
        <v>669140.25</v>
      </c>
      <c r="AL53" s="69">
        <f t="shared" si="6"/>
        <v>4413.1999999999534</v>
      </c>
    </row>
    <row r="54" spans="1:38" ht="15" thickBot="1" x14ac:dyDescent="0.25">
      <c r="A54" s="50" t="s">
        <v>370</v>
      </c>
      <c r="B54" s="50" t="s">
        <v>383</v>
      </c>
      <c r="C54" s="88">
        <v>1925</v>
      </c>
      <c r="D54" s="89" t="s">
        <v>739</v>
      </c>
      <c r="E54" s="266" t="s">
        <v>1838</v>
      </c>
      <c r="F54" s="123">
        <v>335374.67</v>
      </c>
      <c r="G54" s="123">
        <v>62572</v>
      </c>
      <c r="H54" s="123">
        <v>35475.519999999997</v>
      </c>
      <c r="I54" s="266">
        <v>966194.49</v>
      </c>
      <c r="J54" s="266">
        <v>166864.01</v>
      </c>
      <c r="K54" s="287">
        <v>32648</v>
      </c>
      <c r="L54" s="287">
        <v>21013.45</v>
      </c>
      <c r="N54" s="287">
        <v>8828.9699999999993</v>
      </c>
      <c r="R54" s="266">
        <v>1946315.03</v>
      </c>
      <c r="S54" s="100">
        <v>1110686.29</v>
      </c>
      <c r="T54" s="100">
        <v>44950</v>
      </c>
      <c r="U54" s="100">
        <v>1087.47</v>
      </c>
      <c r="W54" s="100">
        <v>422755</v>
      </c>
      <c r="Y54" s="124">
        <v>713655</v>
      </c>
      <c r="AB54" s="124">
        <v>439046.65</v>
      </c>
      <c r="AC54" s="124">
        <v>176495.72</v>
      </c>
      <c r="AF54" s="124">
        <v>8460</v>
      </c>
      <c r="AG54" s="99">
        <f t="shared" si="7"/>
        <v>433422.19</v>
      </c>
      <c r="AH54" s="63">
        <f t="shared" si="8"/>
        <v>62490.42</v>
      </c>
      <c r="AI54" s="64">
        <f t="shared" si="5"/>
        <v>370931.77</v>
      </c>
      <c r="AJ54" s="60">
        <f t="shared" si="9"/>
        <v>1579478.76</v>
      </c>
      <c r="AK54" s="59">
        <f t="shared" si="10"/>
        <v>1337657.3699999999</v>
      </c>
      <c r="AL54" s="69">
        <f t="shared" si="6"/>
        <v>241821.39000000013</v>
      </c>
    </row>
    <row r="55" spans="1:38" ht="15" thickBot="1" x14ac:dyDescent="0.25">
      <c r="A55" s="50" t="s">
        <v>370</v>
      </c>
      <c r="B55" s="50" t="s">
        <v>383</v>
      </c>
      <c r="C55" s="88">
        <v>3610</v>
      </c>
      <c r="D55" s="89" t="s">
        <v>740</v>
      </c>
      <c r="E55" s="266" t="s">
        <v>1839</v>
      </c>
      <c r="F55" s="123">
        <v>653483.86</v>
      </c>
      <c r="G55" s="123">
        <v>262768.5</v>
      </c>
      <c r="H55" s="123">
        <v>71839.429999999993</v>
      </c>
      <c r="I55" s="266">
        <v>915765.53</v>
      </c>
      <c r="J55" s="266">
        <v>460825.73</v>
      </c>
      <c r="K55" s="287">
        <v>50200</v>
      </c>
      <c r="L55" s="287">
        <v>33598.769999999997</v>
      </c>
      <c r="N55" s="287">
        <v>6096.81</v>
      </c>
      <c r="Q55" s="266">
        <v>3000</v>
      </c>
      <c r="R55" s="266">
        <v>2217512.62</v>
      </c>
      <c r="S55" s="100">
        <v>1934067.23</v>
      </c>
      <c r="U55" s="100">
        <v>2204.2199999999998</v>
      </c>
      <c r="W55" s="100">
        <v>604655</v>
      </c>
      <c r="Y55" s="124">
        <v>951055</v>
      </c>
      <c r="AB55" s="124">
        <v>592730.12</v>
      </c>
      <c r="AC55" s="124">
        <v>179138.55</v>
      </c>
      <c r="AF55" s="124">
        <v>22600</v>
      </c>
      <c r="AG55" s="99">
        <f t="shared" si="7"/>
        <v>988091.79</v>
      </c>
      <c r="AH55" s="63">
        <f t="shared" si="8"/>
        <v>89895.579999999987</v>
      </c>
      <c r="AI55" s="64">
        <f t="shared" si="5"/>
        <v>898196.21000000008</v>
      </c>
      <c r="AJ55" s="60">
        <f t="shared" si="9"/>
        <v>2540926.4500000002</v>
      </c>
      <c r="AK55" s="59">
        <f t="shared" si="10"/>
        <v>1745523.6700000002</v>
      </c>
      <c r="AL55" s="69">
        <f t="shared" si="6"/>
        <v>795402.78</v>
      </c>
    </row>
    <row r="56" spans="1:38" ht="15" thickBot="1" x14ac:dyDescent="0.25">
      <c r="A56" s="50" t="s">
        <v>370</v>
      </c>
      <c r="B56" s="50" t="s">
        <v>383</v>
      </c>
      <c r="C56" s="88">
        <v>4226</v>
      </c>
      <c r="D56" s="89" t="s">
        <v>741</v>
      </c>
      <c r="E56" s="266" t="s">
        <v>1840</v>
      </c>
      <c r="F56" s="123">
        <v>606555.97</v>
      </c>
      <c r="G56" s="123">
        <v>94223.5</v>
      </c>
      <c r="H56" s="123">
        <v>46896.23</v>
      </c>
      <c r="I56" s="266">
        <v>881479.09</v>
      </c>
      <c r="J56" s="266">
        <v>173400.11</v>
      </c>
      <c r="K56" s="287">
        <v>11830</v>
      </c>
      <c r="L56" s="287">
        <v>30245.200000000001</v>
      </c>
      <c r="N56" s="287">
        <v>6581</v>
      </c>
      <c r="R56" s="266">
        <v>1921030.3</v>
      </c>
      <c r="S56" s="100">
        <v>1404818.32</v>
      </c>
      <c r="T56" s="100">
        <v>109286</v>
      </c>
      <c r="U56" s="100">
        <v>1422.03</v>
      </c>
      <c r="W56" s="100">
        <v>421582.5</v>
      </c>
      <c r="Y56" s="124">
        <v>734782.5</v>
      </c>
      <c r="AB56" s="124">
        <v>587328.26</v>
      </c>
      <c r="AC56" s="124">
        <v>199881.45</v>
      </c>
      <c r="AG56" s="99">
        <f t="shared" si="7"/>
        <v>747675.7</v>
      </c>
      <c r="AH56" s="63">
        <f t="shared" si="8"/>
        <v>48656.2</v>
      </c>
      <c r="AI56" s="64">
        <f t="shared" si="5"/>
        <v>699019.5</v>
      </c>
      <c r="AJ56" s="60">
        <f t="shared" si="9"/>
        <v>1937108.85</v>
      </c>
      <c r="AK56" s="59">
        <f t="shared" si="10"/>
        <v>1521992.21</v>
      </c>
      <c r="AL56" s="69">
        <f t="shared" si="6"/>
        <v>415116.64000000013</v>
      </c>
    </row>
    <row r="57" spans="1:38" ht="15" thickBot="1" x14ac:dyDescent="0.25">
      <c r="A57" s="50" t="s">
        <v>370</v>
      </c>
      <c r="B57" s="50" t="s">
        <v>383</v>
      </c>
      <c r="C57" s="88">
        <v>2265</v>
      </c>
      <c r="D57" s="89" t="s">
        <v>742</v>
      </c>
      <c r="E57" s="266" t="s">
        <v>1841</v>
      </c>
      <c r="F57" s="123">
        <v>519812.3</v>
      </c>
      <c r="G57" s="123">
        <v>28266</v>
      </c>
      <c r="H57" s="123">
        <v>16490</v>
      </c>
      <c r="I57" s="266">
        <v>805799.36</v>
      </c>
      <c r="J57" s="266">
        <v>228665.91</v>
      </c>
      <c r="K57" s="287">
        <v>57879.14</v>
      </c>
      <c r="L57" s="287">
        <v>25410.22</v>
      </c>
      <c r="N57" s="287">
        <v>1288</v>
      </c>
      <c r="Q57" s="266">
        <v>-16.75</v>
      </c>
      <c r="R57" s="266">
        <v>1915444.77</v>
      </c>
      <c r="S57" s="100">
        <v>1148825.1599999999</v>
      </c>
      <c r="T57" s="100">
        <v>33092</v>
      </c>
      <c r="U57" s="100">
        <v>1457.55</v>
      </c>
      <c r="W57" s="100">
        <v>568415</v>
      </c>
      <c r="Y57" s="124">
        <v>759935</v>
      </c>
      <c r="AB57" s="124">
        <v>698525.7</v>
      </c>
      <c r="AC57" s="124">
        <v>221011.06</v>
      </c>
      <c r="AG57" s="99">
        <f t="shared" si="7"/>
        <v>564568.30000000005</v>
      </c>
      <c r="AH57" s="63">
        <f t="shared" si="8"/>
        <v>84577.36</v>
      </c>
      <c r="AI57" s="64">
        <f t="shared" si="5"/>
        <v>479990.94000000006</v>
      </c>
      <c r="AJ57" s="60">
        <f t="shared" si="9"/>
        <v>1751789.71</v>
      </c>
      <c r="AK57" s="59">
        <f t="shared" si="10"/>
        <v>1679471.76</v>
      </c>
      <c r="AL57" s="69">
        <f t="shared" si="6"/>
        <v>72317.949999999953</v>
      </c>
    </row>
    <row r="58" spans="1:38" ht="15" thickBot="1" x14ac:dyDescent="0.25">
      <c r="A58" s="50" t="s">
        <v>370</v>
      </c>
      <c r="B58" s="50" t="s">
        <v>383</v>
      </c>
      <c r="C58" s="88">
        <v>1848</v>
      </c>
      <c r="D58" s="89" t="s">
        <v>743</v>
      </c>
      <c r="E58" s="266" t="s">
        <v>1842</v>
      </c>
      <c r="F58" s="123">
        <v>369626.48</v>
      </c>
      <c r="G58" s="123">
        <v>77545.5</v>
      </c>
      <c r="H58" s="123">
        <v>21602.46</v>
      </c>
      <c r="I58" s="266">
        <v>777279.44</v>
      </c>
      <c r="J58" s="266">
        <v>219835.11</v>
      </c>
      <c r="K58" s="287">
        <v>12940</v>
      </c>
      <c r="L58" s="287">
        <v>16507.64</v>
      </c>
      <c r="N58" s="287">
        <v>1977</v>
      </c>
      <c r="Q58" s="266">
        <v>-34.880000000000003</v>
      </c>
      <c r="R58" s="266">
        <v>1650781.62</v>
      </c>
      <c r="S58" s="100">
        <v>1097484.21</v>
      </c>
      <c r="T58" s="100">
        <v>20188</v>
      </c>
      <c r="U58" s="100">
        <v>1306.9100000000001</v>
      </c>
      <c r="W58" s="100">
        <v>219540</v>
      </c>
      <c r="Y58" s="124">
        <v>467140</v>
      </c>
      <c r="AB58" s="124">
        <v>465246.96</v>
      </c>
      <c r="AC58" s="124">
        <v>180825</v>
      </c>
      <c r="AG58" s="99">
        <f t="shared" si="7"/>
        <v>468774.44</v>
      </c>
      <c r="AH58" s="63">
        <f t="shared" si="8"/>
        <v>31424.639999999999</v>
      </c>
      <c r="AI58" s="64">
        <f t="shared" si="5"/>
        <v>437349.8</v>
      </c>
      <c r="AJ58" s="60">
        <f t="shared" si="9"/>
        <v>1338519.1199999999</v>
      </c>
      <c r="AK58" s="59">
        <f t="shared" si="10"/>
        <v>1113211.96</v>
      </c>
      <c r="AL58" s="69">
        <f t="shared" si="6"/>
        <v>225307.15999999992</v>
      </c>
    </row>
    <row r="59" spans="1:38" ht="15" thickBot="1" x14ac:dyDescent="0.25">
      <c r="A59" s="50" t="s">
        <v>370</v>
      </c>
      <c r="B59" s="50" t="s">
        <v>383</v>
      </c>
      <c r="C59" s="88">
        <v>1945</v>
      </c>
      <c r="D59" s="89" t="s">
        <v>744</v>
      </c>
      <c r="E59" s="266" t="s">
        <v>1843</v>
      </c>
      <c r="F59" s="123">
        <v>186983.6</v>
      </c>
      <c r="G59" s="123">
        <v>92097</v>
      </c>
      <c r="H59" s="123">
        <v>42612.45</v>
      </c>
      <c r="I59" s="266">
        <v>1004010.94</v>
      </c>
      <c r="J59" s="266">
        <v>192736.13</v>
      </c>
      <c r="K59" s="287">
        <v>4896</v>
      </c>
      <c r="L59" s="287">
        <v>20582.59</v>
      </c>
      <c r="N59" s="287">
        <v>2128.7199999999998</v>
      </c>
      <c r="R59" s="266">
        <v>2032099.69</v>
      </c>
      <c r="S59" s="100">
        <v>1196674.04</v>
      </c>
      <c r="U59" s="100">
        <v>484.95</v>
      </c>
      <c r="W59" s="100">
        <v>271057.5</v>
      </c>
      <c r="Y59" s="124">
        <v>673757.5</v>
      </c>
      <c r="AB59" s="124">
        <v>397476.31</v>
      </c>
      <c r="AC59" s="124">
        <v>194108.44</v>
      </c>
      <c r="AF59" s="124">
        <v>4700</v>
      </c>
      <c r="AG59" s="99">
        <f t="shared" si="7"/>
        <v>321693.05</v>
      </c>
      <c r="AH59" s="63">
        <f t="shared" si="8"/>
        <v>27607.31</v>
      </c>
      <c r="AI59" s="64">
        <f t="shared" si="5"/>
        <v>294085.74</v>
      </c>
      <c r="AJ59" s="60">
        <f t="shared" si="9"/>
        <v>1468216.49</v>
      </c>
      <c r="AK59" s="59">
        <f t="shared" si="10"/>
        <v>1270042.25</v>
      </c>
      <c r="AL59" s="69">
        <f t="shared" si="6"/>
        <v>198174.24</v>
      </c>
    </row>
    <row r="60" spans="1:38" ht="15" thickBot="1" x14ac:dyDescent="0.25">
      <c r="A60" s="50" t="s">
        <v>370</v>
      </c>
      <c r="B60" s="50" t="s">
        <v>383</v>
      </c>
      <c r="C60" s="88">
        <v>4776</v>
      </c>
      <c r="D60" s="89" t="s">
        <v>745</v>
      </c>
      <c r="E60" s="266" t="s">
        <v>1844</v>
      </c>
      <c r="F60" s="123">
        <v>384850.38</v>
      </c>
      <c r="G60" s="123">
        <v>202529.5</v>
      </c>
      <c r="H60" s="123">
        <v>32750</v>
      </c>
      <c r="I60" s="266">
        <v>1572457.12</v>
      </c>
      <c r="J60" s="266">
        <v>193766.54</v>
      </c>
      <c r="K60" s="287">
        <v>22965</v>
      </c>
      <c r="L60" s="287">
        <v>56436.06</v>
      </c>
      <c r="N60" s="287">
        <v>7008</v>
      </c>
      <c r="Q60" s="266">
        <v>-5033.16</v>
      </c>
      <c r="R60" s="266">
        <v>1174038.5</v>
      </c>
      <c r="S60" s="100">
        <v>1960745.92</v>
      </c>
      <c r="T60" s="100">
        <v>68280</v>
      </c>
      <c r="U60" s="100">
        <v>1158.5</v>
      </c>
      <c r="W60" s="100">
        <v>375007.5</v>
      </c>
      <c r="Y60" s="124">
        <v>855507.5</v>
      </c>
      <c r="AA60" s="124">
        <v>9784</v>
      </c>
      <c r="AB60" s="124">
        <v>792159.64</v>
      </c>
      <c r="AC60" s="124">
        <v>210858.03</v>
      </c>
      <c r="AG60" s="99">
        <f t="shared" si="7"/>
        <v>620129.88</v>
      </c>
      <c r="AH60" s="63">
        <f t="shared" si="8"/>
        <v>86409.06</v>
      </c>
      <c r="AI60" s="64">
        <f t="shared" si="5"/>
        <v>533720.82000000007</v>
      </c>
      <c r="AJ60" s="60">
        <f t="shared" si="9"/>
        <v>2405191.92</v>
      </c>
      <c r="AK60" s="59">
        <f t="shared" si="10"/>
        <v>1868309.1700000002</v>
      </c>
      <c r="AL60" s="69">
        <f t="shared" si="6"/>
        <v>536882.74999999977</v>
      </c>
    </row>
    <row r="61" spans="1:38" ht="15" thickBot="1" x14ac:dyDescent="0.25">
      <c r="A61" s="50" t="s">
        <v>370</v>
      </c>
      <c r="B61" s="50" t="s">
        <v>383</v>
      </c>
      <c r="C61" s="88">
        <v>5154</v>
      </c>
      <c r="D61" s="89" t="s">
        <v>746</v>
      </c>
      <c r="E61" s="266" t="s">
        <v>1845</v>
      </c>
      <c r="F61" s="123">
        <v>1079331.7</v>
      </c>
      <c r="G61" s="123">
        <v>549999.5</v>
      </c>
      <c r="H61" s="123">
        <v>60152.38</v>
      </c>
      <c r="I61" s="266">
        <v>1140367.45</v>
      </c>
      <c r="J61" s="266">
        <v>671142.79</v>
      </c>
      <c r="K61" s="287">
        <v>43300</v>
      </c>
      <c r="L61" s="287">
        <v>41406.160000000003</v>
      </c>
      <c r="N61" s="287">
        <v>7867.18</v>
      </c>
      <c r="R61" s="266">
        <v>3795531.45</v>
      </c>
      <c r="S61" s="100">
        <v>2613312.19</v>
      </c>
      <c r="T61" s="100">
        <v>164120</v>
      </c>
      <c r="U61" s="100">
        <v>2937.53</v>
      </c>
      <c r="W61" s="100">
        <v>465297.5</v>
      </c>
      <c r="Y61" s="124">
        <v>1096697.5</v>
      </c>
      <c r="AB61" s="124">
        <v>839062.28</v>
      </c>
      <c r="AC61" s="124">
        <v>315211.96999999997</v>
      </c>
      <c r="AF61" s="124">
        <v>20500</v>
      </c>
      <c r="AG61" s="99">
        <f t="shared" si="7"/>
        <v>1689483.5799999998</v>
      </c>
      <c r="AH61" s="63">
        <f t="shared" si="8"/>
        <v>92573.34</v>
      </c>
      <c r="AI61" s="64">
        <f t="shared" si="5"/>
        <v>1596910.2399999998</v>
      </c>
      <c r="AJ61" s="60">
        <f t="shared" si="9"/>
        <v>3245667.2199999997</v>
      </c>
      <c r="AK61" s="59">
        <f t="shared" si="10"/>
        <v>2271471.75</v>
      </c>
      <c r="AL61" s="69">
        <f t="shared" si="6"/>
        <v>974195.46999999974</v>
      </c>
    </row>
    <row r="62" spans="1:38" ht="15" thickBot="1" x14ac:dyDescent="0.25">
      <c r="A62" s="50" t="s">
        <v>370</v>
      </c>
      <c r="B62" s="50" t="s">
        <v>383</v>
      </c>
      <c r="C62" s="88">
        <v>3300</v>
      </c>
      <c r="D62" s="89" t="s">
        <v>747</v>
      </c>
      <c r="E62" s="266" t="s">
        <v>1846</v>
      </c>
      <c r="F62" s="123">
        <v>279431.90000000002</v>
      </c>
      <c r="G62" s="123">
        <v>201718</v>
      </c>
      <c r="H62" s="123">
        <v>23807.64</v>
      </c>
      <c r="I62" s="266">
        <v>593754.23</v>
      </c>
      <c r="J62" s="266">
        <v>212439.69</v>
      </c>
      <c r="K62" s="287">
        <v>33476</v>
      </c>
      <c r="L62" s="287">
        <v>29487.96</v>
      </c>
      <c r="N62" s="287">
        <v>7203</v>
      </c>
      <c r="Q62" s="266">
        <v>-2736</v>
      </c>
      <c r="R62" s="266">
        <v>1606269.64</v>
      </c>
      <c r="S62" s="100">
        <v>1355365.36</v>
      </c>
      <c r="U62" s="100">
        <v>749.71</v>
      </c>
      <c r="W62" s="100">
        <v>317327</v>
      </c>
      <c r="X62" s="100">
        <v>20000</v>
      </c>
      <c r="Y62" s="124">
        <v>619027</v>
      </c>
      <c r="AA62" s="124">
        <v>440</v>
      </c>
      <c r="AB62" s="124">
        <v>647762</v>
      </c>
      <c r="AC62" s="124">
        <v>195606.12</v>
      </c>
      <c r="AG62" s="99">
        <f t="shared" si="7"/>
        <v>504957.54000000004</v>
      </c>
      <c r="AH62" s="63">
        <f t="shared" si="8"/>
        <v>70166.959999999992</v>
      </c>
      <c r="AI62" s="64">
        <f t="shared" si="5"/>
        <v>434790.58000000007</v>
      </c>
      <c r="AJ62" s="60">
        <f t="shared" si="9"/>
        <v>1693442.07</v>
      </c>
      <c r="AK62" s="59">
        <f t="shared" si="10"/>
        <v>1462835.12</v>
      </c>
      <c r="AL62" s="69">
        <f t="shared" si="6"/>
        <v>230606.94999999995</v>
      </c>
    </row>
    <row r="63" spans="1:38" ht="15" thickBot="1" x14ac:dyDescent="0.25">
      <c r="A63" s="50" t="s">
        <v>370</v>
      </c>
      <c r="B63" s="50" t="s">
        <v>383</v>
      </c>
      <c r="C63" s="88">
        <v>2046</v>
      </c>
      <c r="D63" s="89" t="s">
        <v>748</v>
      </c>
      <c r="E63" s="266" t="s">
        <v>1847</v>
      </c>
      <c r="F63" s="123">
        <v>393444.48</v>
      </c>
      <c r="G63" s="123">
        <v>222434</v>
      </c>
      <c r="H63" s="123">
        <v>30636.46</v>
      </c>
      <c r="I63" s="266">
        <v>534344.03</v>
      </c>
      <c r="J63" s="266">
        <v>151934.17000000001</v>
      </c>
      <c r="K63" s="287">
        <v>12000</v>
      </c>
      <c r="L63" s="287">
        <v>24684.66</v>
      </c>
      <c r="N63" s="287">
        <v>11293.2</v>
      </c>
      <c r="R63" s="266">
        <v>2640334.33</v>
      </c>
      <c r="S63" s="100">
        <v>1162734.54</v>
      </c>
      <c r="U63" s="100">
        <v>1022.46</v>
      </c>
      <c r="W63" s="100">
        <v>410812.5</v>
      </c>
      <c r="Y63" s="124">
        <v>410812.5</v>
      </c>
      <c r="AA63" s="124">
        <v>800</v>
      </c>
      <c r="AB63" s="124">
        <v>590094.23</v>
      </c>
      <c r="AC63" s="124">
        <v>101644.15</v>
      </c>
      <c r="AG63" s="99">
        <f t="shared" si="7"/>
        <v>646514.93999999994</v>
      </c>
      <c r="AH63" s="63">
        <f t="shared" si="8"/>
        <v>47977.86</v>
      </c>
      <c r="AI63" s="64">
        <f t="shared" si="5"/>
        <v>598537.07999999996</v>
      </c>
      <c r="AJ63" s="60">
        <f t="shared" si="9"/>
        <v>1574569.5</v>
      </c>
      <c r="AK63" s="59">
        <f t="shared" si="10"/>
        <v>1103350.8799999999</v>
      </c>
      <c r="AL63" s="69">
        <f t="shared" si="6"/>
        <v>471218.62000000011</v>
      </c>
    </row>
    <row r="64" spans="1:38" ht="15" thickBot="1" x14ac:dyDescent="0.25">
      <c r="A64" s="50" t="s">
        <v>370</v>
      </c>
      <c r="B64" s="50" t="s">
        <v>383</v>
      </c>
      <c r="C64" s="88">
        <v>1475</v>
      </c>
      <c r="D64" s="89" t="s">
        <v>749</v>
      </c>
      <c r="E64" s="266" t="s">
        <v>1909</v>
      </c>
      <c r="F64" s="123">
        <v>254580.1</v>
      </c>
      <c r="G64" s="123">
        <v>49521</v>
      </c>
      <c r="H64" s="123">
        <v>19114.36</v>
      </c>
      <c r="I64" s="266">
        <v>1731487.77</v>
      </c>
      <c r="J64" s="266">
        <v>198247.62</v>
      </c>
      <c r="K64" s="287">
        <v>27310</v>
      </c>
      <c r="L64" s="287">
        <v>18576.419999999998</v>
      </c>
      <c r="N64" s="287">
        <v>2288</v>
      </c>
      <c r="R64" s="266">
        <v>2029021.21</v>
      </c>
      <c r="S64" s="100">
        <v>691266.04</v>
      </c>
      <c r="U64" s="100">
        <v>747.95</v>
      </c>
      <c r="W64" s="100">
        <v>246067.5</v>
      </c>
      <c r="Y64" s="124">
        <v>246067.5</v>
      </c>
      <c r="AB64" s="124">
        <v>487887.63</v>
      </c>
      <c r="AC64" s="124">
        <v>220225.36</v>
      </c>
      <c r="AF64" s="124">
        <v>12731</v>
      </c>
      <c r="AG64" s="99">
        <f t="shared" si="7"/>
        <v>323215.45999999996</v>
      </c>
      <c r="AH64" s="63">
        <f t="shared" si="8"/>
        <v>48174.42</v>
      </c>
      <c r="AI64" s="64">
        <f t="shared" si="5"/>
        <v>275041.03999999998</v>
      </c>
      <c r="AJ64" s="60">
        <f t="shared" si="9"/>
        <v>938081.49</v>
      </c>
      <c r="AK64" s="59">
        <f t="shared" si="10"/>
        <v>966911.49</v>
      </c>
      <c r="AL64" s="69">
        <f t="shared" si="6"/>
        <v>-28830</v>
      </c>
    </row>
    <row r="65" spans="1:38" ht="15" thickBot="1" x14ac:dyDescent="0.25">
      <c r="A65" s="50" t="s">
        <v>386</v>
      </c>
      <c r="B65" s="50" t="s">
        <v>387</v>
      </c>
      <c r="C65" s="88">
        <v>1295</v>
      </c>
      <c r="D65" s="89" t="s">
        <v>750</v>
      </c>
      <c r="E65" s="266" t="s">
        <v>1848</v>
      </c>
      <c r="F65" s="123">
        <v>469315.43</v>
      </c>
      <c r="G65" s="123">
        <v>30000</v>
      </c>
      <c r="H65" s="123">
        <v>29818.35</v>
      </c>
      <c r="I65" s="266">
        <v>2466679.31</v>
      </c>
      <c r="J65" s="266">
        <v>2229.9699999999998</v>
      </c>
      <c r="K65" s="287">
        <v>14885</v>
      </c>
      <c r="L65" s="287">
        <v>22800</v>
      </c>
      <c r="Q65" s="266">
        <v>6224.94</v>
      </c>
      <c r="R65" s="266">
        <v>849648.43</v>
      </c>
      <c r="S65" s="100">
        <v>830329.77</v>
      </c>
      <c r="T65" s="100">
        <v>30100</v>
      </c>
      <c r="U65" s="100">
        <v>847.23</v>
      </c>
      <c r="W65" s="100">
        <v>1122234</v>
      </c>
      <c r="X65" s="100">
        <v>60040</v>
      </c>
      <c r="Y65" s="124">
        <v>1448234</v>
      </c>
      <c r="AB65" s="124">
        <v>430059.96</v>
      </c>
      <c r="AC65" s="124">
        <v>125597.64</v>
      </c>
      <c r="AG65" s="99">
        <f t="shared" si="7"/>
        <v>529133.78</v>
      </c>
      <c r="AH65" s="63">
        <f t="shared" si="8"/>
        <v>37685</v>
      </c>
      <c r="AI65" s="64">
        <f t="shared" si="5"/>
        <v>491448.78</v>
      </c>
      <c r="AJ65" s="60">
        <f t="shared" si="9"/>
        <v>2043551</v>
      </c>
      <c r="AK65" s="59">
        <f t="shared" si="10"/>
        <v>2003891.5999999999</v>
      </c>
      <c r="AL65" s="69">
        <f t="shared" si="6"/>
        <v>39659.40000000014</v>
      </c>
    </row>
    <row r="66" spans="1:38" ht="15" thickBot="1" x14ac:dyDescent="0.25">
      <c r="A66" s="50" t="s">
        <v>386</v>
      </c>
      <c r="B66" s="50" t="s">
        <v>387</v>
      </c>
      <c r="C66" s="88">
        <v>1368</v>
      </c>
      <c r="D66" s="89" t="s">
        <v>751</v>
      </c>
      <c r="E66" s="266" t="s">
        <v>1849</v>
      </c>
      <c r="F66" s="123">
        <v>621987.17000000004</v>
      </c>
      <c r="G66" s="123">
        <v>0</v>
      </c>
      <c r="H66" s="123">
        <v>16643.650000000001</v>
      </c>
      <c r="I66" s="266">
        <v>728996.78</v>
      </c>
      <c r="J66" s="266">
        <v>47988</v>
      </c>
      <c r="N66" s="287">
        <v>0</v>
      </c>
      <c r="Q66" s="266">
        <v>-32976.04</v>
      </c>
      <c r="R66" s="266">
        <v>2366925.61</v>
      </c>
      <c r="S66" s="100">
        <v>675322.93</v>
      </c>
      <c r="T66" s="100">
        <v>107260</v>
      </c>
      <c r="U66" s="100">
        <v>2104.4899999999998</v>
      </c>
      <c r="W66" s="100">
        <v>995523</v>
      </c>
      <c r="X66" s="100">
        <v>13540</v>
      </c>
      <c r="Y66" s="124">
        <v>1009023</v>
      </c>
      <c r="AB66" s="124">
        <v>381734.26</v>
      </c>
      <c r="AC66" s="124">
        <v>166676.62</v>
      </c>
      <c r="AG66" s="99">
        <f t="shared" si="7"/>
        <v>638630.82000000007</v>
      </c>
      <c r="AH66" s="63">
        <f t="shared" si="8"/>
        <v>0</v>
      </c>
      <c r="AI66" s="64">
        <f t="shared" si="5"/>
        <v>638630.82000000007</v>
      </c>
      <c r="AJ66" s="60">
        <f t="shared" si="9"/>
        <v>1793750.42</v>
      </c>
      <c r="AK66" s="59">
        <f t="shared" si="10"/>
        <v>1557433.88</v>
      </c>
      <c r="AL66" s="69">
        <f t="shared" si="6"/>
        <v>236316.54000000004</v>
      </c>
    </row>
    <row r="67" spans="1:38" ht="15" thickBot="1" x14ac:dyDescent="0.25">
      <c r="A67" s="50" t="s">
        <v>386</v>
      </c>
      <c r="B67" s="50" t="s">
        <v>387</v>
      </c>
      <c r="C67" s="88">
        <v>2588</v>
      </c>
      <c r="D67" s="89" t="s">
        <v>752</v>
      </c>
      <c r="E67" s="266" t="s">
        <v>1850</v>
      </c>
      <c r="F67" s="123">
        <v>338258.21</v>
      </c>
      <c r="G67" s="123">
        <v>0</v>
      </c>
      <c r="H67" s="123">
        <v>60954.62</v>
      </c>
      <c r="I67" s="266">
        <v>708023.62</v>
      </c>
      <c r="J67" s="266">
        <v>66300.14</v>
      </c>
      <c r="K67" s="287">
        <v>0</v>
      </c>
      <c r="L67" s="287">
        <v>0</v>
      </c>
      <c r="N67" s="287">
        <v>0</v>
      </c>
      <c r="Q67" s="266">
        <v>-16759.05</v>
      </c>
      <c r="R67" s="266">
        <v>1982889.72</v>
      </c>
      <c r="S67" s="100">
        <v>808854.58</v>
      </c>
      <c r="T67" s="100">
        <v>28625</v>
      </c>
      <c r="U67" s="100">
        <v>1004.4</v>
      </c>
      <c r="W67" s="100">
        <v>964047</v>
      </c>
      <c r="X67" s="100">
        <v>15000</v>
      </c>
      <c r="Y67" s="124">
        <v>1242741</v>
      </c>
      <c r="AB67" s="124">
        <v>650084.1</v>
      </c>
      <c r="AC67" s="124">
        <v>135673.82</v>
      </c>
      <c r="AG67" s="99">
        <f t="shared" si="7"/>
        <v>399212.83</v>
      </c>
      <c r="AH67" s="63">
        <f t="shared" si="8"/>
        <v>0</v>
      </c>
      <c r="AI67" s="64">
        <f t="shared" si="5"/>
        <v>399212.83</v>
      </c>
      <c r="AJ67" s="60">
        <f t="shared" si="9"/>
        <v>1817530.98</v>
      </c>
      <c r="AK67" s="59">
        <f t="shared" si="10"/>
        <v>2028498.9200000002</v>
      </c>
      <c r="AL67" s="69">
        <f t="shared" si="6"/>
        <v>-210967.94000000018</v>
      </c>
    </row>
    <row r="68" spans="1:38" ht="15" thickBot="1" x14ac:dyDescent="0.25">
      <c r="A68" s="50" t="s">
        <v>386</v>
      </c>
      <c r="B68" s="50" t="s">
        <v>387</v>
      </c>
      <c r="C68" s="88">
        <v>1190</v>
      </c>
      <c r="D68" s="89" t="s">
        <v>753</v>
      </c>
      <c r="E68" s="266" t="s">
        <v>1851</v>
      </c>
      <c r="F68" s="123">
        <v>470565.59</v>
      </c>
      <c r="G68" s="123">
        <v>0</v>
      </c>
      <c r="H68" s="123">
        <v>61953.87</v>
      </c>
      <c r="I68" s="266">
        <v>880177.26</v>
      </c>
      <c r="J68" s="266">
        <v>56929.52</v>
      </c>
      <c r="K68" s="287">
        <v>13571</v>
      </c>
      <c r="L68" s="287">
        <v>16456.86</v>
      </c>
      <c r="N68" s="287">
        <v>0</v>
      </c>
      <c r="Q68" s="266">
        <v>6742.26</v>
      </c>
      <c r="R68" s="266">
        <v>2283492.7400000002</v>
      </c>
      <c r="S68" s="100">
        <v>686292.99</v>
      </c>
      <c r="T68" s="100">
        <v>35818</v>
      </c>
      <c r="U68" s="100">
        <v>1084.47</v>
      </c>
      <c r="W68" s="100">
        <v>1188763</v>
      </c>
      <c r="X68" s="100">
        <v>15020</v>
      </c>
      <c r="Y68" s="124">
        <v>1370115</v>
      </c>
      <c r="AB68" s="124">
        <v>437637.88</v>
      </c>
      <c r="AC68" s="124">
        <v>192054.49</v>
      </c>
      <c r="AG68" s="99">
        <f t="shared" ref="AG68:AG99" si="11">SUM(F68:H68)</f>
        <v>532519.46000000008</v>
      </c>
      <c r="AH68" s="63">
        <f t="shared" ref="AH68:AH99" si="12">SUM(K68:N68)</f>
        <v>30027.86</v>
      </c>
      <c r="AI68" s="64">
        <f t="shared" si="5"/>
        <v>502491.60000000009</v>
      </c>
      <c r="AJ68" s="60">
        <f t="shared" ref="AJ68:AJ99" si="13">SUM(S68:X68)</f>
        <v>1926978.46</v>
      </c>
      <c r="AK68" s="59">
        <f t="shared" ref="AK68:AK99" si="14">SUM(Y68:AF68)</f>
        <v>1999807.3699999999</v>
      </c>
      <c r="AL68" s="69">
        <f t="shared" si="6"/>
        <v>-72828.909999999916</v>
      </c>
    </row>
    <row r="69" spans="1:38" ht="15" thickBot="1" x14ac:dyDescent="0.25">
      <c r="A69" s="50" t="s">
        <v>386</v>
      </c>
      <c r="B69" s="50" t="s">
        <v>387</v>
      </c>
      <c r="C69" s="88">
        <v>897</v>
      </c>
      <c r="D69" s="89" t="s">
        <v>754</v>
      </c>
      <c r="E69" s="266" t="s">
        <v>1906</v>
      </c>
      <c r="F69" s="123">
        <v>289600.67</v>
      </c>
      <c r="G69" s="123">
        <v>0</v>
      </c>
      <c r="H69" s="123">
        <v>11902.56</v>
      </c>
      <c r="I69" s="266">
        <v>695785.51</v>
      </c>
      <c r="J69" s="266">
        <v>75789.320000000007</v>
      </c>
      <c r="K69" s="287">
        <v>9993</v>
      </c>
      <c r="L69" s="287">
        <v>16908.62</v>
      </c>
      <c r="N69" s="287">
        <v>0</v>
      </c>
      <c r="Q69" s="266">
        <v>-27179.32</v>
      </c>
      <c r="R69" s="266">
        <v>355552.49</v>
      </c>
      <c r="S69" s="100">
        <v>528333.24</v>
      </c>
      <c r="T69" s="100">
        <v>22062</v>
      </c>
      <c r="U69" s="100">
        <v>713.05</v>
      </c>
      <c r="W69" s="100">
        <v>441034</v>
      </c>
      <c r="Y69" s="124">
        <v>519954</v>
      </c>
      <c r="AB69" s="124">
        <v>436568.13</v>
      </c>
      <c r="AC69" s="124">
        <v>128220.73</v>
      </c>
      <c r="AG69" s="99">
        <f t="shared" si="11"/>
        <v>301503.23</v>
      </c>
      <c r="AH69" s="63">
        <f t="shared" si="12"/>
        <v>26901.62</v>
      </c>
      <c r="AI69" s="64">
        <f t="shared" ref="AI69:AI130" si="15">AG69-AH69</f>
        <v>274601.61</v>
      </c>
      <c r="AJ69" s="60">
        <f t="shared" si="13"/>
        <v>992142.29</v>
      </c>
      <c r="AK69" s="59">
        <f t="shared" si="14"/>
        <v>1084742.8600000001</v>
      </c>
      <c r="AL69" s="69">
        <f t="shared" ref="AL69:AL130" si="16">AJ69-AK69</f>
        <v>-92600.570000000065</v>
      </c>
    </row>
    <row r="70" spans="1:38" ht="15" thickBot="1" x14ac:dyDescent="0.25">
      <c r="A70" s="50" t="s">
        <v>390</v>
      </c>
      <c r="B70" s="50" t="s">
        <v>391</v>
      </c>
      <c r="C70" s="88">
        <v>2172</v>
      </c>
      <c r="D70" s="89" t="s">
        <v>755</v>
      </c>
      <c r="E70" s="266" t="s">
        <v>1852</v>
      </c>
      <c r="F70" s="123">
        <v>346320.16</v>
      </c>
      <c r="G70" s="123">
        <v>0</v>
      </c>
      <c r="H70" s="123">
        <v>36091.379999999997</v>
      </c>
      <c r="I70" s="266">
        <v>162208.12</v>
      </c>
      <c r="J70" s="266">
        <v>239038.06</v>
      </c>
      <c r="K70" s="287">
        <v>50000</v>
      </c>
      <c r="L70" s="287">
        <v>655.26</v>
      </c>
      <c r="M70" s="287">
        <v>53760</v>
      </c>
      <c r="N70" s="287">
        <v>419.18</v>
      </c>
      <c r="Q70" s="266">
        <v>203893.49</v>
      </c>
      <c r="R70" s="266">
        <v>547255.34</v>
      </c>
      <c r="S70" s="100">
        <v>1098296.2</v>
      </c>
      <c r="U70" s="100">
        <v>198.18</v>
      </c>
      <c r="W70" s="100">
        <v>774329</v>
      </c>
      <c r="X70" s="100">
        <v>119815</v>
      </c>
      <c r="Y70" s="124">
        <v>1010479</v>
      </c>
      <c r="AB70" s="124">
        <v>753215.61</v>
      </c>
      <c r="AC70" s="124">
        <v>90553.53</v>
      </c>
      <c r="AG70" s="99">
        <f t="shared" si="11"/>
        <v>382411.54</v>
      </c>
      <c r="AH70" s="63">
        <f t="shared" si="12"/>
        <v>104834.44</v>
      </c>
      <c r="AI70" s="64">
        <f t="shared" si="15"/>
        <v>277577.09999999998</v>
      </c>
      <c r="AJ70" s="60">
        <f t="shared" si="13"/>
        <v>1992638.38</v>
      </c>
      <c r="AK70" s="59">
        <f t="shared" si="14"/>
        <v>1854248.14</v>
      </c>
      <c r="AL70" s="69">
        <f t="shared" si="16"/>
        <v>138390.24</v>
      </c>
    </row>
    <row r="71" spans="1:38" ht="15" thickBot="1" x14ac:dyDescent="0.25">
      <c r="A71" s="50" t="s">
        <v>390</v>
      </c>
      <c r="B71" s="50" t="s">
        <v>391</v>
      </c>
      <c r="C71" s="88">
        <v>3964</v>
      </c>
      <c r="D71" s="89" t="s">
        <v>756</v>
      </c>
      <c r="E71" s="266" t="s">
        <v>1853</v>
      </c>
      <c r="F71" s="123">
        <v>741249.41</v>
      </c>
      <c r="G71" s="123">
        <v>0</v>
      </c>
      <c r="H71" s="123">
        <v>50388.09</v>
      </c>
      <c r="I71" s="266">
        <v>421426.21</v>
      </c>
      <c r="J71" s="266">
        <v>171968.37</v>
      </c>
      <c r="K71" s="287">
        <v>0</v>
      </c>
      <c r="L71" s="287">
        <v>32951.69</v>
      </c>
      <c r="N71" s="287">
        <v>1299.21</v>
      </c>
      <c r="Q71" s="266">
        <v>312255</v>
      </c>
      <c r="R71" s="266">
        <v>2767861</v>
      </c>
      <c r="S71" s="100">
        <v>1776682.81</v>
      </c>
      <c r="U71" s="100">
        <v>880.58</v>
      </c>
      <c r="W71" s="100">
        <v>1134559.29</v>
      </c>
      <c r="X71" s="100">
        <v>29615</v>
      </c>
      <c r="Y71" s="124">
        <v>1780959.29</v>
      </c>
      <c r="AB71" s="124">
        <v>641227.11</v>
      </c>
      <c r="AC71" s="124">
        <v>211986.31</v>
      </c>
      <c r="AF71" s="124">
        <v>20930</v>
      </c>
      <c r="AG71" s="99">
        <f t="shared" si="11"/>
        <v>791637.5</v>
      </c>
      <c r="AH71" s="63">
        <f t="shared" si="12"/>
        <v>34250.9</v>
      </c>
      <c r="AI71" s="64">
        <f t="shared" si="15"/>
        <v>757386.6</v>
      </c>
      <c r="AJ71" s="60">
        <f t="shared" si="13"/>
        <v>2941737.68</v>
      </c>
      <c r="AK71" s="59">
        <f t="shared" si="14"/>
        <v>2655102.71</v>
      </c>
      <c r="AL71" s="69">
        <f t="shared" si="16"/>
        <v>286634.9700000002</v>
      </c>
    </row>
    <row r="72" spans="1:38" ht="15" thickBot="1" x14ac:dyDescent="0.25">
      <c r="A72" s="50" t="s">
        <v>390</v>
      </c>
      <c r="B72" s="50" t="s">
        <v>391</v>
      </c>
      <c r="C72" s="88">
        <v>1537</v>
      </c>
      <c r="D72" s="89" t="s">
        <v>757</v>
      </c>
      <c r="E72" s="266" t="s">
        <v>1854</v>
      </c>
      <c r="F72" s="123">
        <v>141490.1</v>
      </c>
      <c r="G72" s="123">
        <v>30000</v>
      </c>
      <c r="H72" s="123">
        <v>29041.27</v>
      </c>
      <c r="I72" s="266">
        <v>68893.45</v>
      </c>
      <c r="J72" s="266">
        <v>188662.99</v>
      </c>
      <c r="K72" s="287">
        <v>0</v>
      </c>
      <c r="L72" s="287">
        <v>13600</v>
      </c>
      <c r="N72" s="287">
        <v>1168.42</v>
      </c>
      <c r="Q72" s="266">
        <v>93755.12</v>
      </c>
      <c r="R72" s="266">
        <v>432862.99</v>
      </c>
      <c r="S72" s="100">
        <v>681550.26</v>
      </c>
      <c r="T72" s="100">
        <v>37312</v>
      </c>
      <c r="U72" s="100">
        <v>241.32</v>
      </c>
      <c r="W72" s="100">
        <v>877436</v>
      </c>
      <c r="X72" s="100">
        <v>94715</v>
      </c>
      <c r="Y72" s="124">
        <v>887436</v>
      </c>
      <c r="AB72" s="124">
        <v>601065.30000000005</v>
      </c>
      <c r="AC72" s="124">
        <v>84187.19</v>
      </c>
      <c r="AG72" s="99">
        <f t="shared" si="11"/>
        <v>200531.37</v>
      </c>
      <c r="AH72" s="63">
        <f t="shared" si="12"/>
        <v>14768.42</v>
      </c>
      <c r="AI72" s="64">
        <f t="shared" si="15"/>
        <v>185762.94999999998</v>
      </c>
      <c r="AJ72" s="60">
        <f t="shared" si="13"/>
        <v>1691254.58</v>
      </c>
      <c r="AK72" s="59">
        <f t="shared" si="14"/>
        <v>1572688.49</v>
      </c>
      <c r="AL72" s="69">
        <f t="shared" si="16"/>
        <v>118566.09000000008</v>
      </c>
    </row>
    <row r="73" spans="1:38" ht="15" thickBot="1" x14ac:dyDescent="0.25">
      <c r="A73" s="50" t="s">
        <v>390</v>
      </c>
      <c r="B73" s="50" t="s">
        <v>391</v>
      </c>
      <c r="C73" s="88">
        <v>1440</v>
      </c>
      <c r="D73" s="89" t="s">
        <v>758</v>
      </c>
      <c r="E73" s="266" t="s">
        <v>1855</v>
      </c>
      <c r="F73" s="123">
        <v>318787.36</v>
      </c>
      <c r="G73" s="123">
        <v>0</v>
      </c>
      <c r="H73" s="123">
        <v>25889.18</v>
      </c>
      <c r="I73" s="266">
        <v>414004.86</v>
      </c>
      <c r="J73" s="266">
        <v>142950.34</v>
      </c>
      <c r="K73" s="287">
        <v>28000</v>
      </c>
      <c r="N73" s="287">
        <v>34.58</v>
      </c>
      <c r="Q73" s="266">
        <v>45320</v>
      </c>
      <c r="R73" s="266">
        <v>923490.75</v>
      </c>
      <c r="S73" s="100">
        <v>779788.9</v>
      </c>
      <c r="T73" s="100">
        <v>29022</v>
      </c>
      <c r="U73" s="100">
        <v>325.88</v>
      </c>
      <c r="W73" s="100">
        <v>997873.9</v>
      </c>
      <c r="X73" s="100">
        <v>255895</v>
      </c>
      <c r="Y73" s="124">
        <v>1277673.8999999999</v>
      </c>
      <c r="AB73" s="124">
        <v>456942.8</v>
      </c>
      <c r="AC73" s="124">
        <v>104342.45</v>
      </c>
      <c r="AG73" s="99">
        <f t="shared" si="11"/>
        <v>344676.54</v>
      </c>
      <c r="AH73" s="63">
        <f t="shared" si="12"/>
        <v>28034.58</v>
      </c>
      <c r="AI73" s="64">
        <f t="shared" si="15"/>
        <v>316641.95999999996</v>
      </c>
      <c r="AJ73" s="60">
        <f t="shared" si="13"/>
        <v>2062905.6800000002</v>
      </c>
      <c r="AK73" s="59">
        <f t="shared" si="14"/>
        <v>1838959.15</v>
      </c>
      <c r="AL73" s="69">
        <f t="shared" si="16"/>
        <v>223946.53000000026</v>
      </c>
    </row>
    <row r="74" spans="1:38" ht="15" thickBot="1" x14ac:dyDescent="0.25">
      <c r="A74" s="50" t="s">
        <v>390</v>
      </c>
      <c r="B74" s="50" t="s">
        <v>391</v>
      </c>
      <c r="C74" s="88">
        <v>1880</v>
      </c>
      <c r="D74" s="89" t="s">
        <v>759</v>
      </c>
      <c r="E74" s="266" t="s">
        <v>1856</v>
      </c>
      <c r="F74" s="123">
        <v>295608.90999999997</v>
      </c>
      <c r="G74" s="123">
        <v>0</v>
      </c>
      <c r="H74" s="123">
        <v>18347.759999999998</v>
      </c>
      <c r="I74" s="266">
        <v>111833.99</v>
      </c>
      <c r="J74" s="266">
        <v>125441.42</v>
      </c>
      <c r="K74" s="287">
        <v>0</v>
      </c>
      <c r="N74" s="287">
        <v>253.27</v>
      </c>
      <c r="Q74" s="266">
        <v>70640.83</v>
      </c>
      <c r="R74" s="266">
        <v>599181.84</v>
      </c>
      <c r="S74" s="100">
        <v>1024758.92</v>
      </c>
      <c r="U74" s="100">
        <v>342.26</v>
      </c>
      <c r="W74" s="100">
        <v>803144.2</v>
      </c>
      <c r="X74" s="100">
        <v>29220</v>
      </c>
      <c r="Y74" s="124">
        <v>1051494.2</v>
      </c>
      <c r="Z74" s="124">
        <v>1504</v>
      </c>
      <c r="AA74" s="124">
        <v>3248</v>
      </c>
      <c r="AB74" s="124">
        <v>476902.32</v>
      </c>
      <c r="AC74" s="124">
        <v>69615.039999999994</v>
      </c>
      <c r="AD74" s="124">
        <v>30688</v>
      </c>
      <c r="AG74" s="99">
        <f t="shared" si="11"/>
        <v>313956.67</v>
      </c>
      <c r="AH74" s="63">
        <f t="shared" si="12"/>
        <v>253.27</v>
      </c>
      <c r="AI74" s="64">
        <f t="shared" si="15"/>
        <v>313703.39999999997</v>
      </c>
      <c r="AJ74" s="60">
        <f t="shared" si="13"/>
        <v>1857465.38</v>
      </c>
      <c r="AK74" s="59">
        <f t="shared" si="14"/>
        <v>1633451.56</v>
      </c>
      <c r="AL74" s="69">
        <f t="shared" si="16"/>
        <v>224013.81999999983</v>
      </c>
    </row>
    <row r="75" spans="1:38" ht="15" thickBot="1" x14ac:dyDescent="0.25">
      <c r="A75" s="50" t="s">
        <v>390</v>
      </c>
      <c r="B75" s="50" t="s">
        <v>391</v>
      </c>
      <c r="C75" s="88">
        <v>2455</v>
      </c>
      <c r="D75" s="89" t="s">
        <v>760</v>
      </c>
      <c r="E75" s="266" t="s">
        <v>1857</v>
      </c>
      <c r="F75" s="123">
        <v>492656.11</v>
      </c>
      <c r="G75" s="123">
        <v>0</v>
      </c>
      <c r="H75" s="123">
        <v>47726.34</v>
      </c>
      <c r="I75" s="266">
        <v>135121.09</v>
      </c>
      <c r="J75" s="266">
        <v>230318.69</v>
      </c>
      <c r="K75" s="287">
        <v>51000</v>
      </c>
      <c r="L75" s="287">
        <v>27856.39</v>
      </c>
      <c r="N75" s="287">
        <v>1418.12</v>
      </c>
      <c r="Q75" s="266">
        <v>139101.1</v>
      </c>
      <c r="R75" s="266">
        <v>1832865.74</v>
      </c>
      <c r="S75" s="100">
        <v>1124425.43</v>
      </c>
      <c r="T75" s="100">
        <v>22530</v>
      </c>
      <c r="U75" s="100">
        <v>637.24</v>
      </c>
      <c r="W75" s="100">
        <v>1070654</v>
      </c>
      <c r="X75" s="100">
        <v>341539</v>
      </c>
      <c r="Y75" s="124">
        <v>1430914</v>
      </c>
      <c r="AB75" s="124">
        <v>687746.58</v>
      </c>
      <c r="AC75" s="124">
        <v>125601.16</v>
      </c>
      <c r="AF75" s="124">
        <v>500</v>
      </c>
      <c r="AG75" s="99">
        <f t="shared" si="11"/>
        <v>540382.44999999995</v>
      </c>
      <c r="AH75" s="63">
        <f t="shared" si="12"/>
        <v>80274.509999999995</v>
      </c>
      <c r="AI75" s="64">
        <f t="shared" si="15"/>
        <v>460107.93999999994</v>
      </c>
      <c r="AJ75" s="60">
        <f t="shared" si="13"/>
        <v>2559785.67</v>
      </c>
      <c r="AK75" s="59">
        <f t="shared" si="14"/>
        <v>2244761.7400000002</v>
      </c>
      <c r="AL75" s="69">
        <f t="shared" si="16"/>
        <v>315023.9299999997</v>
      </c>
    </row>
    <row r="76" spans="1:38" ht="15" thickBot="1" x14ac:dyDescent="0.25">
      <c r="A76" s="50" t="s">
        <v>394</v>
      </c>
      <c r="B76" s="50" t="s">
        <v>395</v>
      </c>
      <c r="C76" s="88">
        <v>1765</v>
      </c>
      <c r="D76" s="89" t="s">
        <v>761</v>
      </c>
      <c r="E76" s="266" t="s">
        <v>1858</v>
      </c>
      <c r="F76" s="123">
        <v>219797.57</v>
      </c>
      <c r="G76" s="123">
        <v>0</v>
      </c>
      <c r="H76" s="123">
        <v>44275.67</v>
      </c>
      <c r="I76" s="266">
        <v>777194.84</v>
      </c>
      <c r="J76" s="266">
        <v>107476.66</v>
      </c>
      <c r="L76" s="287">
        <v>81811.95</v>
      </c>
      <c r="N76" s="287">
        <v>7.9</v>
      </c>
      <c r="R76" s="266">
        <v>1701541.88</v>
      </c>
      <c r="S76" s="100">
        <v>855817.5</v>
      </c>
      <c r="T76" s="100">
        <v>21600</v>
      </c>
      <c r="U76" s="100">
        <v>184.86</v>
      </c>
      <c r="W76" s="100">
        <v>727121</v>
      </c>
      <c r="X76" s="100">
        <v>1500</v>
      </c>
      <c r="Y76" s="124">
        <v>1043641</v>
      </c>
      <c r="AB76" s="124">
        <v>333884.09000000003</v>
      </c>
      <c r="AC76" s="124">
        <v>98405.13</v>
      </c>
      <c r="AF76" s="124">
        <v>500</v>
      </c>
      <c r="AG76" s="99">
        <f t="shared" si="11"/>
        <v>264073.24</v>
      </c>
      <c r="AH76" s="63">
        <f t="shared" si="12"/>
        <v>81819.849999999991</v>
      </c>
      <c r="AI76" s="64">
        <f t="shared" si="15"/>
        <v>182253.39</v>
      </c>
      <c r="AJ76" s="60">
        <f t="shared" si="13"/>
        <v>1606223.3599999999</v>
      </c>
      <c r="AK76" s="59">
        <f t="shared" si="14"/>
        <v>1476430.2200000002</v>
      </c>
      <c r="AL76" s="69">
        <f t="shared" si="16"/>
        <v>129793.13999999966</v>
      </c>
    </row>
    <row r="77" spans="1:38" ht="15" thickBot="1" x14ac:dyDescent="0.25">
      <c r="A77" s="50" t="s">
        <v>394</v>
      </c>
      <c r="B77" s="50" t="s">
        <v>395</v>
      </c>
      <c r="C77" s="88">
        <v>2349</v>
      </c>
      <c r="D77" s="89" t="s">
        <v>762</v>
      </c>
      <c r="E77" s="266" t="s">
        <v>1859</v>
      </c>
      <c r="F77" s="123">
        <v>500943.38</v>
      </c>
      <c r="G77" s="123">
        <v>30000</v>
      </c>
      <c r="H77" s="123">
        <v>95307.26</v>
      </c>
      <c r="I77" s="266">
        <v>1111864.21</v>
      </c>
      <c r="J77" s="266">
        <v>82470.84</v>
      </c>
      <c r="K77" s="287">
        <v>0</v>
      </c>
      <c r="L77" s="287">
        <v>25206.94</v>
      </c>
      <c r="N77" s="287">
        <v>13.14</v>
      </c>
      <c r="Q77" s="266">
        <v>-9</v>
      </c>
      <c r="R77" s="266">
        <v>2052419.41</v>
      </c>
      <c r="S77" s="100">
        <v>1516705.01</v>
      </c>
      <c r="T77" s="100">
        <v>136310</v>
      </c>
      <c r="U77" s="100">
        <v>832.21</v>
      </c>
      <c r="W77" s="100">
        <v>1202427</v>
      </c>
      <c r="X77" s="100">
        <v>1500</v>
      </c>
      <c r="Y77" s="124">
        <v>1826281</v>
      </c>
      <c r="AB77" s="124">
        <v>562818.89</v>
      </c>
      <c r="AC77" s="124">
        <v>48450.85</v>
      </c>
      <c r="AF77" s="124">
        <v>500</v>
      </c>
      <c r="AG77" s="99">
        <f t="shared" si="11"/>
        <v>626250.64</v>
      </c>
      <c r="AH77" s="63">
        <f t="shared" si="12"/>
        <v>25220.079999999998</v>
      </c>
      <c r="AI77" s="64">
        <f t="shared" si="15"/>
        <v>601030.56000000006</v>
      </c>
      <c r="AJ77" s="60">
        <f t="shared" si="13"/>
        <v>2857774.2199999997</v>
      </c>
      <c r="AK77" s="59">
        <f t="shared" si="14"/>
        <v>2438050.7400000002</v>
      </c>
      <c r="AL77" s="69">
        <f t="shared" si="16"/>
        <v>419723.47999999952</v>
      </c>
    </row>
    <row r="78" spans="1:38" ht="15" thickBot="1" x14ac:dyDescent="0.25">
      <c r="A78" s="50" t="s">
        <v>394</v>
      </c>
      <c r="B78" s="50" t="s">
        <v>395</v>
      </c>
      <c r="C78" s="88">
        <v>2942</v>
      </c>
      <c r="D78" s="89" t="s">
        <v>763</v>
      </c>
      <c r="E78" s="266" t="s">
        <v>1860</v>
      </c>
      <c r="F78" s="123">
        <v>461745.58</v>
      </c>
      <c r="G78" s="123">
        <v>0</v>
      </c>
      <c r="H78" s="123">
        <v>95532.13</v>
      </c>
      <c r="I78" s="266">
        <v>316379.09999999998</v>
      </c>
      <c r="J78" s="266">
        <v>77240.97</v>
      </c>
      <c r="K78" s="287">
        <v>500</v>
      </c>
      <c r="L78" s="287">
        <v>57630.71</v>
      </c>
      <c r="N78" s="287">
        <v>512.74</v>
      </c>
      <c r="Q78" s="266">
        <v>1070</v>
      </c>
      <c r="R78" s="266">
        <v>2038156.59</v>
      </c>
      <c r="S78" s="100">
        <v>1049046.26</v>
      </c>
      <c r="T78" s="100">
        <v>100000</v>
      </c>
      <c r="U78" s="100">
        <v>664.27</v>
      </c>
      <c r="W78" s="100">
        <v>857511.5</v>
      </c>
      <c r="X78" s="100">
        <v>1500</v>
      </c>
      <c r="Y78" s="124">
        <v>1231036.5</v>
      </c>
      <c r="AB78" s="124">
        <v>486103.13</v>
      </c>
      <c r="AC78" s="124">
        <v>38982.42</v>
      </c>
      <c r="AG78" s="99">
        <f t="shared" si="11"/>
        <v>557277.71</v>
      </c>
      <c r="AH78" s="63">
        <f t="shared" si="12"/>
        <v>58643.45</v>
      </c>
      <c r="AI78" s="64">
        <f t="shared" si="15"/>
        <v>498634.25999999995</v>
      </c>
      <c r="AJ78" s="60">
        <f t="shared" si="13"/>
        <v>2008722.03</v>
      </c>
      <c r="AK78" s="59">
        <f t="shared" si="14"/>
        <v>1756122.0499999998</v>
      </c>
      <c r="AL78" s="69">
        <f t="shared" si="16"/>
        <v>252599.98000000021</v>
      </c>
    </row>
    <row r="79" spans="1:38" ht="15" thickBot="1" x14ac:dyDescent="0.25">
      <c r="A79" s="50" t="s">
        <v>394</v>
      </c>
      <c r="B79" s="50" t="s">
        <v>395</v>
      </c>
      <c r="C79" s="88">
        <v>2523</v>
      </c>
      <c r="D79" s="89" t="s">
        <v>764</v>
      </c>
      <c r="E79" s="266" t="s">
        <v>1861</v>
      </c>
      <c r="F79" s="123">
        <v>555418.12</v>
      </c>
      <c r="G79" s="123">
        <v>0</v>
      </c>
      <c r="H79" s="123">
        <v>45221.86</v>
      </c>
      <c r="I79" s="266">
        <v>904694.84</v>
      </c>
      <c r="J79" s="266">
        <v>27133.119999999999</v>
      </c>
      <c r="L79" s="287">
        <v>64689.53</v>
      </c>
      <c r="N79" s="287">
        <v>10</v>
      </c>
      <c r="Q79" s="266">
        <v>-10350</v>
      </c>
      <c r="R79" s="266">
        <v>2089445.48</v>
      </c>
      <c r="S79" s="100">
        <v>963112.87</v>
      </c>
      <c r="U79" s="100">
        <v>674.62</v>
      </c>
      <c r="W79" s="100">
        <v>814930</v>
      </c>
      <c r="X79" s="100">
        <v>7502</v>
      </c>
      <c r="Y79" s="124">
        <v>1085555</v>
      </c>
      <c r="AB79" s="124">
        <v>308549.12</v>
      </c>
      <c r="AC79" s="124">
        <v>121193.3</v>
      </c>
      <c r="AF79" s="124">
        <v>1096</v>
      </c>
      <c r="AG79" s="99">
        <f t="shared" si="11"/>
        <v>600639.98</v>
      </c>
      <c r="AH79" s="63">
        <f t="shared" si="12"/>
        <v>64699.53</v>
      </c>
      <c r="AI79" s="64">
        <f t="shared" si="15"/>
        <v>535940.44999999995</v>
      </c>
      <c r="AJ79" s="60">
        <f t="shared" si="13"/>
        <v>1786219.49</v>
      </c>
      <c r="AK79" s="59">
        <f t="shared" si="14"/>
        <v>1516393.4200000002</v>
      </c>
      <c r="AL79" s="69">
        <f t="shared" si="16"/>
        <v>269826.06999999983</v>
      </c>
    </row>
    <row r="80" spans="1:38" ht="15" thickBot="1" x14ac:dyDescent="0.25">
      <c r="A80" s="50" t="s">
        <v>394</v>
      </c>
      <c r="B80" s="50" t="s">
        <v>395</v>
      </c>
      <c r="C80" s="88">
        <v>4280</v>
      </c>
      <c r="D80" s="89" t="s">
        <v>765</v>
      </c>
      <c r="E80" s="266" t="s">
        <v>1862</v>
      </c>
      <c r="F80" s="123">
        <v>919424.12</v>
      </c>
      <c r="G80" s="123">
        <v>30338</v>
      </c>
      <c r="H80" s="123">
        <v>48652.99</v>
      </c>
      <c r="I80" s="266">
        <v>444816.6</v>
      </c>
      <c r="J80" s="266">
        <v>94182.96</v>
      </c>
      <c r="K80" s="287">
        <v>25238</v>
      </c>
      <c r="L80" s="287">
        <v>23582.22</v>
      </c>
      <c r="N80" s="287">
        <v>27.32</v>
      </c>
      <c r="Q80" s="266">
        <v>-333</v>
      </c>
      <c r="R80" s="266">
        <v>1725194.64</v>
      </c>
      <c r="S80" s="100">
        <v>1290413.3400000001</v>
      </c>
      <c r="W80" s="100">
        <v>596498</v>
      </c>
      <c r="X80" s="100">
        <v>3000</v>
      </c>
      <c r="Y80" s="124">
        <v>1144748</v>
      </c>
      <c r="AB80" s="124">
        <v>233987.12</v>
      </c>
      <c r="AC80" s="124">
        <v>111934.83</v>
      </c>
      <c r="AF80" s="124">
        <v>500</v>
      </c>
      <c r="AG80" s="99">
        <f t="shared" si="11"/>
        <v>998415.11</v>
      </c>
      <c r="AH80" s="63">
        <f t="shared" si="12"/>
        <v>48847.54</v>
      </c>
      <c r="AI80" s="64">
        <f t="shared" si="15"/>
        <v>949567.57</v>
      </c>
      <c r="AJ80" s="60">
        <f t="shared" si="13"/>
        <v>1889911.34</v>
      </c>
      <c r="AK80" s="59">
        <f t="shared" si="14"/>
        <v>1491169.9500000002</v>
      </c>
      <c r="AL80" s="69">
        <f t="shared" si="16"/>
        <v>398741.3899999999</v>
      </c>
    </row>
    <row r="81" spans="1:38" ht="15" thickBot="1" x14ac:dyDescent="0.25">
      <c r="A81" s="50" t="s">
        <v>394</v>
      </c>
      <c r="B81" s="50" t="s">
        <v>395</v>
      </c>
      <c r="C81" s="88">
        <v>2682</v>
      </c>
      <c r="D81" s="89" t="s">
        <v>766</v>
      </c>
      <c r="E81" s="266" t="s">
        <v>1863</v>
      </c>
      <c r="F81" s="123">
        <v>496533.2</v>
      </c>
      <c r="G81" s="123">
        <v>0</v>
      </c>
      <c r="H81" s="123">
        <v>35958.25</v>
      </c>
      <c r="I81" s="266">
        <v>147059.03</v>
      </c>
      <c r="J81" s="266">
        <v>30318.720000000001</v>
      </c>
      <c r="K81" s="287">
        <v>500</v>
      </c>
      <c r="L81" s="287">
        <v>39625.379999999997</v>
      </c>
      <c r="N81" s="287">
        <v>9.59</v>
      </c>
      <c r="Q81" s="266">
        <v>660</v>
      </c>
      <c r="R81" s="266">
        <v>613262.28</v>
      </c>
      <c r="S81" s="100">
        <v>772432.73</v>
      </c>
      <c r="U81" s="100">
        <v>659.15</v>
      </c>
      <c r="W81" s="100">
        <v>1164634.8</v>
      </c>
      <c r="X81" s="100">
        <v>120730</v>
      </c>
      <c r="Y81" s="124">
        <v>1474104.8</v>
      </c>
      <c r="AB81" s="124">
        <v>286833.40000000002</v>
      </c>
      <c r="AC81" s="124">
        <v>45070.14</v>
      </c>
      <c r="AF81" s="124">
        <v>534</v>
      </c>
      <c r="AG81" s="99">
        <f t="shared" si="11"/>
        <v>532491.44999999995</v>
      </c>
      <c r="AH81" s="63">
        <f t="shared" si="12"/>
        <v>40134.969999999994</v>
      </c>
      <c r="AI81" s="64">
        <f t="shared" si="15"/>
        <v>492356.48</v>
      </c>
      <c r="AJ81" s="60">
        <f t="shared" si="13"/>
        <v>2058456.6800000002</v>
      </c>
      <c r="AK81" s="59">
        <f t="shared" si="14"/>
        <v>1806542.34</v>
      </c>
      <c r="AL81" s="69">
        <f t="shared" si="16"/>
        <v>251914.34000000008</v>
      </c>
    </row>
    <row r="82" spans="1:38" ht="15" thickBot="1" x14ac:dyDescent="0.25">
      <c r="A82" s="50" t="s">
        <v>394</v>
      </c>
      <c r="B82" s="50" t="s">
        <v>395</v>
      </c>
      <c r="C82" s="88">
        <v>742</v>
      </c>
      <c r="D82" s="89" t="s">
        <v>767</v>
      </c>
      <c r="E82" s="266" t="s">
        <v>1864</v>
      </c>
      <c r="F82" s="123">
        <v>363956.73</v>
      </c>
      <c r="G82" s="123">
        <v>0</v>
      </c>
      <c r="H82" s="123">
        <v>39787.72</v>
      </c>
      <c r="I82" s="266">
        <v>211269.49</v>
      </c>
      <c r="J82" s="266">
        <v>94936.61</v>
      </c>
      <c r="K82" s="287">
        <v>2000</v>
      </c>
      <c r="L82" s="287">
        <v>19462.96</v>
      </c>
      <c r="N82" s="287">
        <v>222.86</v>
      </c>
      <c r="Q82" s="266">
        <v>631.29999999999995</v>
      </c>
      <c r="R82" s="266">
        <v>788047.76</v>
      </c>
      <c r="S82" s="100">
        <v>763331.37</v>
      </c>
      <c r="U82" s="100">
        <v>579.37</v>
      </c>
      <c r="W82" s="100">
        <v>494129.9</v>
      </c>
      <c r="Y82" s="124">
        <v>753619.9</v>
      </c>
      <c r="AA82" s="124">
        <v>5785</v>
      </c>
      <c r="AB82" s="124">
        <v>269806.34000000003</v>
      </c>
      <c r="AC82" s="124">
        <v>41433.730000000003</v>
      </c>
      <c r="AD82" s="124">
        <v>1696</v>
      </c>
      <c r="AE82" s="124">
        <v>500</v>
      </c>
      <c r="AG82" s="99">
        <f t="shared" si="11"/>
        <v>403744.44999999995</v>
      </c>
      <c r="AH82" s="63">
        <f t="shared" si="12"/>
        <v>21685.82</v>
      </c>
      <c r="AI82" s="64">
        <f t="shared" si="15"/>
        <v>382058.62999999995</v>
      </c>
      <c r="AJ82" s="60">
        <f t="shared" si="13"/>
        <v>1258040.6400000001</v>
      </c>
      <c r="AK82" s="59">
        <f t="shared" si="14"/>
        <v>1072840.97</v>
      </c>
      <c r="AL82" s="69">
        <f t="shared" si="16"/>
        <v>185199.67000000016</v>
      </c>
    </row>
    <row r="83" spans="1:38" ht="15" thickBot="1" x14ac:dyDescent="0.25">
      <c r="A83" s="50" t="s">
        <v>394</v>
      </c>
      <c r="B83" s="50" t="s">
        <v>395</v>
      </c>
      <c r="C83" s="88">
        <v>697</v>
      </c>
      <c r="D83" s="89" t="s">
        <v>768</v>
      </c>
      <c r="E83" s="266" t="s">
        <v>1865</v>
      </c>
      <c r="F83" s="123">
        <v>508767.4</v>
      </c>
      <c r="G83" s="123">
        <v>0</v>
      </c>
      <c r="H83" s="123">
        <v>20168.849999999999</v>
      </c>
      <c r="I83" s="266">
        <v>306200.73</v>
      </c>
      <c r="J83" s="266">
        <v>46632.2</v>
      </c>
      <c r="L83" s="287">
        <v>25857.06</v>
      </c>
      <c r="N83" s="287">
        <v>3</v>
      </c>
      <c r="Q83" s="266">
        <v>-1538</v>
      </c>
      <c r="R83" s="266">
        <v>123193.16</v>
      </c>
      <c r="S83" s="100">
        <v>716740.01</v>
      </c>
      <c r="U83" s="100">
        <v>634.44000000000005</v>
      </c>
      <c r="W83" s="100">
        <v>793788.8</v>
      </c>
      <c r="X83" s="100">
        <v>2820</v>
      </c>
      <c r="Y83" s="124">
        <v>1086708.8</v>
      </c>
      <c r="AB83" s="124">
        <v>154250.79999999999</v>
      </c>
      <c r="AC83" s="124">
        <v>36059.96</v>
      </c>
      <c r="AF83" s="124">
        <v>500</v>
      </c>
      <c r="AG83" s="99">
        <f t="shared" si="11"/>
        <v>528936.25</v>
      </c>
      <c r="AH83" s="63">
        <f t="shared" si="12"/>
        <v>25860.06</v>
      </c>
      <c r="AI83" s="64">
        <f t="shared" si="15"/>
        <v>503076.19</v>
      </c>
      <c r="AJ83" s="60">
        <f t="shared" si="13"/>
        <v>1513983.25</v>
      </c>
      <c r="AK83" s="59">
        <f t="shared" si="14"/>
        <v>1277519.56</v>
      </c>
      <c r="AL83" s="69">
        <f t="shared" si="16"/>
        <v>236463.68999999994</v>
      </c>
    </row>
    <row r="84" spans="1:38" ht="15" thickBot="1" x14ac:dyDescent="0.25">
      <c r="A84" s="50" t="s">
        <v>394</v>
      </c>
      <c r="B84" s="50" t="s">
        <v>395</v>
      </c>
      <c r="C84" s="88">
        <v>783</v>
      </c>
      <c r="D84" s="89" t="s">
        <v>769</v>
      </c>
      <c r="E84" s="266" t="s">
        <v>1910</v>
      </c>
      <c r="F84" s="123">
        <v>467558.04</v>
      </c>
      <c r="G84" s="123">
        <v>0</v>
      </c>
      <c r="H84" s="123">
        <v>11150.22</v>
      </c>
      <c r="I84" s="266">
        <v>415570.04</v>
      </c>
      <c r="J84" s="266">
        <v>20789.86</v>
      </c>
      <c r="K84" s="287">
        <v>2790</v>
      </c>
      <c r="L84" s="287">
        <v>29385.94</v>
      </c>
      <c r="N84" s="287">
        <v>10</v>
      </c>
      <c r="O84" s="266">
        <v>3960</v>
      </c>
      <c r="Q84" s="266">
        <v>-750</v>
      </c>
      <c r="R84" s="266">
        <v>2101746.27</v>
      </c>
      <c r="S84" s="100">
        <v>705281.24</v>
      </c>
      <c r="U84" s="100">
        <v>575.66</v>
      </c>
      <c r="W84" s="100">
        <v>622462.5</v>
      </c>
      <c r="X84" s="100">
        <v>1500</v>
      </c>
      <c r="Y84" s="124">
        <v>912912.5</v>
      </c>
      <c r="AB84" s="124">
        <v>230998.61</v>
      </c>
      <c r="AC84" s="124">
        <v>97303.3</v>
      </c>
      <c r="AF84" s="124">
        <v>500</v>
      </c>
      <c r="AG84" s="99">
        <f t="shared" si="11"/>
        <v>478708.25999999995</v>
      </c>
      <c r="AH84" s="63">
        <f t="shared" si="12"/>
        <v>32185.94</v>
      </c>
      <c r="AI84" s="64">
        <f t="shared" si="15"/>
        <v>446522.31999999995</v>
      </c>
      <c r="AJ84" s="60">
        <f t="shared" si="13"/>
        <v>1329819.3999999999</v>
      </c>
      <c r="AK84" s="59">
        <f t="shared" si="14"/>
        <v>1241714.4099999999</v>
      </c>
      <c r="AL84" s="69">
        <f t="shared" si="16"/>
        <v>88104.989999999991</v>
      </c>
    </row>
    <row r="85" spans="1:38" ht="15" thickBot="1" x14ac:dyDescent="0.25">
      <c r="A85" s="50" t="s">
        <v>398</v>
      </c>
      <c r="B85" s="50" t="s">
        <v>399</v>
      </c>
      <c r="C85" s="88">
        <v>3757</v>
      </c>
      <c r="D85" s="89" t="s">
        <v>770</v>
      </c>
      <c r="E85" s="266" t="s">
        <v>1866</v>
      </c>
      <c r="F85" s="123">
        <v>322677.5</v>
      </c>
      <c r="G85" s="123">
        <v>0</v>
      </c>
      <c r="H85" s="123">
        <v>84219.83</v>
      </c>
      <c r="I85" s="266">
        <v>1072674.6499999999</v>
      </c>
      <c r="J85" s="266">
        <v>147534.66</v>
      </c>
      <c r="K85" s="287">
        <v>9970</v>
      </c>
      <c r="M85" s="287">
        <v>21</v>
      </c>
      <c r="Q85" s="266">
        <v>1459.12</v>
      </c>
      <c r="R85" s="266">
        <v>1047464</v>
      </c>
      <c r="S85" s="100">
        <v>735101.1</v>
      </c>
      <c r="T85" s="100">
        <v>208597.5</v>
      </c>
      <c r="U85" s="100">
        <v>789.86</v>
      </c>
      <c r="W85" s="100">
        <v>1002742.5</v>
      </c>
      <c r="X85" s="100">
        <v>58615</v>
      </c>
      <c r="Y85" s="124">
        <v>1390642.5</v>
      </c>
      <c r="AA85" s="124">
        <v>2272</v>
      </c>
      <c r="AB85" s="124">
        <v>451941.12</v>
      </c>
      <c r="AC85" s="124">
        <v>108611.67</v>
      </c>
      <c r="AG85" s="99">
        <f t="shared" si="11"/>
        <v>406897.33</v>
      </c>
      <c r="AH85" s="63">
        <f t="shared" si="12"/>
        <v>9991</v>
      </c>
      <c r="AI85" s="64">
        <f t="shared" si="15"/>
        <v>396906.33</v>
      </c>
      <c r="AJ85" s="60">
        <f t="shared" si="13"/>
        <v>2005845.96</v>
      </c>
      <c r="AK85" s="59">
        <f t="shared" si="14"/>
        <v>1953467.29</v>
      </c>
      <c r="AL85" s="69">
        <f t="shared" si="16"/>
        <v>52378.669999999925</v>
      </c>
    </row>
    <row r="86" spans="1:38" ht="15" thickBot="1" x14ac:dyDescent="0.25">
      <c r="A86" s="50" t="s">
        <v>398</v>
      </c>
      <c r="B86" s="50" t="s">
        <v>399</v>
      </c>
      <c r="C86" s="88">
        <v>7605</v>
      </c>
      <c r="D86" s="89" t="s">
        <v>771</v>
      </c>
      <c r="E86" s="266" t="s">
        <v>1867</v>
      </c>
      <c r="F86" s="123">
        <v>803800</v>
      </c>
      <c r="G86" s="123">
        <v>0</v>
      </c>
      <c r="H86" s="123">
        <v>284356.88</v>
      </c>
      <c r="I86" s="266">
        <v>2823170.12</v>
      </c>
      <c r="J86" s="266">
        <v>539018.44999999995</v>
      </c>
      <c r="M86" s="287">
        <v>54</v>
      </c>
      <c r="N86" s="287">
        <v>178283.98</v>
      </c>
      <c r="Q86" s="266">
        <v>17449.11</v>
      </c>
      <c r="S86" s="100">
        <v>1764740.01</v>
      </c>
      <c r="T86" s="100">
        <v>437817</v>
      </c>
      <c r="U86" s="100">
        <v>990.79</v>
      </c>
      <c r="W86" s="100">
        <v>1165520</v>
      </c>
      <c r="X86" s="100">
        <v>22415</v>
      </c>
      <c r="Y86" s="124">
        <v>2149623</v>
      </c>
      <c r="Z86" s="124">
        <v>33744</v>
      </c>
      <c r="AA86" s="124">
        <v>12524</v>
      </c>
      <c r="AB86" s="124">
        <v>750595.14</v>
      </c>
      <c r="AC86" s="124">
        <v>299773.32</v>
      </c>
      <c r="AF86" s="124">
        <v>107314</v>
      </c>
      <c r="AG86" s="99">
        <f t="shared" si="11"/>
        <v>1088156.8799999999</v>
      </c>
      <c r="AH86" s="63">
        <f t="shared" si="12"/>
        <v>178337.98</v>
      </c>
      <c r="AI86" s="64">
        <f t="shared" si="15"/>
        <v>909818.89999999991</v>
      </c>
      <c r="AJ86" s="60">
        <f t="shared" si="13"/>
        <v>3391482.8</v>
      </c>
      <c r="AK86" s="59">
        <f t="shared" si="14"/>
        <v>3353573.46</v>
      </c>
      <c r="AL86" s="69">
        <f t="shared" si="16"/>
        <v>37909.339999999851</v>
      </c>
    </row>
    <row r="87" spans="1:38" ht="15" thickBot="1" x14ac:dyDescent="0.25">
      <c r="A87" s="50" t="s">
        <v>398</v>
      </c>
      <c r="B87" s="50" t="s">
        <v>399</v>
      </c>
      <c r="C87" s="88">
        <v>7029</v>
      </c>
      <c r="D87" s="89" t="s">
        <v>772</v>
      </c>
      <c r="E87" s="266" t="s">
        <v>1868</v>
      </c>
      <c r="F87" s="123">
        <v>779475.77</v>
      </c>
      <c r="H87" s="123">
        <v>80669.08</v>
      </c>
      <c r="I87" s="266">
        <v>1236136.3700000001</v>
      </c>
      <c r="J87" s="266">
        <v>357281.88</v>
      </c>
      <c r="N87" s="287">
        <v>0.28000000000000003</v>
      </c>
      <c r="R87" s="266">
        <v>1212550.31</v>
      </c>
      <c r="S87" s="100">
        <v>2817141.36</v>
      </c>
      <c r="T87" s="100">
        <v>246236</v>
      </c>
      <c r="U87" s="100">
        <v>2413.88</v>
      </c>
      <c r="W87" s="100">
        <v>1893266</v>
      </c>
      <c r="X87" s="100">
        <v>35000</v>
      </c>
      <c r="Y87" s="124">
        <v>3089836</v>
      </c>
      <c r="Z87" s="124">
        <v>4562</v>
      </c>
      <c r="AA87" s="124">
        <v>16391</v>
      </c>
      <c r="AB87" s="124">
        <v>1168323.45</v>
      </c>
      <c r="AC87" s="124">
        <v>170368.99</v>
      </c>
      <c r="AG87" s="99">
        <f t="shared" si="11"/>
        <v>860144.85</v>
      </c>
      <c r="AH87" s="63">
        <f t="shared" si="12"/>
        <v>0.28000000000000003</v>
      </c>
      <c r="AI87" s="64">
        <f t="shared" si="15"/>
        <v>860144.57</v>
      </c>
      <c r="AJ87" s="60">
        <f t="shared" si="13"/>
        <v>4994057.24</v>
      </c>
      <c r="AK87" s="59">
        <f t="shared" si="14"/>
        <v>4449481.4400000004</v>
      </c>
      <c r="AL87" s="69">
        <f t="shared" si="16"/>
        <v>544575.79999999981</v>
      </c>
    </row>
    <row r="88" spans="1:38" ht="15" thickBot="1" x14ac:dyDescent="0.25">
      <c r="A88" s="50" t="s">
        <v>398</v>
      </c>
      <c r="B88" s="50" t="s">
        <v>399</v>
      </c>
      <c r="C88" s="88">
        <v>4650</v>
      </c>
      <c r="D88" s="89" t="s">
        <v>773</v>
      </c>
      <c r="E88" s="266" t="s">
        <v>1869</v>
      </c>
      <c r="F88" s="123">
        <v>604047.06999999995</v>
      </c>
      <c r="G88" s="123">
        <v>0</v>
      </c>
      <c r="H88" s="123">
        <v>104492.77</v>
      </c>
      <c r="I88" s="266">
        <v>3324016.27</v>
      </c>
      <c r="J88" s="266">
        <v>125961.38</v>
      </c>
      <c r="M88" s="287">
        <v>131988</v>
      </c>
      <c r="Q88" s="266">
        <v>102558.8</v>
      </c>
      <c r="R88" s="266">
        <v>1047464</v>
      </c>
      <c r="S88" s="100">
        <v>1095384.43</v>
      </c>
      <c r="T88" s="100">
        <v>120000</v>
      </c>
      <c r="U88" s="100">
        <v>929.22</v>
      </c>
      <c r="W88" s="100">
        <v>1304510.3</v>
      </c>
      <c r="X88" s="100">
        <v>23615</v>
      </c>
      <c r="Y88" s="124">
        <v>1992250.3</v>
      </c>
      <c r="AA88" s="124">
        <v>9850</v>
      </c>
      <c r="AB88" s="124">
        <v>460311.17</v>
      </c>
      <c r="AC88" s="124">
        <v>183296.53</v>
      </c>
      <c r="AE88" s="124">
        <v>54360</v>
      </c>
      <c r="AG88" s="99">
        <f t="shared" si="11"/>
        <v>708539.84</v>
      </c>
      <c r="AH88" s="63">
        <f t="shared" si="12"/>
        <v>131988</v>
      </c>
      <c r="AI88" s="64">
        <f t="shared" si="15"/>
        <v>576551.84</v>
      </c>
      <c r="AJ88" s="60">
        <f t="shared" si="13"/>
        <v>2544438.9500000002</v>
      </c>
      <c r="AK88" s="59">
        <f t="shared" si="14"/>
        <v>2700068</v>
      </c>
      <c r="AL88" s="69">
        <f t="shared" si="16"/>
        <v>-155629.04999999981</v>
      </c>
    </row>
    <row r="89" spans="1:38" ht="15" thickBot="1" x14ac:dyDescent="0.25">
      <c r="A89" s="50" t="s">
        <v>398</v>
      </c>
      <c r="B89" s="50" t="s">
        <v>399</v>
      </c>
      <c r="C89" s="88">
        <v>3899</v>
      </c>
      <c r="D89" s="89" t="s">
        <v>774</v>
      </c>
      <c r="E89" s="266" t="s">
        <v>1870</v>
      </c>
      <c r="F89" s="123">
        <v>395790.28</v>
      </c>
      <c r="G89" s="123">
        <v>0</v>
      </c>
      <c r="H89" s="123">
        <v>394661.98</v>
      </c>
      <c r="I89" s="266">
        <v>1283976.1000000001</v>
      </c>
      <c r="J89" s="266">
        <v>-800084.28</v>
      </c>
      <c r="O89" s="266">
        <v>124684</v>
      </c>
      <c r="Q89" s="266">
        <v>1291301.6499999999</v>
      </c>
      <c r="S89" s="100">
        <v>893225.99</v>
      </c>
      <c r="T89" s="100">
        <v>181699.64</v>
      </c>
      <c r="U89" s="100">
        <v>405.11</v>
      </c>
      <c r="W89" s="100">
        <v>849260</v>
      </c>
      <c r="X89" s="100">
        <v>23215</v>
      </c>
      <c r="Y89" s="124">
        <v>1514645</v>
      </c>
      <c r="AA89" s="124">
        <v>3560</v>
      </c>
      <c r="AB89" s="124">
        <v>340744.68</v>
      </c>
      <c r="AC89" s="124">
        <v>181073.63</v>
      </c>
      <c r="AG89" s="99">
        <f t="shared" si="11"/>
        <v>790452.26</v>
      </c>
      <c r="AH89" s="63">
        <f t="shared" si="12"/>
        <v>0</v>
      </c>
      <c r="AI89" s="64">
        <f t="shared" si="15"/>
        <v>790452.26</v>
      </c>
      <c r="AJ89" s="60">
        <f t="shared" si="13"/>
        <v>1947805.74</v>
      </c>
      <c r="AK89" s="59">
        <f t="shared" si="14"/>
        <v>2040023.31</v>
      </c>
      <c r="AL89" s="69">
        <f t="shared" si="16"/>
        <v>-92217.570000000065</v>
      </c>
    </row>
    <row r="90" spans="1:38" ht="15" thickBot="1" x14ac:dyDescent="0.25">
      <c r="A90" s="50" t="s">
        <v>398</v>
      </c>
      <c r="B90" s="50" t="s">
        <v>399</v>
      </c>
      <c r="C90" s="88">
        <v>1800</v>
      </c>
      <c r="D90" s="89" t="s">
        <v>775</v>
      </c>
      <c r="E90" s="266" t="s">
        <v>1871</v>
      </c>
      <c r="F90" s="123">
        <v>261015.09</v>
      </c>
      <c r="G90" s="123">
        <v>14907.5</v>
      </c>
      <c r="H90" s="123">
        <v>30647.1</v>
      </c>
      <c r="I90" s="266">
        <v>316055.89</v>
      </c>
      <c r="J90" s="266">
        <v>88936.29</v>
      </c>
      <c r="K90" s="287">
        <v>0</v>
      </c>
      <c r="L90" s="287">
        <v>30483</v>
      </c>
      <c r="M90" s="287">
        <v>23215</v>
      </c>
      <c r="Q90" s="266">
        <v>-77985</v>
      </c>
      <c r="R90" s="266">
        <v>1047464</v>
      </c>
      <c r="S90" s="100">
        <v>434412.24</v>
      </c>
      <c r="T90" s="100">
        <v>43975</v>
      </c>
      <c r="U90" s="100">
        <v>347.03</v>
      </c>
      <c r="W90" s="100">
        <v>410800</v>
      </c>
      <c r="Y90" s="124">
        <v>572125</v>
      </c>
      <c r="AB90" s="124">
        <v>161228.38</v>
      </c>
      <c r="AC90" s="124">
        <v>96304.18</v>
      </c>
      <c r="AG90" s="99">
        <f t="shared" si="11"/>
        <v>306569.68999999994</v>
      </c>
      <c r="AH90" s="63">
        <f t="shared" si="12"/>
        <v>53698</v>
      </c>
      <c r="AI90" s="64">
        <f t="shared" si="15"/>
        <v>252871.68999999994</v>
      </c>
      <c r="AJ90" s="60">
        <f t="shared" si="13"/>
        <v>889534.27</v>
      </c>
      <c r="AK90" s="59">
        <f t="shared" si="14"/>
        <v>829657.56</v>
      </c>
      <c r="AL90" s="69">
        <f t="shared" si="16"/>
        <v>59876.709999999963</v>
      </c>
    </row>
    <row r="91" spans="1:38" ht="15" thickBot="1" x14ac:dyDescent="0.25">
      <c r="A91" s="50" t="s">
        <v>398</v>
      </c>
      <c r="B91" s="50" t="s">
        <v>399</v>
      </c>
      <c r="C91" s="88">
        <v>5876</v>
      </c>
      <c r="D91" s="89" t="s">
        <v>776</v>
      </c>
      <c r="E91" s="266" t="s">
        <v>1872</v>
      </c>
      <c r="F91" s="123">
        <v>489925.14</v>
      </c>
      <c r="G91" s="123">
        <v>0</v>
      </c>
      <c r="H91" s="123">
        <v>246969.16</v>
      </c>
      <c r="I91" s="266">
        <v>8827080.3200000003</v>
      </c>
      <c r="J91" s="266">
        <v>206879.14</v>
      </c>
      <c r="K91" s="287">
        <v>21000</v>
      </c>
      <c r="L91" s="287">
        <v>46425</v>
      </c>
      <c r="M91" s="287">
        <v>231481</v>
      </c>
      <c r="N91" s="287">
        <v>0.27</v>
      </c>
      <c r="Q91" s="266">
        <v>101619.83</v>
      </c>
      <c r="R91" s="266">
        <v>1215671.21</v>
      </c>
      <c r="S91" s="100">
        <v>1207528.8400000001</v>
      </c>
      <c r="U91" s="100">
        <v>802.79</v>
      </c>
      <c r="W91" s="100">
        <v>1562060</v>
      </c>
      <c r="Y91" s="124">
        <v>2242620</v>
      </c>
      <c r="AA91" s="124">
        <v>3760</v>
      </c>
      <c r="AB91" s="124">
        <v>553180.46</v>
      </c>
      <c r="AC91" s="124">
        <v>196009.48</v>
      </c>
      <c r="AG91" s="99">
        <f t="shared" si="11"/>
        <v>736894.3</v>
      </c>
      <c r="AH91" s="63">
        <f t="shared" si="12"/>
        <v>298906.27</v>
      </c>
      <c r="AI91" s="64">
        <f t="shared" si="15"/>
        <v>437988.03</v>
      </c>
      <c r="AJ91" s="60">
        <f t="shared" si="13"/>
        <v>2770391.63</v>
      </c>
      <c r="AK91" s="59">
        <f t="shared" si="14"/>
        <v>2995569.94</v>
      </c>
      <c r="AL91" s="69">
        <f t="shared" si="16"/>
        <v>-225178.31000000006</v>
      </c>
    </row>
    <row r="92" spans="1:38" ht="15" thickBot="1" x14ac:dyDescent="0.25">
      <c r="A92" s="50" t="s">
        <v>398</v>
      </c>
      <c r="B92" s="50" t="s">
        <v>399</v>
      </c>
      <c r="C92" s="88">
        <v>1689</v>
      </c>
      <c r="D92" s="89" t="s">
        <v>777</v>
      </c>
      <c r="E92" s="266" t="s">
        <v>1873</v>
      </c>
      <c r="F92" s="123">
        <v>272504.96999999997</v>
      </c>
      <c r="G92" s="123">
        <v>30629</v>
      </c>
      <c r="H92" s="123">
        <v>18013.13</v>
      </c>
      <c r="I92" s="266">
        <v>1155557.31</v>
      </c>
      <c r="J92" s="266">
        <v>99206.5</v>
      </c>
      <c r="K92" s="287">
        <v>13300</v>
      </c>
      <c r="L92" s="287">
        <v>20086.36</v>
      </c>
      <c r="M92" s="287">
        <v>18</v>
      </c>
      <c r="N92" s="287">
        <v>18.64</v>
      </c>
      <c r="O92" s="266">
        <v>23615</v>
      </c>
      <c r="P92" s="266">
        <v>-134642.35</v>
      </c>
      <c r="Q92" s="266">
        <v>-138294.18</v>
      </c>
      <c r="R92" s="266">
        <v>1849378.08</v>
      </c>
      <c r="S92" s="100">
        <v>530179.17000000004</v>
      </c>
      <c r="W92" s="100">
        <v>1025190</v>
      </c>
      <c r="X92" s="100">
        <v>382</v>
      </c>
      <c r="Y92" s="124">
        <v>1179201</v>
      </c>
      <c r="AB92" s="124">
        <v>266982.56</v>
      </c>
      <c r="AC92" s="124">
        <v>163858.25</v>
      </c>
      <c r="AG92" s="99">
        <f t="shared" si="11"/>
        <v>321147.09999999998</v>
      </c>
      <c r="AH92" s="63">
        <f t="shared" si="12"/>
        <v>33423</v>
      </c>
      <c r="AI92" s="64">
        <f t="shared" si="15"/>
        <v>287724.09999999998</v>
      </c>
      <c r="AJ92" s="60">
        <f t="shared" si="13"/>
        <v>1555751.17</v>
      </c>
      <c r="AK92" s="59">
        <f t="shared" si="14"/>
        <v>1610041.81</v>
      </c>
      <c r="AL92" s="69">
        <f t="shared" si="16"/>
        <v>-54290.64000000013</v>
      </c>
    </row>
    <row r="93" spans="1:38" ht="15" thickBot="1" x14ac:dyDescent="0.25">
      <c r="A93" s="50" t="s">
        <v>398</v>
      </c>
      <c r="B93" s="50" t="s">
        <v>399</v>
      </c>
      <c r="C93" s="88">
        <v>3572</v>
      </c>
      <c r="D93" s="89" t="s">
        <v>778</v>
      </c>
      <c r="E93" s="266" t="s">
        <v>1874</v>
      </c>
      <c r="F93" s="123">
        <v>253752.42</v>
      </c>
      <c r="G93" s="123">
        <v>20185.66</v>
      </c>
      <c r="H93" s="123">
        <v>31472.19</v>
      </c>
      <c r="I93" s="266">
        <v>1568888.62</v>
      </c>
      <c r="J93" s="266">
        <v>176330.48</v>
      </c>
      <c r="K93" s="287">
        <v>85990</v>
      </c>
      <c r="L93" s="287">
        <v>45001.71</v>
      </c>
      <c r="N93" s="287">
        <v>712.52</v>
      </c>
      <c r="Q93" s="266">
        <v>2022714.19</v>
      </c>
      <c r="R93" s="266">
        <v>281440</v>
      </c>
      <c r="S93" s="100">
        <v>676425.16</v>
      </c>
      <c r="T93" s="100">
        <v>151279</v>
      </c>
      <c r="U93" s="100">
        <v>674.93</v>
      </c>
      <c r="Y93" s="124">
        <v>581210</v>
      </c>
      <c r="AB93" s="124">
        <v>355806.8</v>
      </c>
      <c r="AC93" s="124">
        <v>257102.34</v>
      </c>
      <c r="AG93" s="99">
        <f t="shared" si="11"/>
        <v>305410.27</v>
      </c>
      <c r="AH93" s="63">
        <f t="shared" si="12"/>
        <v>131704.22999999998</v>
      </c>
      <c r="AI93" s="64">
        <f t="shared" si="15"/>
        <v>173706.04000000004</v>
      </c>
      <c r="AJ93" s="60">
        <f t="shared" si="13"/>
        <v>828379.09000000008</v>
      </c>
      <c r="AK93" s="59">
        <f t="shared" si="14"/>
        <v>1194119.1400000001</v>
      </c>
      <c r="AL93" s="69">
        <f t="shared" si="16"/>
        <v>-365740.05000000005</v>
      </c>
    </row>
    <row r="94" spans="1:38" ht="15" thickBot="1" x14ac:dyDescent="0.25">
      <c r="A94" s="50" t="s">
        <v>398</v>
      </c>
      <c r="B94" s="50" t="s">
        <v>399</v>
      </c>
      <c r="C94" s="88">
        <v>3222</v>
      </c>
      <c r="D94" s="89" t="s">
        <v>779</v>
      </c>
      <c r="E94" s="266" t="s">
        <v>1875</v>
      </c>
      <c r="F94" s="123">
        <v>321854.36</v>
      </c>
      <c r="G94" s="123">
        <v>3880</v>
      </c>
      <c r="H94" s="123">
        <v>193145.43</v>
      </c>
      <c r="I94" s="266">
        <v>3472619.5</v>
      </c>
      <c r="J94" s="266">
        <v>597763.82999999996</v>
      </c>
      <c r="K94" s="287">
        <v>0</v>
      </c>
      <c r="M94" s="287">
        <v>17916.5</v>
      </c>
      <c r="N94" s="287">
        <v>57.22</v>
      </c>
      <c r="Q94" s="266">
        <v>-31164.560000000001</v>
      </c>
      <c r="R94" s="266">
        <v>2812906.16</v>
      </c>
      <c r="S94" s="100">
        <v>803799.49</v>
      </c>
      <c r="U94" s="100">
        <v>623.6</v>
      </c>
      <c r="W94" s="100">
        <v>1560870</v>
      </c>
      <c r="Y94" s="124">
        <v>1837163</v>
      </c>
      <c r="AA94" s="124">
        <v>3954</v>
      </c>
      <c r="AB94" s="124">
        <v>456884.93</v>
      </c>
      <c r="AC94" s="124">
        <v>349689.19</v>
      </c>
      <c r="AG94" s="99">
        <f t="shared" si="11"/>
        <v>518879.79</v>
      </c>
      <c r="AH94" s="63">
        <f t="shared" si="12"/>
        <v>17973.72</v>
      </c>
      <c r="AI94" s="64">
        <f t="shared" si="15"/>
        <v>500906.06999999995</v>
      </c>
      <c r="AJ94" s="60">
        <f t="shared" si="13"/>
        <v>2365293.09</v>
      </c>
      <c r="AK94" s="59">
        <f t="shared" si="14"/>
        <v>2647691.12</v>
      </c>
      <c r="AL94" s="69">
        <f t="shared" si="16"/>
        <v>-282398.03000000026</v>
      </c>
    </row>
    <row r="95" spans="1:38" ht="15" thickBot="1" x14ac:dyDescent="0.25">
      <c r="A95" s="50" t="s">
        <v>398</v>
      </c>
      <c r="B95" s="50" t="s">
        <v>399</v>
      </c>
      <c r="C95" s="88">
        <v>3078</v>
      </c>
      <c r="D95" s="89" t="s">
        <v>780</v>
      </c>
      <c r="E95" s="266" t="s">
        <v>1876</v>
      </c>
      <c r="F95" s="123">
        <v>214576.6</v>
      </c>
      <c r="G95" s="123">
        <v>6015</v>
      </c>
      <c r="H95" s="123">
        <v>6686.39</v>
      </c>
      <c r="I95" s="266">
        <v>3283647.2</v>
      </c>
      <c r="J95" s="266">
        <v>110612.64</v>
      </c>
      <c r="K95" s="287">
        <v>91570</v>
      </c>
      <c r="L95" s="287">
        <v>250</v>
      </c>
      <c r="M95" s="287">
        <v>18395</v>
      </c>
      <c r="O95" s="266">
        <v>8108</v>
      </c>
      <c r="Q95" s="266">
        <v>2829767.13</v>
      </c>
      <c r="R95" s="266">
        <v>1047464</v>
      </c>
      <c r="S95" s="100">
        <v>640875.07999999996</v>
      </c>
      <c r="T95" s="100">
        <v>122600</v>
      </c>
      <c r="U95" s="100">
        <v>599.49</v>
      </c>
      <c r="W95" s="100">
        <v>881000</v>
      </c>
      <c r="Y95" s="124">
        <v>1293767</v>
      </c>
      <c r="AA95" s="124">
        <v>14644</v>
      </c>
      <c r="AB95" s="124">
        <v>521443.18</v>
      </c>
      <c r="AC95" s="124">
        <v>172648.69</v>
      </c>
      <c r="AG95" s="99">
        <f t="shared" si="11"/>
        <v>227277.99000000002</v>
      </c>
      <c r="AH95" s="63">
        <f t="shared" si="12"/>
        <v>110215</v>
      </c>
      <c r="AI95" s="64">
        <f t="shared" si="15"/>
        <v>117062.99000000002</v>
      </c>
      <c r="AJ95" s="60">
        <f t="shared" si="13"/>
        <v>1645074.5699999998</v>
      </c>
      <c r="AK95" s="59">
        <f t="shared" si="14"/>
        <v>2002502.8699999999</v>
      </c>
      <c r="AL95" s="69">
        <f t="shared" si="16"/>
        <v>-357428.30000000005</v>
      </c>
    </row>
    <row r="96" spans="1:38" ht="15" thickBot="1" x14ac:dyDescent="0.25">
      <c r="A96" s="50" t="s">
        <v>398</v>
      </c>
      <c r="B96" s="50" t="s">
        <v>399</v>
      </c>
      <c r="C96" s="88">
        <v>4264</v>
      </c>
      <c r="D96" s="89" t="s">
        <v>781</v>
      </c>
      <c r="E96" s="266" t="s">
        <v>1877</v>
      </c>
      <c r="F96" s="123">
        <v>497146.95</v>
      </c>
      <c r="G96" s="123">
        <v>0</v>
      </c>
      <c r="H96" s="123">
        <v>140775.84</v>
      </c>
      <c r="I96" s="266">
        <v>1083947.57</v>
      </c>
      <c r="J96" s="266">
        <v>255650.11</v>
      </c>
      <c r="K96" s="287">
        <v>0</v>
      </c>
      <c r="M96" s="287">
        <v>23615</v>
      </c>
      <c r="Q96" s="266">
        <v>1930818.93</v>
      </c>
      <c r="S96" s="100">
        <v>1339853.1299999999</v>
      </c>
      <c r="T96" s="100">
        <v>190325</v>
      </c>
      <c r="U96" s="100">
        <v>1344.14</v>
      </c>
      <c r="X96" s="100">
        <v>35000</v>
      </c>
      <c r="Y96" s="124">
        <v>766800</v>
      </c>
      <c r="AB96" s="124">
        <v>617715.27</v>
      </c>
      <c r="AC96" s="124">
        <v>93086.46</v>
      </c>
      <c r="AG96" s="99">
        <f t="shared" si="11"/>
        <v>637922.79</v>
      </c>
      <c r="AH96" s="63">
        <f t="shared" si="12"/>
        <v>23615</v>
      </c>
      <c r="AI96" s="64">
        <f t="shared" si="15"/>
        <v>614307.79</v>
      </c>
      <c r="AJ96" s="60">
        <f t="shared" si="13"/>
        <v>1566522.2699999998</v>
      </c>
      <c r="AK96" s="59">
        <f t="shared" si="14"/>
        <v>1477601.73</v>
      </c>
      <c r="AL96" s="69">
        <f t="shared" si="16"/>
        <v>88920.539999999804</v>
      </c>
    </row>
    <row r="97" spans="1:38" ht="15" thickBot="1" x14ac:dyDescent="0.25">
      <c r="A97" s="50" t="s">
        <v>398</v>
      </c>
      <c r="B97" s="50" t="s">
        <v>399</v>
      </c>
      <c r="C97" s="88">
        <v>5763</v>
      </c>
      <c r="D97" s="89" t="s">
        <v>782</v>
      </c>
      <c r="E97" s="266" t="s">
        <v>1878</v>
      </c>
      <c r="F97" s="123">
        <v>470541.98</v>
      </c>
      <c r="G97" s="123">
        <v>4120</v>
      </c>
      <c r="H97" s="123">
        <v>250991.68</v>
      </c>
      <c r="I97" s="266">
        <v>911713.15</v>
      </c>
      <c r="J97" s="266">
        <v>5097.57</v>
      </c>
      <c r="K97" s="287">
        <v>200670</v>
      </c>
      <c r="N97" s="287">
        <v>1176.77</v>
      </c>
      <c r="Q97" s="266">
        <v>-3676428.82</v>
      </c>
      <c r="R97" s="266">
        <v>613325.81999999995</v>
      </c>
      <c r="S97" s="100">
        <v>877587.11</v>
      </c>
      <c r="U97" s="100">
        <v>1153.5</v>
      </c>
      <c r="W97" s="100">
        <v>519450</v>
      </c>
      <c r="X97" s="100">
        <v>23615</v>
      </c>
      <c r="Y97" s="124">
        <v>1333462</v>
      </c>
      <c r="AA97" s="124">
        <v>26444</v>
      </c>
      <c r="AB97" s="124">
        <v>375306.65</v>
      </c>
      <c r="AC97" s="124">
        <v>85866.15</v>
      </c>
      <c r="AG97" s="99">
        <f t="shared" si="11"/>
        <v>725653.65999999992</v>
      </c>
      <c r="AH97" s="63">
        <f t="shared" si="12"/>
        <v>201846.77</v>
      </c>
      <c r="AI97" s="64">
        <f t="shared" si="15"/>
        <v>523806.8899999999</v>
      </c>
      <c r="AJ97" s="60">
        <f t="shared" si="13"/>
        <v>1421805.6099999999</v>
      </c>
      <c r="AK97" s="59">
        <f t="shared" si="14"/>
        <v>1821078.7999999998</v>
      </c>
      <c r="AL97" s="69">
        <f t="shared" si="16"/>
        <v>-399273.18999999994</v>
      </c>
    </row>
    <row r="98" spans="1:38" ht="15" thickBot="1" x14ac:dyDescent="0.25">
      <c r="A98" s="50" t="s">
        <v>398</v>
      </c>
      <c r="B98" s="50" t="s">
        <v>399</v>
      </c>
      <c r="C98" s="88">
        <v>3934</v>
      </c>
      <c r="D98" s="89" t="s">
        <v>783</v>
      </c>
      <c r="E98" s="266" t="s">
        <v>1879</v>
      </c>
      <c r="F98" s="123">
        <v>480923.83</v>
      </c>
      <c r="G98" s="123">
        <v>0</v>
      </c>
      <c r="H98" s="123">
        <v>85382.74</v>
      </c>
      <c r="I98" s="266">
        <v>994208.75</v>
      </c>
      <c r="J98" s="266">
        <v>105065.79</v>
      </c>
      <c r="Q98" s="266">
        <v>-419479.12</v>
      </c>
      <c r="R98" s="266">
        <v>1790978.12</v>
      </c>
      <c r="S98" s="100">
        <v>1134023.46</v>
      </c>
      <c r="U98" s="100">
        <v>871.82</v>
      </c>
      <c r="W98" s="100">
        <v>1312677</v>
      </c>
      <c r="Y98" s="124">
        <v>1696827</v>
      </c>
      <c r="AA98" s="124">
        <v>21378</v>
      </c>
      <c r="AB98" s="124">
        <v>397612.1</v>
      </c>
      <c r="AC98" s="124">
        <v>187173.26</v>
      </c>
      <c r="AF98" s="124">
        <v>596</v>
      </c>
      <c r="AG98" s="99">
        <f t="shared" si="11"/>
        <v>566306.57000000007</v>
      </c>
      <c r="AH98" s="63">
        <f t="shared" si="12"/>
        <v>0</v>
      </c>
      <c r="AI98" s="64">
        <f t="shared" si="15"/>
        <v>566306.57000000007</v>
      </c>
      <c r="AJ98" s="60">
        <f t="shared" si="13"/>
        <v>2447572.2800000003</v>
      </c>
      <c r="AK98" s="59">
        <f t="shared" si="14"/>
        <v>2303586.3600000003</v>
      </c>
      <c r="AL98" s="69">
        <f t="shared" si="16"/>
        <v>143985.91999999993</v>
      </c>
    </row>
    <row r="99" spans="1:38" ht="15" thickBot="1" x14ac:dyDescent="0.25">
      <c r="A99" s="50" t="s">
        <v>398</v>
      </c>
      <c r="B99" s="50" t="s">
        <v>399</v>
      </c>
      <c r="C99" s="88">
        <v>5633</v>
      </c>
      <c r="D99" s="89" t="s">
        <v>784</v>
      </c>
      <c r="E99" s="266" t="s">
        <v>1880</v>
      </c>
      <c r="F99" s="123">
        <v>914926.09</v>
      </c>
      <c r="G99" s="123">
        <v>52800</v>
      </c>
      <c r="H99" s="123">
        <v>61768.24</v>
      </c>
      <c r="I99" s="266">
        <v>4210904.26</v>
      </c>
      <c r="J99" s="266">
        <v>1386506.1</v>
      </c>
      <c r="K99" s="287">
        <v>0</v>
      </c>
      <c r="N99" s="287">
        <v>0</v>
      </c>
      <c r="O99" s="266">
        <v>20084</v>
      </c>
      <c r="Q99" s="266">
        <v>-78734.27</v>
      </c>
      <c r="R99" s="266">
        <v>1047464</v>
      </c>
      <c r="S99" s="100">
        <v>1869041.72</v>
      </c>
      <c r="T99" s="100">
        <v>220879</v>
      </c>
      <c r="U99" s="100">
        <v>1837.84</v>
      </c>
      <c r="W99" s="100">
        <v>1348200</v>
      </c>
      <c r="X99" s="100">
        <v>61950</v>
      </c>
      <c r="Y99" s="124">
        <v>2080366</v>
      </c>
      <c r="AB99" s="124">
        <v>766511.88</v>
      </c>
      <c r="AC99" s="124">
        <v>489858.33</v>
      </c>
      <c r="AG99" s="99">
        <f t="shared" si="11"/>
        <v>1029494.33</v>
      </c>
      <c r="AH99" s="63">
        <f t="shared" si="12"/>
        <v>0</v>
      </c>
      <c r="AI99" s="64">
        <f t="shared" si="15"/>
        <v>1029494.33</v>
      </c>
      <c r="AJ99" s="60">
        <f t="shared" si="13"/>
        <v>3501908.56</v>
      </c>
      <c r="AK99" s="59">
        <f t="shared" si="14"/>
        <v>3336736.21</v>
      </c>
      <c r="AL99" s="69">
        <f t="shared" si="16"/>
        <v>165172.35000000009</v>
      </c>
    </row>
    <row r="100" spans="1:38" ht="15" thickBot="1" x14ac:dyDescent="0.25">
      <c r="A100" s="50" t="s">
        <v>398</v>
      </c>
      <c r="B100" s="50" t="s">
        <v>399</v>
      </c>
      <c r="C100" s="88">
        <v>3215</v>
      </c>
      <c r="D100" s="89" t="s">
        <v>785</v>
      </c>
      <c r="E100" s="266" t="s">
        <v>1881</v>
      </c>
      <c r="F100" s="123">
        <v>172779.94</v>
      </c>
      <c r="G100" s="123">
        <v>34900</v>
      </c>
      <c r="H100" s="123">
        <v>118384.33</v>
      </c>
      <c r="I100" s="266">
        <v>1067359.67</v>
      </c>
      <c r="J100" s="266">
        <v>162260.07</v>
      </c>
      <c r="K100" s="287">
        <v>12400</v>
      </c>
      <c r="M100" s="287">
        <v>40750</v>
      </c>
      <c r="N100" s="287">
        <v>57.67</v>
      </c>
      <c r="O100" s="266">
        <v>151225</v>
      </c>
      <c r="Q100" s="266">
        <v>21775.33</v>
      </c>
      <c r="R100" s="266">
        <v>1768225.65</v>
      </c>
      <c r="S100" s="100">
        <v>1062798.3500000001</v>
      </c>
      <c r="T100" s="100">
        <v>70069</v>
      </c>
      <c r="U100" s="100">
        <v>379.19</v>
      </c>
      <c r="X100" s="100">
        <v>21095</v>
      </c>
      <c r="Y100" s="124">
        <v>547001</v>
      </c>
      <c r="AA100" s="124">
        <v>10080</v>
      </c>
      <c r="AB100" s="124">
        <v>455010.5</v>
      </c>
      <c r="AC100" s="124">
        <v>156382.24</v>
      </c>
      <c r="AG100" s="99">
        <f t="shared" ref="AG100:AG130" si="17">SUM(F100:H100)</f>
        <v>326064.27</v>
      </c>
      <c r="AH100" s="63">
        <f t="shared" ref="AH100:AH130" si="18">SUM(K100:N100)</f>
        <v>53207.67</v>
      </c>
      <c r="AI100" s="64">
        <f t="shared" si="15"/>
        <v>272856.60000000003</v>
      </c>
      <c r="AJ100" s="60">
        <f t="shared" ref="AJ100:AJ130" si="19">SUM(S100:X100)</f>
        <v>1154341.54</v>
      </c>
      <c r="AK100" s="59">
        <f t="shared" ref="AK100:AK130" si="20">SUM(Y100:AF100)</f>
        <v>1168473.74</v>
      </c>
      <c r="AL100" s="69">
        <f t="shared" si="16"/>
        <v>-14132.199999999953</v>
      </c>
    </row>
    <row r="101" spans="1:38" ht="15" thickBot="1" x14ac:dyDescent="0.25">
      <c r="A101" s="50" t="s">
        <v>398</v>
      </c>
      <c r="B101" s="50" t="s">
        <v>399</v>
      </c>
      <c r="C101" s="88">
        <v>4457</v>
      </c>
      <c r="D101" s="89" t="s">
        <v>786</v>
      </c>
      <c r="E101" s="266" t="s">
        <v>1911</v>
      </c>
      <c r="F101" s="123">
        <v>424418</v>
      </c>
      <c r="G101" s="123">
        <v>0</v>
      </c>
      <c r="H101" s="123">
        <v>34084.639999999999</v>
      </c>
      <c r="I101" s="266">
        <v>1029877.67</v>
      </c>
      <c r="J101" s="266">
        <v>122719.9</v>
      </c>
      <c r="R101" s="266">
        <v>1440650.38</v>
      </c>
      <c r="S101" s="100">
        <v>1021106.24</v>
      </c>
      <c r="T101" s="100">
        <v>173692</v>
      </c>
      <c r="U101" s="100">
        <v>882.44</v>
      </c>
      <c r="W101" s="100">
        <v>1776700</v>
      </c>
      <c r="Y101" s="124">
        <v>2239600</v>
      </c>
      <c r="AA101" s="124">
        <v>9966</v>
      </c>
      <c r="AB101" s="124">
        <v>636993.23</v>
      </c>
      <c r="AC101" s="124">
        <v>213441.84</v>
      </c>
      <c r="AG101" s="99">
        <f t="shared" si="17"/>
        <v>458502.64</v>
      </c>
      <c r="AH101" s="63">
        <f t="shared" si="18"/>
        <v>0</v>
      </c>
      <c r="AI101" s="64">
        <f t="shared" si="15"/>
        <v>458502.64</v>
      </c>
      <c r="AJ101" s="60">
        <f t="shared" si="19"/>
        <v>2972380.6799999997</v>
      </c>
      <c r="AK101" s="59">
        <f t="shared" si="20"/>
        <v>3100001.07</v>
      </c>
      <c r="AL101" s="69">
        <f t="shared" si="16"/>
        <v>-127620.39000000013</v>
      </c>
    </row>
    <row r="102" spans="1:38" ht="15" thickBot="1" x14ac:dyDescent="0.25">
      <c r="A102" s="50" t="s">
        <v>402</v>
      </c>
      <c r="B102" s="50" t="s">
        <v>403</v>
      </c>
      <c r="C102" s="88">
        <v>2578</v>
      </c>
      <c r="D102" s="89" t="s">
        <v>787</v>
      </c>
      <c r="E102" s="266" t="s">
        <v>1882</v>
      </c>
      <c r="F102" s="123">
        <v>116909.6</v>
      </c>
      <c r="G102" s="123">
        <v>0</v>
      </c>
      <c r="H102" s="123">
        <v>46916.480000000003</v>
      </c>
      <c r="I102" s="266">
        <v>1632055.55</v>
      </c>
      <c r="J102" s="266">
        <v>420696.51</v>
      </c>
      <c r="N102" s="287">
        <v>233.64</v>
      </c>
      <c r="Q102" s="266">
        <v>151263.67000000001</v>
      </c>
      <c r="R102" s="266">
        <v>2439714</v>
      </c>
      <c r="S102" s="100">
        <v>859799.57</v>
      </c>
      <c r="T102" s="100">
        <v>280000</v>
      </c>
      <c r="U102" s="100">
        <v>381.32</v>
      </c>
      <c r="W102" s="100">
        <v>1065810</v>
      </c>
      <c r="Y102" s="124">
        <v>1213860</v>
      </c>
      <c r="AA102" s="124">
        <v>5080</v>
      </c>
      <c r="AB102" s="124">
        <v>653465.02</v>
      </c>
      <c r="AC102" s="124">
        <v>247662.39</v>
      </c>
      <c r="AG102" s="99">
        <f t="shared" si="17"/>
        <v>163826.08000000002</v>
      </c>
      <c r="AH102" s="63">
        <f t="shared" si="18"/>
        <v>233.64</v>
      </c>
      <c r="AI102" s="64">
        <f t="shared" si="15"/>
        <v>163592.44</v>
      </c>
      <c r="AJ102" s="60">
        <f t="shared" si="19"/>
        <v>2205990.8899999997</v>
      </c>
      <c r="AK102" s="59">
        <f t="shared" si="20"/>
        <v>2120067.41</v>
      </c>
      <c r="AL102" s="69">
        <f t="shared" si="16"/>
        <v>85923.479999999516</v>
      </c>
    </row>
    <row r="103" spans="1:38" ht="15" thickBot="1" x14ac:dyDescent="0.25">
      <c r="A103" s="50" t="s">
        <v>402</v>
      </c>
      <c r="B103" s="50" t="s">
        <v>403</v>
      </c>
      <c r="C103" s="88">
        <v>5205</v>
      </c>
      <c r="D103" s="89" t="s">
        <v>788</v>
      </c>
      <c r="E103" s="266" t="s">
        <v>1883</v>
      </c>
      <c r="F103" s="123">
        <v>520468.25</v>
      </c>
      <c r="G103" s="123">
        <v>20624</v>
      </c>
      <c r="H103" s="123">
        <v>29997.47</v>
      </c>
      <c r="I103" s="266">
        <v>1203525.3400000001</v>
      </c>
      <c r="J103" s="266">
        <v>31127.45</v>
      </c>
      <c r="Q103" s="266">
        <v>38801.699999999997</v>
      </c>
      <c r="R103" s="266">
        <v>3137825</v>
      </c>
      <c r="S103" s="100">
        <v>1234848.5900000001</v>
      </c>
      <c r="U103" s="100">
        <v>469.62</v>
      </c>
      <c r="Y103" s="124">
        <v>386370</v>
      </c>
      <c r="AB103" s="124">
        <v>419361.33</v>
      </c>
      <c r="AC103" s="124">
        <v>151862.46</v>
      </c>
      <c r="AF103" s="124">
        <v>10000</v>
      </c>
      <c r="AG103" s="99">
        <f t="shared" si="17"/>
        <v>571089.72</v>
      </c>
      <c r="AH103" s="63">
        <f t="shared" si="18"/>
        <v>0</v>
      </c>
      <c r="AI103" s="64">
        <f t="shared" si="15"/>
        <v>571089.72</v>
      </c>
      <c r="AJ103" s="60">
        <f t="shared" si="19"/>
        <v>1235318.2100000002</v>
      </c>
      <c r="AK103" s="59">
        <f t="shared" si="20"/>
        <v>967593.79</v>
      </c>
      <c r="AL103" s="69">
        <f t="shared" si="16"/>
        <v>267724.42000000016</v>
      </c>
    </row>
    <row r="104" spans="1:38" ht="15" thickBot="1" x14ac:dyDescent="0.25">
      <c r="A104" s="50" t="s">
        <v>402</v>
      </c>
      <c r="B104" s="50" t="s">
        <v>403</v>
      </c>
      <c r="C104" s="88">
        <v>2942</v>
      </c>
      <c r="D104" s="89" t="s">
        <v>789</v>
      </c>
      <c r="E104" s="266" t="s">
        <v>1886</v>
      </c>
      <c r="F104" s="123">
        <v>126958.98</v>
      </c>
      <c r="G104" s="123">
        <v>11180</v>
      </c>
      <c r="H104" s="123">
        <v>45365.22</v>
      </c>
      <c r="I104" s="266">
        <v>674152.41</v>
      </c>
      <c r="J104" s="266">
        <v>442660.76</v>
      </c>
      <c r="K104" s="287">
        <v>1215</v>
      </c>
      <c r="L104" s="287">
        <v>1289</v>
      </c>
      <c r="M104" s="287">
        <v>66600</v>
      </c>
      <c r="N104" s="287">
        <v>3442.24</v>
      </c>
      <c r="Q104" s="266">
        <v>363657.33</v>
      </c>
      <c r="R104" s="266">
        <v>1499736.2</v>
      </c>
      <c r="S104" s="100">
        <v>1358643.75</v>
      </c>
      <c r="U104" s="100">
        <v>208.75</v>
      </c>
      <c r="W104" s="100">
        <v>1113600</v>
      </c>
      <c r="Y104" s="124">
        <v>1439418</v>
      </c>
      <c r="AB104" s="124">
        <v>625643.15</v>
      </c>
      <c r="AC104" s="124">
        <v>153378.29</v>
      </c>
      <c r="AE104" s="124">
        <v>9</v>
      </c>
      <c r="AF104" s="124">
        <v>40500</v>
      </c>
      <c r="AG104" s="99">
        <f t="shared" si="17"/>
        <v>183504.19999999998</v>
      </c>
      <c r="AH104" s="63">
        <f t="shared" si="18"/>
        <v>72546.240000000005</v>
      </c>
      <c r="AI104" s="64">
        <f t="shared" si="15"/>
        <v>110957.95999999998</v>
      </c>
      <c r="AJ104" s="60">
        <f t="shared" si="19"/>
        <v>2472452.5</v>
      </c>
      <c r="AK104" s="59">
        <f t="shared" si="20"/>
        <v>2258948.44</v>
      </c>
      <c r="AL104" s="69">
        <f t="shared" si="16"/>
        <v>213504.06000000006</v>
      </c>
    </row>
    <row r="105" spans="1:38" ht="15" thickBot="1" x14ac:dyDescent="0.25">
      <c r="A105" s="50" t="s">
        <v>402</v>
      </c>
      <c r="B105" s="50" t="s">
        <v>403</v>
      </c>
      <c r="C105" s="88">
        <v>3193</v>
      </c>
      <c r="D105" s="89" t="s">
        <v>790</v>
      </c>
      <c r="E105" s="266" t="s">
        <v>1887</v>
      </c>
      <c r="F105" s="123">
        <v>343194.51</v>
      </c>
      <c r="G105" s="123">
        <v>17462</v>
      </c>
      <c r="H105" s="123">
        <v>146546.44</v>
      </c>
      <c r="I105" s="266">
        <v>693379.33</v>
      </c>
      <c r="J105" s="266">
        <v>454293.1</v>
      </c>
      <c r="M105" s="287">
        <v>100000</v>
      </c>
      <c r="N105" s="287">
        <v>2045.48</v>
      </c>
      <c r="Q105" s="266">
        <v>158506.43</v>
      </c>
      <c r="S105" s="100">
        <v>1401694.78</v>
      </c>
      <c r="U105" s="100">
        <v>397.03</v>
      </c>
      <c r="W105" s="100">
        <v>105470</v>
      </c>
      <c r="Y105" s="124">
        <v>605278</v>
      </c>
      <c r="AA105" s="124">
        <v>4120</v>
      </c>
      <c r="AB105" s="124">
        <v>549978.80000000005</v>
      </c>
      <c r="AC105" s="124">
        <v>167518.1</v>
      </c>
      <c r="AG105" s="99">
        <f t="shared" si="17"/>
        <v>507202.95</v>
      </c>
      <c r="AH105" s="63">
        <f t="shared" si="18"/>
        <v>102045.48</v>
      </c>
      <c r="AI105" s="64">
        <f t="shared" si="15"/>
        <v>405157.47000000003</v>
      </c>
      <c r="AJ105" s="60">
        <f t="shared" si="19"/>
        <v>1507561.81</v>
      </c>
      <c r="AK105" s="59">
        <f t="shared" si="20"/>
        <v>1326894.9000000001</v>
      </c>
      <c r="AL105" s="69">
        <f t="shared" si="16"/>
        <v>180666.90999999992</v>
      </c>
    </row>
    <row r="106" spans="1:38" ht="15" thickBot="1" x14ac:dyDescent="0.25">
      <c r="A106" s="50" t="s">
        <v>402</v>
      </c>
      <c r="B106" s="50" t="s">
        <v>403</v>
      </c>
      <c r="C106" s="88">
        <v>4152</v>
      </c>
      <c r="D106" s="89" t="s">
        <v>791</v>
      </c>
      <c r="E106" s="266" t="s">
        <v>1889</v>
      </c>
      <c r="F106" s="123">
        <v>242108.12</v>
      </c>
      <c r="G106" s="123">
        <v>0</v>
      </c>
      <c r="H106" s="123">
        <v>87123.57</v>
      </c>
      <c r="I106" s="266">
        <v>977174.82</v>
      </c>
      <c r="J106" s="266">
        <v>391842.48</v>
      </c>
      <c r="N106" s="287">
        <v>34.85</v>
      </c>
      <c r="Q106" s="266">
        <v>27.24</v>
      </c>
      <c r="R106" s="266">
        <v>1687514</v>
      </c>
      <c r="S106" s="100">
        <v>1603592.98</v>
      </c>
      <c r="U106" s="100">
        <v>384.14</v>
      </c>
      <c r="Y106" s="124">
        <v>374200</v>
      </c>
      <c r="AB106" s="124">
        <v>402667.66</v>
      </c>
      <c r="AC106" s="124">
        <v>157551.01999999999</v>
      </c>
      <c r="AF106" s="124">
        <v>50000</v>
      </c>
      <c r="AG106" s="99">
        <f t="shared" si="17"/>
        <v>329231.69</v>
      </c>
      <c r="AH106" s="63">
        <f t="shared" si="18"/>
        <v>34.85</v>
      </c>
      <c r="AI106" s="64">
        <f t="shared" si="15"/>
        <v>329196.84000000003</v>
      </c>
      <c r="AJ106" s="60">
        <f t="shared" si="19"/>
        <v>1603977.1199999999</v>
      </c>
      <c r="AK106" s="59">
        <f t="shared" si="20"/>
        <v>984418.67999999993</v>
      </c>
      <c r="AL106" s="69">
        <f t="shared" si="16"/>
        <v>619558.43999999994</v>
      </c>
    </row>
    <row r="107" spans="1:38" ht="15" thickBot="1" x14ac:dyDescent="0.25">
      <c r="A107" s="50" t="s">
        <v>406</v>
      </c>
      <c r="B107" s="50" t="s">
        <v>407</v>
      </c>
      <c r="C107" s="88">
        <v>4559</v>
      </c>
      <c r="D107" s="89" t="s">
        <v>792</v>
      </c>
      <c r="E107" s="266" t="s">
        <v>1891</v>
      </c>
      <c r="F107" s="123">
        <v>183094.02</v>
      </c>
      <c r="G107" s="123">
        <v>0</v>
      </c>
      <c r="H107" s="123">
        <v>110539.89</v>
      </c>
      <c r="I107" s="266">
        <v>924879.57</v>
      </c>
      <c r="J107" s="266">
        <v>234798.69</v>
      </c>
      <c r="L107" s="287">
        <v>2719.31</v>
      </c>
      <c r="N107" s="287">
        <v>323.89999999999998</v>
      </c>
      <c r="Q107" s="266">
        <v>748</v>
      </c>
      <c r="R107" s="266">
        <v>4303318.3099999996</v>
      </c>
      <c r="S107" s="100">
        <v>982814.74</v>
      </c>
      <c r="T107" s="100">
        <v>110040</v>
      </c>
      <c r="U107" s="100">
        <v>409.74</v>
      </c>
      <c r="W107" s="100">
        <v>1992920</v>
      </c>
      <c r="X107" s="100">
        <v>30000</v>
      </c>
      <c r="Y107" s="124">
        <v>2326243</v>
      </c>
      <c r="AB107" s="124">
        <v>427250.54</v>
      </c>
      <c r="AC107" s="124">
        <v>101078</v>
      </c>
      <c r="AG107" s="99">
        <f t="shared" si="17"/>
        <v>293633.90999999997</v>
      </c>
      <c r="AH107" s="63">
        <f t="shared" si="18"/>
        <v>3043.21</v>
      </c>
      <c r="AI107" s="64">
        <f t="shared" si="15"/>
        <v>290590.69999999995</v>
      </c>
      <c r="AJ107" s="60">
        <f t="shared" si="19"/>
        <v>3116184.48</v>
      </c>
      <c r="AK107" s="59">
        <f t="shared" si="20"/>
        <v>2854571.54</v>
      </c>
      <c r="AL107" s="69">
        <f t="shared" si="16"/>
        <v>261612.93999999994</v>
      </c>
    </row>
    <row r="108" spans="1:38" ht="15" thickBot="1" x14ac:dyDescent="0.25">
      <c r="A108" s="50" t="s">
        <v>406</v>
      </c>
      <c r="B108" s="50" t="s">
        <v>407</v>
      </c>
      <c r="C108" s="88">
        <v>1402</v>
      </c>
      <c r="D108" s="89" t="s">
        <v>793</v>
      </c>
      <c r="E108" s="266" t="s">
        <v>1892</v>
      </c>
      <c r="F108" s="123">
        <v>179007.87</v>
      </c>
      <c r="G108" s="123">
        <v>0</v>
      </c>
      <c r="H108" s="123">
        <v>21712.22</v>
      </c>
      <c r="I108" s="266">
        <v>782780.95</v>
      </c>
      <c r="J108" s="266">
        <v>200845.54</v>
      </c>
      <c r="L108" s="287">
        <v>21190</v>
      </c>
      <c r="N108" s="287">
        <v>152</v>
      </c>
      <c r="Q108" s="266">
        <v>-152</v>
      </c>
      <c r="R108" s="266">
        <v>2346487</v>
      </c>
      <c r="S108" s="100">
        <v>668812.91</v>
      </c>
      <c r="T108" s="100">
        <v>5000</v>
      </c>
      <c r="U108" s="100">
        <v>477.98</v>
      </c>
      <c r="W108" s="100">
        <v>1132231.2</v>
      </c>
      <c r="X108" s="100">
        <v>35200</v>
      </c>
      <c r="Y108" s="124">
        <v>1204159.2</v>
      </c>
      <c r="AB108" s="124">
        <v>450063.06</v>
      </c>
      <c r="AC108" s="124">
        <v>155102.85999999999</v>
      </c>
      <c r="AG108" s="99">
        <f t="shared" si="17"/>
        <v>200720.09</v>
      </c>
      <c r="AH108" s="63">
        <f t="shared" si="18"/>
        <v>21342</v>
      </c>
      <c r="AI108" s="64">
        <f t="shared" si="15"/>
        <v>179378.09</v>
      </c>
      <c r="AJ108" s="60">
        <f t="shared" si="19"/>
        <v>1841722.0899999999</v>
      </c>
      <c r="AK108" s="59">
        <f t="shared" si="20"/>
        <v>1809325.12</v>
      </c>
      <c r="AL108" s="69">
        <f t="shared" si="16"/>
        <v>32396.969999999739</v>
      </c>
    </row>
    <row r="109" spans="1:38" ht="15" thickBot="1" x14ac:dyDescent="0.25">
      <c r="A109" s="50" t="s">
        <v>406</v>
      </c>
      <c r="B109" s="50" t="s">
        <v>407</v>
      </c>
      <c r="C109" s="88">
        <v>4041</v>
      </c>
      <c r="D109" s="89" t="s">
        <v>794</v>
      </c>
      <c r="E109" s="266" t="s">
        <v>1893</v>
      </c>
      <c r="F109" s="123">
        <v>158540.5</v>
      </c>
      <c r="G109" s="123">
        <v>0</v>
      </c>
      <c r="H109" s="123">
        <v>63711.53</v>
      </c>
      <c r="I109" s="266">
        <v>1150620.79</v>
      </c>
      <c r="J109" s="266">
        <v>224433.85</v>
      </c>
      <c r="K109" s="287">
        <v>3000</v>
      </c>
      <c r="L109" s="287">
        <v>29000</v>
      </c>
      <c r="N109" s="287">
        <v>451.77</v>
      </c>
      <c r="Q109" s="266">
        <v>-24142</v>
      </c>
      <c r="R109" s="266">
        <v>2125037.4300000002</v>
      </c>
      <c r="S109" s="100">
        <v>913683.01</v>
      </c>
      <c r="U109" s="100">
        <v>604.57000000000005</v>
      </c>
      <c r="W109" s="100">
        <v>510632</v>
      </c>
      <c r="X109" s="100">
        <v>308850</v>
      </c>
      <c r="Y109" s="124">
        <v>942860</v>
      </c>
      <c r="AB109" s="124">
        <v>673999.29</v>
      </c>
      <c r="AC109" s="124">
        <v>157624.73000000001</v>
      </c>
      <c r="AG109" s="99">
        <f t="shared" si="17"/>
        <v>222252.03</v>
      </c>
      <c r="AH109" s="63">
        <f t="shared" si="18"/>
        <v>32451.77</v>
      </c>
      <c r="AI109" s="64">
        <f t="shared" si="15"/>
        <v>189800.26</v>
      </c>
      <c r="AJ109" s="60">
        <f t="shared" si="19"/>
        <v>1733769.58</v>
      </c>
      <c r="AK109" s="59">
        <f t="shared" si="20"/>
        <v>1774484.02</v>
      </c>
      <c r="AL109" s="69">
        <f t="shared" si="16"/>
        <v>-40714.439999999944</v>
      </c>
    </row>
    <row r="110" spans="1:38" ht="15" thickBot="1" x14ac:dyDescent="0.25">
      <c r="A110" s="50" t="s">
        <v>406</v>
      </c>
      <c r="B110" s="50" t="s">
        <v>407</v>
      </c>
      <c r="C110" s="88">
        <v>3664</v>
      </c>
      <c r="D110" s="89" t="s">
        <v>795</v>
      </c>
      <c r="E110" s="266" t="s">
        <v>1894</v>
      </c>
      <c r="F110" s="123">
        <v>360776.26</v>
      </c>
      <c r="G110" s="123">
        <v>0</v>
      </c>
      <c r="H110" s="123">
        <v>21175.35</v>
      </c>
      <c r="I110" s="266">
        <v>330464.95</v>
      </c>
      <c r="J110" s="266">
        <v>173665</v>
      </c>
      <c r="L110" s="287">
        <v>31400</v>
      </c>
      <c r="N110" s="287">
        <v>152</v>
      </c>
      <c r="R110" s="266">
        <v>1196485.3400000001</v>
      </c>
      <c r="S110" s="100">
        <v>772482.12</v>
      </c>
      <c r="U110" s="100">
        <v>1044.1300000000001</v>
      </c>
      <c r="W110" s="100">
        <v>798000</v>
      </c>
      <c r="X110" s="100">
        <v>425316</v>
      </c>
      <c r="Y110" s="124">
        <v>1358300</v>
      </c>
      <c r="AB110" s="124">
        <v>561560.39</v>
      </c>
      <c r="AC110" s="124">
        <v>90697.82</v>
      </c>
      <c r="AG110" s="99">
        <f t="shared" si="17"/>
        <v>381951.61</v>
      </c>
      <c r="AH110" s="63">
        <f t="shared" si="18"/>
        <v>31552</v>
      </c>
      <c r="AI110" s="64">
        <f t="shared" si="15"/>
        <v>350399.61</v>
      </c>
      <c r="AJ110" s="60">
        <f t="shared" si="19"/>
        <v>1996842.25</v>
      </c>
      <c r="AK110" s="59">
        <f t="shared" si="20"/>
        <v>2010558.2100000002</v>
      </c>
      <c r="AL110" s="69">
        <f t="shared" si="16"/>
        <v>-13715.960000000196</v>
      </c>
    </row>
    <row r="111" spans="1:38" ht="15" thickBot="1" x14ac:dyDescent="0.25">
      <c r="A111" s="50" t="s">
        <v>406</v>
      </c>
      <c r="B111" s="50" t="s">
        <v>407</v>
      </c>
      <c r="C111" s="88">
        <v>1748</v>
      </c>
      <c r="D111" s="89" t="s">
        <v>796</v>
      </c>
      <c r="E111" s="266" t="s">
        <v>1912</v>
      </c>
      <c r="F111" s="123">
        <v>85104.42</v>
      </c>
      <c r="G111" s="123">
        <v>0</v>
      </c>
      <c r="H111" s="123">
        <v>39110.19</v>
      </c>
      <c r="I111" s="266">
        <v>631891.04</v>
      </c>
      <c r="J111" s="266">
        <v>167696.69</v>
      </c>
      <c r="N111" s="287">
        <v>0</v>
      </c>
      <c r="Q111" s="266">
        <v>-238.36</v>
      </c>
      <c r="R111" s="266">
        <v>1169693.49</v>
      </c>
      <c r="S111" s="100">
        <v>617917.6</v>
      </c>
      <c r="T111" s="100">
        <v>4000</v>
      </c>
      <c r="U111" s="100">
        <v>252.9</v>
      </c>
      <c r="W111" s="100">
        <v>726015</v>
      </c>
      <c r="Y111" s="124">
        <v>823879</v>
      </c>
      <c r="AA111" s="124">
        <v>1504</v>
      </c>
      <c r="AB111" s="124">
        <v>320477.84999999998</v>
      </c>
      <c r="AC111" s="124">
        <v>154626.82999999999</v>
      </c>
      <c r="AG111" s="99">
        <f t="shared" si="17"/>
        <v>124214.61</v>
      </c>
      <c r="AH111" s="63">
        <f t="shared" si="18"/>
        <v>0</v>
      </c>
      <c r="AI111" s="64">
        <f t="shared" si="15"/>
        <v>124214.61</v>
      </c>
      <c r="AJ111" s="60">
        <f t="shared" si="19"/>
        <v>1348185.5</v>
      </c>
      <c r="AK111" s="59">
        <f t="shared" si="20"/>
        <v>1300487.6800000002</v>
      </c>
      <c r="AL111" s="69">
        <f t="shared" si="16"/>
        <v>47697.819999999832</v>
      </c>
    </row>
    <row r="112" spans="1:38" ht="15" thickBot="1" x14ac:dyDescent="0.25">
      <c r="A112" s="50" t="s">
        <v>410</v>
      </c>
      <c r="B112" s="50" t="s">
        <v>411</v>
      </c>
      <c r="C112" s="88">
        <v>5082</v>
      </c>
      <c r="D112" s="89" t="s">
        <v>797</v>
      </c>
      <c r="E112" s="266" t="s">
        <v>1895</v>
      </c>
      <c r="F112" s="123">
        <v>1058488.24</v>
      </c>
      <c r="G112" s="123">
        <v>7500</v>
      </c>
      <c r="H112" s="123">
        <v>78085.11</v>
      </c>
      <c r="I112" s="266">
        <v>1583055.96</v>
      </c>
      <c r="J112" s="266">
        <v>188516.04</v>
      </c>
      <c r="K112" s="287">
        <v>0</v>
      </c>
      <c r="N112" s="287">
        <v>146.77000000000001</v>
      </c>
      <c r="P112" s="266">
        <v>1809812.26</v>
      </c>
      <c r="Q112" s="266">
        <v>-1388</v>
      </c>
      <c r="R112" s="266">
        <v>620039.24</v>
      </c>
      <c r="S112" s="100">
        <v>1605338.57</v>
      </c>
      <c r="T112" s="100">
        <v>196000</v>
      </c>
      <c r="U112" s="100">
        <v>966.5</v>
      </c>
      <c r="W112" s="100">
        <v>1112109</v>
      </c>
      <c r="X112" s="100">
        <v>764203</v>
      </c>
      <c r="Y112" s="124">
        <v>1493024</v>
      </c>
      <c r="AB112" s="124">
        <v>1115702.7</v>
      </c>
      <c r="AC112" s="124">
        <v>214266.85</v>
      </c>
      <c r="AG112" s="99">
        <f t="shared" si="17"/>
        <v>1144073.3500000001</v>
      </c>
      <c r="AH112" s="63">
        <f t="shared" si="18"/>
        <v>146.77000000000001</v>
      </c>
      <c r="AI112" s="64">
        <f t="shared" si="15"/>
        <v>1143926.58</v>
      </c>
      <c r="AJ112" s="60">
        <f t="shared" si="19"/>
        <v>3678617.0700000003</v>
      </c>
      <c r="AK112" s="59">
        <f t="shared" si="20"/>
        <v>2822993.5500000003</v>
      </c>
      <c r="AL112" s="69">
        <f t="shared" si="16"/>
        <v>855623.52</v>
      </c>
    </row>
    <row r="113" spans="1:38" ht="15" thickBot="1" x14ac:dyDescent="0.25">
      <c r="A113" s="50" t="s">
        <v>410</v>
      </c>
      <c r="B113" s="50" t="s">
        <v>411</v>
      </c>
      <c r="C113" s="88">
        <v>5235</v>
      </c>
      <c r="D113" s="89" t="s">
        <v>798</v>
      </c>
      <c r="E113" s="266" t="s">
        <v>1896</v>
      </c>
      <c r="F113" s="123">
        <v>480032.04</v>
      </c>
      <c r="G113" s="123">
        <v>0</v>
      </c>
      <c r="H113" s="123">
        <v>9340.2900000000009</v>
      </c>
      <c r="I113" s="266">
        <v>745638.27</v>
      </c>
      <c r="J113" s="266">
        <v>248769.39</v>
      </c>
      <c r="M113" s="287">
        <v>125075</v>
      </c>
      <c r="N113" s="287">
        <v>6.9</v>
      </c>
      <c r="P113" s="266">
        <v>-1838496.71</v>
      </c>
      <c r="Q113" s="266">
        <v>605.6</v>
      </c>
      <c r="R113" s="266">
        <v>3271774.09</v>
      </c>
      <c r="S113" s="100">
        <v>1837787.75</v>
      </c>
      <c r="U113" s="100">
        <v>898.56</v>
      </c>
      <c r="W113" s="100">
        <v>1182200</v>
      </c>
      <c r="X113" s="100">
        <v>54500</v>
      </c>
      <c r="Y113" s="124">
        <v>1798546</v>
      </c>
      <c r="AA113" s="124">
        <v>14765</v>
      </c>
      <c r="AB113" s="124">
        <v>1058849.5</v>
      </c>
      <c r="AC113" s="124">
        <v>158083.70000000001</v>
      </c>
      <c r="AD113" s="124">
        <v>7601</v>
      </c>
      <c r="AG113" s="99">
        <f t="shared" si="17"/>
        <v>489372.32999999996</v>
      </c>
      <c r="AH113" s="63">
        <f t="shared" si="18"/>
        <v>125081.9</v>
      </c>
      <c r="AI113" s="64">
        <f t="shared" si="15"/>
        <v>364290.42999999993</v>
      </c>
      <c r="AJ113" s="60">
        <f t="shared" si="19"/>
        <v>3075386.31</v>
      </c>
      <c r="AK113" s="59">
        <f t="shared" si="20"/>
        <v>3037845.2</v>
      </c>
      <c r="AL113" s="69">
        <f t="shared" si="16"/>
        <v>37541.10999999987</v>
      </c>
    </row>
    <row r="114" spans="1:38" ht="15" thickBot="1" x14ac:dyDescent="0.25">
      <c r="A114" s="50" t="s">
        <v>410</v>
      </c>
      <c r="B114" s="50" t="s">
        <v>411</v>
      </c>
      <c r="C114" s="88">
        <v>2707</v>
      </c>
      <c r="D114" s="89" t="s">
        <v>799</v>
      </c>
      <c r="E114" s="266" t="s">
        <v>1897</v>
      </c>
      <c r="F114" s="123">
        <v>366197.93</v>
      </c>
      <c r="G114" s="123">
        <v>0</v>
      </c>
      <c r="H114" s="123">
        <v>46224.7</v>
      </c>
      <c r="I114" s="266">
        <v>388308.2</v>
      </c>
      <c r="J114" s="266">
        <v>239307.9</v>
      </c>
      <c r="M114" s="287">
        <v>41400</v>
      </c>
      <c r="P114" s="266">
        <v>-194462.51</v>
      </c>
      <c r="Q114" s="266">
        <v>422493.47</v>
      </c>
      <c r="R114" s="266">
        <v>679737.85</v>
      </c>
      <c r="S114" s="100">
        <v>1104662.81</v>
      </c>
      <c r="T114" s="100">
        <v>53597</v>
      </c>
      <c r="U114" s="100">
        <v>861.77</v>
      </c>
      <c r="W114" s="100">
        <v>621660</v>
      </c>
      <c r="Y114" s="124">
        <v>1016110</v>
      </c>
      <c r="AB114" s="124">
        <v>479356.79</v>
      </c>
      <c r="AC114" s="124">
        <v>41103.870000000003</v>
      </c>
      <c r="AD114" s="124">
        <v>325</v>
      </c>
      <c r="AF114" s="124">
        <v>80000</v>
      </c>
      <c r="AG114" s="99">
        <f t="shared" si="17"/>
        <v>412422.63</v>
      </c>
      <c r="AH114" s="63">
        <f t="shared" si="18"/>
        <v>41400</v>
      </c>
      <c r="AI114" s="64">
        <f t="shared" si="15"/>
        <v>371022.63</v>
      </c>
      <c r="AJ114" s="60">
        <f t="shared" si="19"/>
        <v>1780781.58</v>
      </c>
      <c r="AK114" s="59">
        <f t="shared" si="20"/>
        <v>1616895.6600000001</v>
      </c>
      <c r="AL114" s="69">
        <f t="shared" si="16"/>
        <v>163885.91999999993</v>
      </c>
    </row>
    <row r="115" spans="1:38" ht="15" thickBot="1" x14ac:dyDescent="0.25">
      <c r="A115" s="50" t="s">
        <v>410</v>
      </c>
      <c r="B115" s="50" t="s">
        <v>411</v>
      </c>
      <c r="C115" s="88">
        <v>4472</v>
      </c>
      <c r="D115" s="89" t="s">
        <v>800</v>
      </c>
      <c r="E115" s="266" t="s">
        <v>1898</v>
      </c>
      <c r="F115" s="123">
        <v>608425.49</v>
      </c>
      <c r="G115" s="123">
        <v>49492</v>
      </c>
      <c r="H115" s="123">
        <v>27110.31</v>
      </c>
      <c r="I115" s="266">
        <v>1062580.53</v>
      </c>
      <c r="J115" s="266">
        <v>342818.39</v>
      </c>
      <c r="N115" s="287">
        <v>0</v>
      </c>
      <c r="P115" s="266">
        <v>94098.6</v>
      </c>
      <c r="R115" s="266">
        <v>1731639.01</v>
      </c>
      <c r="S115" s="100">
        <v>1660039.31</v>
      </c>
      <c r="T115" s="100">
        <v>477208</v>
      </c>
      <c r="U115" s="100">
        <v>605.70000000000005</v>
      </c>
      <c r="W115" s="100">
        <v>1037720</v>
      </c>
      <c r="Y115" s="124">
        <v>1613270</v>
      </c>
      <c r="AB115" s="124">
        <v>712869.43</v>
      </c>
      <c r="AC115" s="124">
        <v>185816.47</v>
      </c>
      <c r="AG115" s="99">
        <f t="shared" si="17"/>
        <v>685027.8</v>
      </c>
      <c r="AH115" s="63">
        <f t="shared" si="18"/>
        <v>0</v>
      </c>
      <c r="AI115" s="64">
        <f t="shared" si="15"/>
        <v>685027.8</v>
      </c>
      <c r="AJ115" s="60">
        <f t="shared" si="19"/>
        <v>3175573.0100000002</v>
      </c>
      <c r="AK115" s="59">
        <f t="shared" si="20"/>
        <v>2511955.9000000004</v>
      </c>
      <c r="AL115" s="69">
        <f t="shared" si="16"/>
        <v>663617.10999999987</v>
      </c>
    </row>
    <row r="116" spans="1:38" ht="15" thickBot="1" x14ac:dyDescent="0.25">
      <c r="A116" s="50" t="s">
        <v>410</v>
      </c>
      <c r="B116" s="50" t="s">
        <v>411</v>
      </c>
      <c r="C116" s="88">
        <v>1392</v>
      </c>
      <c r="D116" s="89" t="s">
        <v>801</v>
      </c>
      <c r="E116" s="266" t="s">
        <v>1899</v>
      </c>
      <c r="F116" s="123">
        <v>148773.69</v>
      </c>
      <c r="G116" s="123">
        <v>0</v>
      </c>
      <c r="H116" s="123">
        <v>38070.58</v>
      </c>
      <c r="I116" s="266">
        <v>368001.11</v>
      </c>
      <c r="J116" s="266">
        <v>343150.85</v>
      </c>
      <c r="K116" s="287">
        <v>800</v>
      </c>
      <c r="M116" s="287">
        <v>5400</v>
      </c>
      <c r="N116" s="287">
        <v>0</v>
      </c>
      <c r="P116" s="266">
        <v>-1502847.15</v>
      </c>
      <c r="R116" s="266">
        <v>2353915.73</v>
      </c>
      <c r="S116" s="100">
        <v>664871.28</v>
      </c>
      <c r="U116" s="100">
        <v>313.37</v>
      </c>
      <c r="W116" s="100">
        <v>522460</v>
      </c>
      <c r="Y116" s="124">
        <v>593460</v>
      </c>
      <c r="AA116" s="124">
        <v>1100</v>
      </c>
      <c r="AB116" s="124">
        <v>357193.12</v>
      </c>
      <c r="AC116" s="124">
        <v>132630.88</v>
      </c>
      <c r="AD116" s="124">
        <v>8554</v>
      </c>
      <c r="AG116" s="99">
        <f t="shared" si="17"/>
        <v>186844.27000000002</v>
      </c>
      <c r="AH116" s="63">
        <f t="shared" si="18"/>
        <v>6200</v>
      </c>
      <c r="AI116" s="64">
        <f t="shared" si="15"/>
        <v>180644.27000000002</v>
      </c>
      <c r="AJ116" s="60">
        <f t="shared" si="19"/>
        <v>1187644.6499999999</v>
      </c>
      <c r="AK116" s="59">
        <f t="shared" si="20"/>
        <v>1092938</v>
      </c>
      <c r="AL116" s="69">
        <f t="shared" si="16"/>
        <v>94706.649999999907</v>
      </c>
    </row>
    <row r="117" spans="1:38" ht="15" thickBot="1" x14ac:dyDescent="0.25">
      <c r="A117" s="50" t="s">
        <v>410</v>
      </c>
      <c r="B117" s="50" t="s">
        <v>411</v>
      </c>
      <c r="C117" s="88">
        <v>4729</v>
      </c>
      <c r="D117" s="89" t="s">
        <v>802</v>
      </c>
      <c r="E117" s="266" t="s">
        <v>1900</v>
      </c>
      <c r="F117" s="123">
        <v>583077.74</v>
      </c>
      <c r="G117" s="123">
        <v>0</v>
      </c>
      <c r="H117" s="123">
        <v>33469.46</v>
      </c>
      <c r="I117" s="266">
        <v>2481457</v>
      </c>
      <c r="J117" s="266">
        <v>299406.75</v>
      </c>
      <c r="K117" s="287">
        <v>0</v>
      </c>
      <c r="M117" s="287">
        <v>541692</v>
      </c>
      <c r="N117" s="287">
        <v>136.85</v>
      </c>
      <c r="O117" s="266">
        <v>30000</v>
      </c>
      <c r="P117" s="266">
        <v>1966300.8</v>
      </c>
      <c r="Q117" s="266">
        <v>6700</v>
      </c>
      <c r="R117" s="266">
        <v>1221990.08</v>
      </c>
      <c r="S117" s="100">
        <v>2038257.19</v>
      </c>
      <c r="U117" s="100">
        <v>581.46</v>
      </c>
      <c r="W117" s="100">
        <v>1537290</v>
      </c>
      <c r="Y117" s="124">
        <v>2555363</v>
      </c>
      <c r="AA117" s="124">
        <v>29163.99</v>
      </c>
      <c r="AB117" s="124">
        <v>980844.87</v>
      </c>
      <c r="AC117" s="124">
        <v>265841.71999999997</v>
      </c>
      <c r="AF117" s="124">
        <v>30052.71</v>
      </c>
      <c r="AG117" s="99">
        <f t="shared" si="17"/>
        <v>616547.19999999995</v>
      </c>
      <c r="AH117" s="63">
        <f t="shared" si="18"/>
        <v>541828.85</v>
      </c>
      <c r="AI117" s="64">
        <f t="shared" si="15"/>
        <v>74718.349999999977</v>
      </c>
      <c r="AJ117" s="60">
        <f t="shared" si="19"/>
        <v>3576128.65</v>
      </c>
      <c r="AK117" s="59">
        <f t="shared" si="20"/>
        <v>3861266.29</v>
      </c>
      <c r="AL117" s="69">
        <f t="shared" si="16"/>
        <v>-285137.64000000013</v>
      </c>
    </row>
    <row r="118" spans="1:38" ht="15" thickBot="1" x14ac:dyDescent="0.25">
      <c r="A118" s="50" t="s">
        <v>414</v>
      </c>
      <c r="B118" s="50" t="s">
        <v>415</v>
      </c>
      <c r="C118" s="88">
        <v>3571</v>
      </c>
      <c r="D118" s="89" t="s">
        <v>803</v>
      </c>
      <c r="E118" s="266" t="s">
        <v>1901</v>
      </c>
      <c r="F118" s="123">
        <v>505480.81</v>
      </c>
      <c r="G118" s="123">
        <v>0</v>
      </c>
      <c r="H118" s="123">
        <v>134682.82999999999</v>
      </c>
      <c r="I118" s="266">
        <v>1053136.58</v>
      </c>
      <c r="J118" s="266">
        <v>68723.56</v>
      </c>
      <c r="L118" s="287">
        <v>65208.15</v>
      </c>
      <c r="M118" s="287">
        <v>79720</v>
      </c>
      <c r="N118" s="287">
        <v>5671</v>
      </c>
      <c r="Q118" s="266">
        <v>273552.18</v>
      </c>
      <c r="R118" s="266">
        <v>1488507.55</v>
      </c>
      <c r="S118" s="100">
        <v>1087420.1499999999</v>
      </c>
      <c r="T118" s="100">
        <v>33932</v>
      </c>
      <c r="U118" s="100">
        <v>665.44</v>
      </c>
      <c r="W118" s="100">
        <v>861257</v>
      </c>
      <c r="Y118" s="124">
        <v>1228157</v>
      </c>
      <c r="AB118" s="124">
        <v>370395.92</v>
      </c>
      <c r="AC118" s="124">
        <v>141180.45000000001</v>
      </c>
      <c r="AD118" s="124">
        <v>12396</v>
      </c>
      <c r="AG118" s="99">
        <f t="shared" si="17"/>
        <v>640163.64</v>
      </c>
      <c r="AH118" s="63">
        <f t="shared" si="18"/>
        <v>150599.15</v>
      </c>
      <c r="AI118" s="64">
        <f t="shared" si="15"/>
        <v>489564.49</v>
      </c>
      <c r="AJ118" s="60">
        <f t="shared" si="19"/>
        <v>1983274.5899999999</v>
      </c>
      <c r="AK118" s="59">
        <f t="shared" si="20"/>
        <v>1752129.3699999999</v>
      </c>
      <c r="AL118" s="69">
        <f t="shared" si="16"/>
        <v>231145.21999999997</v>
      </c>
    </row>
    <row r="119" spans="1:38" ht="15" thickBot="1" x14ac:dyDescent="0.25">
      <c r="A119" s="50" t="s">
        <v>414</v>
      </c>
      <c r="B119" s="50" t="s">
        <v>415</v>
      </c>
      <c r="C119" s="88">
        <v>3383</v>
      </c>
      <c r="D119" s="89" t="s">
        <v>804</v>
      </c>
      <c r="E119" s="266" t="s">
        <v>1902</v>
      </c>
      <c r="F119" s="123">
        <v>698503.99</v>
      </c>
      <c r="G119" s="123">
        <v>85600</v>
      </c>
      <c r="H119" s="123">
        <v>60802.19</v>
      </c>
      <c r="I119" s="266">
        <v>683762.71</v>
      </c>
      <c r="J119" s="266">
        <v>183434.61</v>
      </c>
      <c r="L119" s="287">
        <v>33200</v>
      </c>
      <c r="M119" s="287">
        <v>229800</v>
      </c>
      <c r="N119" s="287">
        <v>0</v>
      </c>
      <c r="Q119" s="266">
        <v>-13500</v>
      </c>
      <c r="S119" s="100">
        <v>851784.67</v>
      </c>
      <c r="U119" s="100">
        <v>585.82000000000005</v>
      </c>
      <c r="W119" s="100">
        <v>773960</v>
      </c>
      <c r="Y119" s="124">
        <v>1014120</v>
      </c>
      <c r="AB119" s="124">
        <v>474478.92</v>
      </c>
      <c r="AC119" s="124">
        <v>112603.67</v>
      </c>
      <c r="AG119" s="99">
        <f t="shared" si="17"/>
        <v>844906.17999999993</v>
      </c>
      <c r="AH119" s="63">
        <f t="shared" si="18"/>
        <v>263000</v>
      </c>
      <c r="AI119" s="64">
        <f t="shared" si="15"/>
        <v>581906.17999999993</v>
      </c>
      <c r="AJ119" s="60">
        <f t="shared" si="19"/>
        <v>1626330.49</v>
      </c>
      <c r="AK119" s="59">
        <f t="shared" si="20"/>
        <v>1601202.5899999999</v>
      </c>
      <c r="AL119" s="69">
        <f t="shared" si="16"/>
        <v>25127.90000000014</v>
      </c>
    </row>
    <row r="120" spans="1:38" ht="15" thickBot="1" x14ac:dyDescent="0.25">
      <c r="A120" s="50" t="s">
        <v>414</v>
      </c>
      <c r="B120" s="50" t="s">
        <v>415</v>
      </c>
      <c r="C120" s="88">
        <v>3666</v>
      </c>
      <c r="D120" s="89" t="s">
        <v>805</v>
      </c>
      <c r="E120" s="266" t="s">
        <v>1903</v>
      </c>
      <c r="F120" s="123">
        <v>978392.11</v>
      </c>
      <c r="G120" s="123">
        <v>127500</v>
      </c>
      <c r="H120" s="123">
        <v>4823.24</v>
      </c>
      <c r="I120" s="266">
        <v>611126.54</v>
      </c>
      <c r="J120" s="266">
        <v>45872.19</v>
      </c>
      <c r="L120" s="287">
        <v>54007.66</v>
      </c>
      <c r="M120" s="287">
        <v>194662</v>
      </c>
      <c r="N120" s="287">
        <v>6340.4</v>
      </c>
      <c r="Q120" s="266">
        <v>62537.74</v>
      </c>
      <c r="R120" s="266">
        <v>1693308.65</v>
      </c>
      <c r="S120" s="100">
        <v>1172599.1399999999</v>
      </c>
      <c r="U120" s="100">
        <v>957.13</v>
      </c>
      <c r="W120" s="100">
        <v>1190178.52</v>
      </c>
      <c r="X120" s="100">
        <v>60</v>
      </c>
      <c r="Y120" s="124">
        <v>1389778.52</v>
      </c>
      <c r="AA120" s="124">
        <v>12364.7</v>
      </c>
      <c r="AB120" s="124">
        <v>549404.18000000005</v>
      </c>
      <c r="AC120" s="124">
        <v>141398.48000000001</v>
      </c>
      <c r="AD120" s="124">
        <v>12290</v>
      </c>
      <c r="AG120" s="99">
        <f t="shared" si="17"/>
        <v>1110715.3499999999</v>
      </c>
      <c r="AH120" s="63">
        <f t="shared" si="18"/>
        <v>255010.06</v>
      </c>
      <c r="AI120" s="64">
        <f t="shared" si="15"/>
        <v>855705.2899999998</v>
      </c>
      <c r="AJ120" s="60">
        <f t="shared" si="19"/>
        <v>2363794.79</v>
      </c>
      <c r="AK120" s="59">
        <f t="shared" si="20"/>
        <v>2105235.88</v>
      </c>
      <c r="AL120" s="69">
        <f t="shared" si="16"/>
        <v>258558.91000000015</v>
      </c>
    </row>
    <row r="121" spans="1:38" ht="15" thickBot="1" x14ac:dyDescent="0.25">
      <c r="A121" s="50" t="s">
        <v>414</v>
      </c>
      <c r="B121" s="50" t="s">
        <v>415</v>
      </c>
      <c r="C121" s="88">
        <v>4139</v>
      </c>
      <c r="D121" s="89" t="s">
        <v>806</v>
      </c>
      <c r="E121" s="266" t="s">
        <v>1904</v>
      </c>
      <c r="F121" s="123">
        <v>355454.44</v>
      </c>
      <c r="G121" s="123">
        <v>126600</v>
      </c>
      <c r="H121" s="123">
        <v>142487.59</v>
      </c>
      <c r="I121" s="266">
        <v>1111948.73</v>
      </c>
      <c r="J121" s="266">
        <v>100983.43</v>
      </c>
      <c r="L121" s="287">
        <v>369233.32</v>
      </c>
      <c r="N121" s="287">
        <v>20</v>
      </c>
      <c r="Q121" s="266">
        <v>-66029.259999999995</v>
      </c>
      <c r="S121" s="100">
        <v>1079158.3500000001</v>
      </c>
      <c r="U121" s="100">
        <v>609.55999999999995</v>
      </c>
      <c r="W121" s="100">
        <v>836996.6</v>
      </c>
      <c r="X121" s="100">
        <v>5000</v>
      </c>
      <c r="Y121" s="124">
        <v>1082696.6000000001</v>
      </c>
      <c r="AB121" s="124">
        <v>484682.65</v>
      </c>
      <c r="AC121" s="124">
        <v>219935.54</v>
      </c>
      <c r="AG121" s="99">
        <f t="shared" si="17"/>
        <v>624542.03</v>
      </c>
      <c r="AH121" s="63">
        <f t="shared" si="18"/>
        <v>369253.32</v>
      </c>
      <c r="AI121" s="64">
        <f t="shared" si="15"/>
        <v>255288.71000000002</v>
      </c>
      <c r="AJ121" s="60">
        <f t="shared" si="19"/>
        <v>1921764.5100000002</v>
      </c>
      <c r="AK121" s="59">
        <f t="shared" si="20"/>
        <v>1787314.79</v>
      </c>
      <c r="AL121" s="69">
        <f t="shared" si="16"/>
        <v>134449.7200000002</v>
      </c>
    </row>
    <row r="122" spans="1:38" ht="15" thickBot="1" x14ac:dyDescent="0.25">
      <c r="A122" s="50" t="s">
        <v>414</v>
      </c>
      <c r="B122" s="50" t="s">
        <v>415</v>
      </c>
      <c r="C122" s="88">
        <v>1457</v>
      </c>
      <c r="D122" s="89" t="s">
        <v>807</v>
      </c>
      <c r="E122" s="266" t="s">
        <v>1905</v>
      </c>
      <c r="F122" s="123">
        <v>262610.77</v>
      </c>
      <c r="G122" s="123">
        <v>28800</v>
      </c>
      <c r="H122" s="123">
        <v>72014</v>
      </c>
      <c r="I122" s="266">
        <v>330627.24</v>
      </c>
      <c r="J122" s="266">
        <v>33817.75</v>
      </c>
      <c r="L122" s="287">
        <v>50669.98</v>
      </c>
      <c r="M122" s="287">
        <v>50000</v>
      </c>
      <c r="N122" s="287">
        <v>2449</v>
      </c>
      <c r="Q122" s="266">
        <v>139389.5</v>
      </c>
      <c r="S122" s="100">
        <v>892101.65</v>
      </c>
      <c r="U122" s="100">
        <v>346.68</v>
      </c>
      <c r="W122" s="100">
        <v>729967.9</v>
      </c>
      <c r="Y122" s="124">
        <v>1123867.8999999999</v>
      </c>
      <c r="AB122" s="124">
        <v>367224.73</v>
      </c>
      <c r="AC122" s="124">
        <v>56821.69</v>
      </c>
      <c r="AG122" s="99">
        <f t="shared" si="17"/>
        <v>363424.77</v>
      </c>
      <c r="AH122" s="63">
        <f t="shared" si="18"/>
        <v>103118.98000000001</v>
      </c>
      <c r="AI122" s="64">
        <f t="shared" si="15"/>
        <v>260305.79</v>
      </c>
      <c r="AJ122" s="60">
        <f t="shared" si="19"/>
        <v>1622416.23</v>
      </c>
      <c r="AK122" s="59">
        <f t="shared" si="20"/>
        <v>1547914.3199999998</v>
      </c>
      <c r="AL122" s="69">
        <f t="shared" si="16"/>
        <v>74501.910000000149</v>
      </c>
    </row>
    <row r="123" spans="1:38" ht="15" thickBot="1" x14ac:dyDescent="0.25">
      <c r="A123" s="50" t="s">
        <v>414</v>
      </c>
      <c r="B123" s="50" t="s">
        <v>415</v>
      </c>
      <c r="C123" s="88">
        <v>2356</v>
      </c>
      <c r="D123" s="89" t="s">
        <v>808</v>
      </c>
      <c r="E123" s="266" t="s">
        <v>1913</v>
      </c>
      <c r="F123" s="123">
        <v>459914.02</v>
      </c>
      <c r="G123" s="123">
        <v>81600</v>
      </c>
      <c r="H123" s="123">
        <v>74881.41</v>
      </c>
      <c r="I123" s="266">
        <v>730506.87</v>
      </c>
      <c r="J123" s="266">
        <v>110627.62</v>
      </c>
      <c r="K123" s="287">
        <v>0</v>
      </c>
      <c r="L123" s="287">
        <v>223812.01</v>
      </c>
      <c r="N123" s="287">
        <v>1181.3900000000001</v>
      </c>
      <c r="Q123" s="266">
        <v>17401.240000000002</v>
      </c>
      <c r="R123" s="266">
        <v>2439641.09</v>
      </c>
      <c r="S123" s="100">
        <v>571313.42000000004</v>
      </c>
      <c r="T123" s="100">
        <v>47754.52</v>
      </c>
      <c r="U123" s="100">
        <v>602.05999999999995</v>
      </c>
      <c r="W123" s="100">
        <v>1193600</v>
      </c>
      <c r="X123" s="100">
        <v>4000</v>
      </c>
      <c r="Y123" s="124">
        <v>1244100</v>
      </c>
      <c r="AA123" s="124">
        <v>9435</v>
      </c>
      <c r="AB123" s="124">
        <v>442902.24</v>
      </c>
      <c r="AC123" s="124">
        <v>82786.95</v>
      </c>
      <c r="AG123" s="99">
        <f t="shared" si="17"/>
        <v>616395.43000000005</v>
      </c>
      <c r="AH123" s="63">
        <f t="shared" si="18"/>
        <v>224993.40000000002</v>
      </c>
      <c r="AI123" s="64">
        <f t="shared" si="15"/>
        <v>391402.03</v>
      </c>
      <c r="AJ123" s="60">
        <f t="shared" si="19"/>
        <v>1817270</v>
      </c>
      <c r="AK123" s="59">
        <f t="shared" si="20"/>
        <v>1779224.19</v>
      </c>
      <c r="AL123" s="69">
        <f t="shared" si="16"/>
        <v>38045.810000000056</v>
      </c>
    </row>
    <row r="124" spans="1:38" ht="15" thickBot="1" x14ac:dyDescent="0.25">
      <c r="A124" s="50" t="s">
        <v>414</v>
      </c>
      <c r="B124" s="50" t="s">
        <v>415</v>
      </c>
      <c r="C124" s="88">
        <v>3094</v>
      </c>
      <c r="D124" s="89" t="s">
        <v>809</v>
      </c>
      <c r="E124" s="266" t="s">
        <v>1915</v>
      </c>
      <c r="F124" s="123">
        <v>504462.2</v>
      </c>
      <c r="G124" s="123">
        <v>48100</v>
      </c>
      <c r="H124" s="123">
        <v>118053.17</v>
      </c>
      <c r="I124" s="266">
        <v>841123.25</v>
      </c>
      <c r="J124" s="266">
        <v>125997.56</v>
      </c>
      <c r="L124" s="287">
        <v>33697.26</v>
      </c>
      <c r="M124" s="287">
        <v>120550</v>
      </c>
      <c r="N124" s="287">
        <v>3868.01</v>
      </c>
      <c r="Q124" s="266">
        <v>1000</v>
      </c>
      <c r="R124" s="266">
        <v>3028722.67</v>
      </c>
      <c r="S124" s="100">
        <v>835988.58</v>
      </c>
      <c r="U124" s="100">
        <v>627.53</v>
      </c>
      <c r="W124" s="100">
        <v>1191299.3999999999</v>
      </c>
      <c r="Y124" s="124">
        <v>1410999.4</v>
      </c>
      <c r="AB124" s="124">
        <v>417952.02</v>
      </c>
      <c r="AC124" s="124">
        <v>166529.38</v>
      </c>
      <c r="AD124" s="124">
        <v>7247</v>
      </c>
      <c r="AG124" s="99">
        <f t="shared" si="17"/>
        <v>670615.37</v>
      </c>
      <c r="AH124" s="63">
        <f t="shared" si="18"/>
        <v>158115.27000000002</v>
      </c>
      <c r="AI124" s="64">
        <f t="shared" si="15"/>
        <v>512500.1</v>
      </c>
      <c r="AJ124" s="60">
        <f t="shared" si="19"/>
        <v>2027915.5099999998</v>
      </c>
      <c r="AK124" s="59">
        <f t="shared" si="20"/>
        <v>2002727.7999999998</v>
      </c>
      <c r="AL124" s="69">
        <f t="shared" si="16"/>
        <v>25187.709999999963</v>
      </c>
    </row>
    <row r="125" spans="1:38" ht="15" thickBot="1" x14ac:dyDescent="0.25">
      <c r="A125" s="50" t="s">
        <v>414</v>
      </c>
      <c r="B125" s="50" t="s">
        <v>415</v>
      </c>
      <c r="C125" s="88">
        <v>2499</v>
      </c>
      <c r="D125" s="89" t="s">
        <v>810</v>
      </c>
      <c r="E125" s="266" t="s">
        <v>1917</v>
      </c>
      <c r="F125" s="123">
        <v>222349.19</v>
      </c>
      <c r="G125" s="123">
        <v>82800</v>
      </c>
      <c r="H125" s="123">
        <v>25639.97</v>
      </c>
      <c r="I125" s="266">
        <v>1094451.98</v>
      </c>
      <c r="J125" s="266">
        <v>133756.59</v>
      </c>
      <c r="L125" s="287">
        <v>29329.81</v>
      </c>
      <c r="M125" s="287">
        <v>50000</v>
      </c>
      <c r="N125" s="287">
        <v>0</v>
      </c>
      <c r="R125" s="266">
        <v>3118920.11</v>
      </c>
      <c r="S125" s="100">
        <v>649980.29</v>
      </c>
      <c r="U125" s="100">
        <v>203.37</v>
      </c>
      <c r="W125" s="100">
        <v>1107825.8</v>
      </c>
      <c r="Y125" s="124">
        <v>1274405.8</v>
      </c>
      <c r="AB125" s="124">
        <v>311166.15999999997</v>
      </c>
      <c r="AC125" s="124">
        <v>215830.84</v>
      </c>
      <c r="AG125" s="99">
        <f t="shared" si="17"/>
        <v>330789.16000000003</v>
      </c>
      <c r="AH125" s="63">
        <f t="shared" si="18"/>
        <v>79329.81</v>
      </c>
      <c r="AI125" s="64">
        <f t="shared" si="15"/>
        <v>251459.35000000003</v>
      </c>
      <c r="AJ125" s="60">
        <f t="shared" si="19"/>
        <v>1758009.46</v>
      </c>
      <c r="AK125" s="59">
        <f t="shared" si="20"/>
        <v>1801402.8</v>
      </c>
      <c r="AL125" s="69">
        <f t="shared" si="16"/>
        <v>-43393.340000000084</v>
      </c>
    </row>
    <row r="126" spans="1:38" ht="15" thickBot="1" x14ac:dyDescent="0.25">
      <c r="A126" s="50" t="s">
        <v>418</v>
      </c>
      <c r="B126" s="50" t="s">
        <v>419</v>
      </c>
      <c r="C126" s="88">
        <v>5132</v>
      </c>
      <c r="D126" s="89" t="s">
        <v>811</v>
      </c>
      <c r="E126" s="266" t="s">
        <v>1884</v>
      </c>
      <c r="F126" s="123">
        <v>685221.12</v>
      </c>
      <c r="G126" s="123">
        <v>36600</v>
      </c>
      <c r="H126" s="123">
        <v>21842.67</v>
      </c>
      <c r="I126" s="266">
        <v>1008953.46</v>
      </c>
      <c r="J126" s="266">
        <v>224532.38</v>
      </c>
      <c r="K126" s="287">
        <v>0</v>
      </c>
      <c r="L126" s="287">
        <v>152646</v>
      </c>
      <c r="N126" s="287">
        <v>1310</v>
      </c>
      <c r="O126" s="266">
        <v>140380</v>
      </c>
      <c r="P126" s="266">
        <v>1487575.93</v>
      </c>
      <c r="Q126" s="266">
        <v>-1116.5899999999999</v>
      </c>
      <c r="S126" s="100">
        <v>1546721.93</v>
      </c>
      <c r="U126" s="100">
        <v>1168.4100000000001</v>
      </c>
      <c r="W126" s="100">
        <v>1553662</v>
      </c>
      <c r="X126" s="100">
        <v>358660</v>
      </c>
      <c r="Y126" s="124">
        <v>2388764</v>
      </c>
      <c r="AB126" s="124">
        <v>542914.38</v>
      </c>
      <c r="AC126" s="124">
        <v>181454.09</v>
      </c>
      <c r="AG126" s="99">
        <f t="shared" si="17"/>
        <v>743663.79</v>
      </c>
      <c r="AH126" s="63">
        <f t="shared" si="18"/>
        <v>153956</v>
      </c>
      <c r="AI126" s="64">
        <f t="shared" si="15"/>
        <v>589707.79</v>
      </c>
      <c r="AJ126" s="60">
        <f t="shared" si="19"/>
        <v>3460212.34</v>
      </c>
      <c r="AK126" s="59">
        <f t="shared" si="20"/>
        <v>3113132.4699999997</v>
      </c>
      <c r="AL126" s="69">
        <f t="shared" si="16"/>
        <v>347079.87000000011</v>
      </c>
    </row>
    <row r="127" spans="1:38" ht="15" thickBot="1" x14ac:dyDescent="0.25">
      <c r="A127" s="50" t="s">
        <v>418</v>
      </c>
      <c r="B127" s="50" t="s">
        <v>419</v>
      </c>
      <c r="C127" s="88">
        <v>2779</v>
      </c>
      <c r="D127" s="89" t="s">
        <v>812</v>
      </c>
      <c r="E127" s="266" t="s">
        <v>1885</v>
      </c>
      <c r="F127" s="123">
        <v>630967.44999999995</v>
      </c>
      <c r="G127" s="123">
        <v>17600</v>
      </c>
      <c r="H127" s="123">
        <v>33299.019999999997</v>
      </c>
      <c r="I127" s="266">
        <v>288569.71999999997</v>
      </c>
      <c r="J127" s="266">
        <v>226065.92000000001</v>
      </c>
      <c r="L127" s="287">
        <v>108674</v>
      </c>
      <c r="N127" s="287">
        <v>1201.8800000000001</v>
      </c>
      <c r="O127" s="266">
        <v>123005</v>
      </c>
      <c r="P127" s="266">
        <v>439121.15</v>
      </c>
      <c r="Q127" s="266">
        <v>8370</v>
      </c>
      <c r="S127" s="100">
        <v>1315172.21</v>
      </c>
      <c r="U127" s="100">
        <v>1109.54</v>
      </c>
      <c r="W127" s="100">
        <v>1145586</v>
      </c>
      <c r="X127" s="100">
        <v>231600</v>
      </c>
      <c r="Y127" s="124">
        <v>1527062</v>
      </c>
      <c r="AB127" s="124">
        <v>458425.41</v>
      </c>
      <c r="AC127" s="124">
        <v>88115.01</v>
      </c>
      <c r="AF127" s="124">
        <v>60000</v>
      </c>
      <c r="AG127" s="99">
        <f t="shared" si="17"/>
        <v>681866.47</v>
      </c>
      <c r="AH127" s="63">
        <f t="shared" si="18"/>
        <v>109875.88</v>
      </c>
      <c r="AI127" s="64">
        <f t="shared" si="15"/>
        <v>571990.59</v>
      </c>
      <c r="AJ127" s="60">
        <f t="shared" si="19"/>
        <v>2693467.75</v>
      </c>
      <c r="AK127" s="59">
        <f t="shared" si="20"/>
        <v>2133602.42</v>
      </c>
      <c r="AL127" s="69">
        <f t="shared" si="16"/>
        <v>559865.33000000007</v>
      </c>
    </row>
    <row r="128" spans="1:38" ht="15" thickBot="1" x14ac:dyDescent="0.25">
      <c r="A128" s="50" t="s">
        <v>418</v>
      </c>
      <c r="B128" s="50" t="s">
        <v>419</v>
      </c>
      <c r="C128" s="88">
        <v>5936</v>
      </c>
      <c r="D128" s="89" t="s">
        <v>813</v>
      </c>
      <c r="E128" s="266" t="s">
        <v>1888</v>
      </c>
      <c r="F128" s="123">
        <v>632239.68000000005</v>
      </c>
      <c r="G128" s="123">
        <v>47800</v>
      </c>
      <c r="H128" s="123">
        <v>5372.13</v>
      </c>
      <c r="I128" s="266">
        <v>5308523.3600000003</v>
      </c>
      <c r="J128" s="266">
        <v>110538.69</v>
      </c>
      <c r="K128" s="287">
        <v>0</v>
      </c>
      <c r="L128" s="287">
        <v>224465.95</v>
      </c>
      <c r="N128" s="287">
        <v>1322.34</v>
      </c>
      <c r="O128" s="266">
        <v>58620</v>
      </c>
      <c r="P128" s="266">
        <v>5616660</v>
      </c>
      <c r="Q128" s="266">
        <v>-37.299999999999997</v>
      </c>
      <c r="S128" s="100">
        <v>1777237.71</v>
      </c>
      <c r="U128" s="100">
        <v>838.25</v>
      </c>
      <c r="W128" s="100">
        <v>1363361.2</v>
      </c>
      <c r="X128" s="100">
        <v>570700</v>
      </c>
      <c r="Y128" s="124">
        <v>2119263.2000000002</v>
      </c>
      <c r="AB128" s="124">
        <v>460958.05</v>
      </c>
      <c r="AC128" s="124">
        <v>401854.99</v>
      </c>
      <c r="AF128" s="124">
        <v>86000</v>
      </c>
      <c r="AG128" s="99">
        <f t="shared" si="17"/>
        <v>685411.81</v>
      </c>
      <c r="AH128" s="63">
        <f t="shared" si="18"/>
        <v>225788.29</v>
      </c>
      <c r="AI128" s="64">
        <f t="shared" si="15"/>
        <v>459623.52</v>
      </c>
      <c r="AJ128" s="60">
        <f t="shared" si="19"/>
        <v>3712137.16</v>
      </c>
      <c r="AK128" s="59">
        <f t="shared" si="20"/>
        <v>3068076.24</v>
      </c>
      <c r="AL128" s="69">
        <f t="shared" si="16"/>
        <v>644060.91999999993</v>
      </c>
    </row>
    <row r="129" spans="1:38" ht="15" thickBot="1" x14ac:dyDescent="0.25">
      <c r="A129" s="50" t="s">
        <v>418</v>
      </c>
      <c r="B129" s="50" t="s">
        <v>419</v>
      </c>
      <c r="C129" s="88">
        <v>2905</v>
      </c>
      <c r="D129" s="89" t="s">
        <v>814</v>
      </c>
      <c r="E129" s="266" t="s">
        <v>1890</v>
      </c>
      <c r="F129" s="123">
        <v>748186.21</v>
      </c>
      <c r="G129" s="123">
        <v>28800</v>
      </c>
      <c r="H129" s="123">
        <v>0</v>
      </c>
      <c r="I129" s="266">
        <v>418175.17</v>
      </c>
      <c r="J129" s="266">
        <v>175819.15</v>
      </c>
      <c r="L129" s="287">
        <v>73664.27</v>
      </c>
      <c r="N129" s="287">
        <v>245.79</v>
      </c>
      <c r="O129" s="266">
        <v>177360</v>
      </c>
      <c r="P129" s="266">
        <v>809478.12</v>
      </c>
      <c r="Q129" s="266">
        <v>27955.13</v>
      </c>
      <c r="S129" s="100">
        <v>998468.17</v>
      </c>
      <c r="U129" s="100">
        <v>1088.3399999999999</v>
      </c>
      <c r="W129" s="100">
        <v>745553</v>
      </c>
      <c r="X129" s="100">
        <v>224400</v>
      </c>
      <c r="Y129" s="124">
        <v>1244535</v>
      </c>
      <c r="AB129" s="124">
        <v>307826.64</v>
      </c>
      <c r="AC129" s="124">
        <v>51664.65</v>
      </c>
      <c r="AG129" s="99">
        <f t="shared" si="17"/>
        <v>776986.21</v>
      </c>
      <c r="AH129" s="63">
        <f t="shared" si="18"/>
        <v>73910.06</v>
      </c>
      <c r="AI129" s="64">
        <f t="shared" si="15"/>
        <v>703076.14999999991</v>
      </c>
      <c r="AJ129" s="60">
        <f t="shared" si="19"/>
        <v>1969509.51</v>
      </c>
      <c r="AK129" s="59">
        <f t="shared" si="20"/>
        <v>1604026.29</v>
      </c>
      <c r="AL129" s="69">
        <f t="shared" si="16"/>
        <v>365483.22</v>
      </c>
    </row>
    <row r="130" spans="1:38" ht="15" thickBot="1" x14ac:dyDescent="0.25">
      <c r="A130" s="50" t="s">
        <v>418</v>
      </c>
      <c r="B130" s="50" t="s">
        <v>419</v>
      </c>
      <c r="C130" s="88">
        <v>2680</v>
      </c>
      <c r="D130" s="89" t="s">
        <v>815</v>
      </c>
      <c r="E130" s="266" t="s">
        <v>1916</v>
      </c>
      <c r="F130" s="123">
        <v>383604.91</v>
      </c>
      <c r="G130" s="123">
        <v>27600</v>
      </c>
      <c r="H130" s="123">
        <v>10742.43</v>
      </c>
      <c r="I130" s="266">
        <v>509643.13</v>
      </c>
      <c r="J130" s="266">
        <v>73419.72</v>
      </c>
      <c r="L130" s="287">
        <v>132228.78</v>
      </c>
      <c r="N130" s="287">
        <v>15</v>
      </c>
      <c r="O130" s="266">
        <v>37300</v>
      </c>
      <c r="P130" s="266">
        <v>898661.6</v>
      </c>
      <c r="Q130" s="266">
        <v>-16811.47</v>
      </c>
      <c r="S130" s="100">
        <v>779964.32</v>
      </c>
      <c r="U130" s="100">
        <v>623.35</v>
      </c>
      <c r="W130" s="100">
        <v>698793</v>
      </c>
      <c r="X130" s="100">
        <v>143900</v>
      </c>
      <c r="Y130" s="124">
        <v>1084849</v>
      </c>
      <c r="AB130" s="124">
        <v>449016.2</v>
      </c>
      <c r="AC130" s="124">
        <v>112980.94</v>
      </c>
      <c r="AG130" s="99">
        <f t="shared" si="17"/>
        <v>421947.33999999997</v>
      </c>
      <c r="AH130" s="63">
        <f t="shared" si="18"/>
        <v>132243.78</v>
      </c>
      <c r="AI130" s="64">
        <f t="shared" si="15"/>
        <v>289703.55999999994</v>
      </c>
      <c r="AJ130" s="60">
        <f t="shared" si="19"/>
        <v>1623280.67</v>
      </c>
      <c r="AK130" s="59">
        <f t="shared" si="20"/>
        <v>1646846.14</v>
      </c>
      <c r="AL130" s="69">
        <f t="shared" si="16"/>
        <v>-23565.469999999972</v>
      </c>
    </row>
  </sheetData>
  <autoFilter ref="A1:AL13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6"/>
  <sheetViews>
    <sheetView zoomScale="50" zoomScaleNormal="50" workbookViewId="0">
      <selection activeCell="AC1" sqref="A1:AC1048576"/>
    </sheetView>
  </sheetViews>
  <sheetFormatPr defaultRowHeight="14.25" x14ac:dyDescent="0.2"/>
  <cols>
    <col min="1" max="1" width="39" style="266" bestFit="1" customWidth="1"/>
    <col min="2" max="2" width="32.125" style="123" bestFit="1" customWidth="1"/>
    <col min="3" max="3" width="31.25" style="123" bestFit="1" customWidth="1"/>
    <col min="4" max="4" width="23" style="123" bestFit="1" customWidth="1"/>
    <col min="5" max="5" width="22.75" style="123" bestFit="1" customWidth="1"/>
    <col min="6" max="7" width="14.875" style="266" bestFit="1" customWidth="1"/>
    <col min="8" max="8" width="16.875" style="287" bestFit="1" customWidth="1"/>
    <col min="9" max="9" width="19.125" style="287" bestFit="1" customWidth="1"/>
    <col min="10" max="10" width="18.375" style="287" bestFit="1" customWidth="1"/>
    <col min="11" max="11" width="20.375" style="287" bestFit="1" customWidth="1"/>
    <col min="12" max="12" width="22.625" style="266" bestFit="1" customWidth="1"/>
    <col min="13" max="13" width="26.75" style="266" bestFit="1" customWidth="1"/>
    <col min="14" max="14" width="26.875" style="266" bestFit="1" customWidth="1"/>
    <col min="15" max="15" width="17" style="266" bestFit="1" customWidth="1"/>
    <col min="16" max="16" width="43.125" style="100" bestFit="1" customWidth="1"/>
    <col min="17" max="17" width="43.875" style="100" bestFit="1" customWidth="1"/>
    <col min="18" max="18" width="28" style="100" bestFit="1" customWidth="1"/>
    <col min="19" max="19" width="37.5" style="100" bestFit="1" customWidth="1"/>
    <col min="20" max="20" width="53.375" style="100" bestFit="1" customWidth="1"/>
    <col min="21" max="21" width="14.875" style="100" bestFit="1" customWidth="1"/>
    <col min="22" max="22" width="19.375" style="100" bestFit="1" customWidth="1"/>
    <col min="23" max="23" width="25.75" style="124" bestFit="1" customWidth="1"/>
    <col min="24" max="24" width="24.125" style="124" bestFit="1" customWidth="1"/>
    <col min="25" max="25" width="41.25" style="124" bestFit="1" customWidth="1"/>
    <col min="26" max="26" width="29.875" style="124" bestFit="1" customWidth="1"/>
    <col min="27" max="27" width="32.125" style="124" bestFit="1" customWidth="1"/>
    <col min="28" max="28" width="32.375" style="124" bestFit="1" customWidth="1"/>
    <col min="29" max="29" width="34.25" style="124" bestFit="1" customWidth="1"/>
    <col min="30" max="16384" width="9" style="266"/>
  </cols>
  <sheetData>
    <row r="1" spans="1:29" x14ac:dyDescent="0.2">
      <c r="A1" s="266" t="s">
        <v>591</v>
      </c>
      <c r="B1" s="123" t="s">
        <v>1438</v>
      </c>
      <c r="C1" s="123" t="s">
        <v>1439</v>
      </c>
      <c r="D1" s="123" t="s">
        <v>1440</v>
      </c>
      <c r="E1" s="123" t="s">
        <v>1441</v>
      </c>
      <c r="F1" s="266" t="s">
        <v>1442</v>
      </c>
      <c r="G1" s="266" t="s">
        <v>1443</v>
      </c>
      <c r="H1" s="287" t="s">
        <v>1445</v>
      </c>
      <c r="I1" s="287" t="s">
        <v>1446</v>
      </c>
      <c r="J1" s="287" t="s">
        <v>1447</v>
      </c>
      <c r="K1" s="287" t="s">
        <v>1448</v>
      </c>
      <c r="L1" s="266" t="s">
        <v>1449</v>
      </c>
      <c r="M1" s="266" t="s">
        <v>1450</v>
      </c>
      <c r="N1" s="266" t="s">
        <v>1451</v>
      </c>
      <c r="O1" s="266" t="s">
        <v>1452</v>
      </c>
      <c r="P1" s="100" t="s">
        <v>1453</v>
      </c>
      <c r="Q1" s="100" t="s">
        <v>1454</v>
      </c>
      <c r="R1" s="100" t="s">
        <v>1455</v>
      </c>
      <c r="S1" s="100" t="s">
        <v>1456</v>
      </c>
      <c r="T1" s="100" t="s">
        <v>1582</v>
      </c>
      <c r="U1" s="100" t="s">
        <v>1457</v>
      </c>
      <c r="V1" s="100" t="s">
        <v>1458</v>
      </c>
      <c r="W1" s="124" t="s">
        <v>1459</v>
      </c>
      <c r="X1" s="124" t="s">
        <v>1583</v>
      </c>
      <c r="Y1" s="124" t="s">
        <v>1460</v>
      </c>
      <c r="Z1" s="124" t="s">
        <v>1461</v>
      </c>
      <c r="AA1" s="124" t="s">
        <v>1462</v>
      </c>
      <c r="AB1" s="124" t="s">
        <v>1463</v>
      </c>
      <c r="AC1" s="124" t="s">
        <v>1465</v>
      </c>
    </row>
    <row r="2" spans="1:29" x14ac:dyDescent="0.2">
      <c r="A2" s="266" t="s">
        <v>592</v>
      </c>
      <c r="B2" s="123" t="s">
        <v>1466</v>
      </c>
      <c r="C2" s="123" t="s">
        <v>1467</v>
      </c>
      <c r="D2" s="123" t="s">
        <v>1468</v>
      </c>
      <c r="E2" s="123" t="s">
        <v>1469</v>
      </c>
      <c r="F2" s="266" t="s">
        <v>1470</v>
      </c>
      <c r="G2" s="266" t="s">
        <v>1471</v>
      </c>
      <c r="H2" s="287" t="s">
        <v>1473</v>
      </c>
      <c r="I2" s="287" t="s">
        <v>1474</v>
      </c>
      <c r="J2" s="287" t="s">
        <v>1475</v>
      </c>
      <c r="K2" s="287" t="s">
        <v>1476</v>
      </c>
      <c r="L2" s="266" t="s">
        <v>1477</v>
      </c>
      <c r="M2" s="266" t="s">
        <v>1478</v>
      </c>
      <c r="N2" s="266" t="s">
        <v>1479</v>
      </c>
      <c r="O2" s="266" t="s">
        <v>1480</v>
      </c>
      <c r="P2" s="100" t="s">
        <v>1481</v>
      </c>
      <c r="Q2" s="100" t="s">
        <v>1482</v>
      </c>
      <c r="R2" s="100" t="s">
        <v>1483</v>
      </c>
      <c r="S2" s="100" t="s">
        <v>1484</v>
      </c>
      <c r="T2" s="100" t="s">
        <v>1588</v>
      </c>
      <c r="U2" s="100" t="s">
        <v>1485</v>
      </c>
      <c r="V2" s="100" t="s">
        <v>1486</v>
      </c>
      <c r="W2" s="124" t="s">
        <v>1487</v>
      </c>
      <c r="X2" s="124" t="s">
        <v>1589</v>
      </c>
      <c r="Y2" s="124" t="s">
        <v>1488</v>
      </c>
      <c r="Z2" s="124" t="s">
        <v>1489</v>
      </c>
      <c r="AA2" s="124" t="s">
        <v>1490</v>
      </c>
      <c r="AB2" s="124" t="s">
        <v>1491</v>
      </c>
      <c r="AC2" s="124" t="s">
        <v>1493</v>
      </c>
    </row>
    <row r="3" spans="1:29" x14ac:dyDescent="0.2">
      <c r="A3" s="266" t="s">
        <v>593</v>
      </c>
      <c r="B3" s="123">
        <v>34669807.469999999</v>
      </c>
      <c r="C3" s="123">
        <v>4597086.1500000004</v>
      </c>
      <c r="D3" s="123">
        <v>3215784.08</v>
      </c>
      <c r="E3" s="123">
        <v>342.07</v>
      </c>
      <c r="F3" s="266">
        <v>76886995.680000007</v>
      </c>
      <c r="G3" s="266">
        <v>39119297.450000003</v>
      </c>
      <c r="H3" s="287">
        <v>699035.1</v>
      </c>
      <c r="I3" s="287">
        <v>1334730.3999999999</v>
      </c>
      <c r="J3" s="287">
        <v>13000</v>
      </c>
      <c r="K3" s="287">
        <v>3286018.91</v>
      </c>
      <c r="L3" s="266">
        <v>381496.38</v>
      </c>
      <c r="M3" s="266">
        <v>-123447658.81</v>
      </c>
      <c r="N3" s="266">
        <v>130425026.92</v>
      </c>
      <c r="O3" s="266">
        <v>126626131.06999999</v>
      </c>
      <c r="P3" s="100">
        <v>15.35</v>
      </c>
      <c r="Q3" s="100">
        <v>101728841.61</v>
      </c>
      <c r="R3" s="100">
        <v>15662060.5</v>
      </c>
      <c r="S3" s="100">
        <v>67942.62</v>
      </c>
      <c r="T3" s="100">
        <v>4150</v>
      </c>
      <c r="U3" s="100">
        <v>113566983.08</v>
      </c>
      <c r="V3" s="100">
        <v>14901231.18</v>
      </c>
      <c r="W3" s="124">
        <v>143936745.91999999</v>
      </c>
      <c r="X3" s="124">
        <v>1530</v>
      </c>
      <c r="Y3" s="124">
        <v>180281</v>
      </c>
      <c r="Z3" s="124">
        <v>364853.6</v>
      </c>
      <c r="AA3" s="124">
        <v>60596759.869999997</v>
      </c>
      <c r="AB3" s="124">
        <v>19030645.350000001</v>
      </c>
      <c r="AC3" s="124">
        <v>1170166.17</v>
      </c>
    </row>
    <row r="4" spans="1:29" x14ac:dyDescent="0.2">
      <c r="A4" s="266" t="s">
        <v>1920</v>
      </c>
      <c r="B4" s="123">
        <v>487652.27</v>
      </c>
      <c r="D4" s="123">
        <v>91394</v>
      </c>
      <c r="E4" s="123">
        <v>44.68</v>
      </c>
      <c r="F4" s="266">
        <v>9</v>
      </c>
      <c r="G4" s="266">
        <v>38957</v>
      </c>
      <c r="H4" s="287">
        <v>24040</v>
      </c>
      <c r="I4" s="287">
        <v>8980.52</v>
      </c>
      <c r="K4" s="287">
        <v>113105.04</v>
      </c>
      <c r="N4" s="266">
        <v>-66506.350000000006</v>
      </c>
      <c r="O4" s="266">
        <v>560321.12</v>
      </c>
      <c r="R4" s="100">
        <v>5000</v>
      </c>
      <c r="U4" s="100">
        <v>2713162.8</v>
      </c>
      <c r="V4" s="100">
        <v>823643.34</v>
      </c>
      <c r="W4" s="124">
        <v>2720142.8</v>
      </c>
      <c r="X4" s="124">
        <v>1530</v>
      </c>
      <c r="Z4" s="124">
        <v>23751</v>
      </c>
      <c r="AA4" s="124">
        <v>818265.72</v>
      </c>
    </row>
    <row r="5" spans="1:29" x14ac:dyDescent="0.2">
      <c r="A5" s="266" t="s">
        <v>1921</v>
      </c>
      <c r="B5" s="123">
        <v>31000.33</v>
      </c>
      <c r="D5" s="123">
        <v>19500</v>
      </c>
      <c r="E5" s="123">
        <v>0</v>
      </c>
      <c r="F5" s="266">
        <v>118539.22</v>
      </c>
      <c r="G5" s="266">
        <v>28189.57</v>
      </c>
      <c r="K5" s="287">
        <v>31000.33</v>
      </c>
      <c r="N5" s="266">
        <v>-1738629.24</v>
      </c>
      <c r="O5" s="266">
        <v>2026803.02</v>
      </c>
      <c r="U5" s="100">
        <v>1626634.84</v>
      </c>
      <c r="V5" s="100">
        <v>523019.74</v>
      </c>
      <c r="W5" s="124">
        <v>1650134.84</v>
      </c>
      <c r="AA5" s="124">
        <v>495187.74</v>
      </c>
      <c r="AB5" s="124">
        <v>126276.99</v>
      </c>
    </row>
    <row r="6" spans="1:29" x14ac:dyDescent="0.2">
      <c r="A6" s="266" t="s">
        <v>1922</v>
      </c>
      <c r="B6" s="123">
        <v>71639.399999999994</v>
      </c>
      <c r="D6" s="123">
        <v>77838</v>
      </c>
      <c r="E6" s="123">
        <v>129.81</v>
      </c>
      <c r="F6" s="266">
        <v>2774674.33</v>
      </c>
      <c r="G6" s="266">
        <v>14310.08</v>
      </c>
      <c r="H6" s="287">
        <v>38070</v>
      </c>
      <c r="I6" s="287">
        <v>10261.02</v>
      </c>
      <c r="K6" s="287">
        <v>29606.41</v>
      </c>
      <c r="N6" s="266">
        <v>2244968.71</v>
      </c>
      <c r="O6" s="266">
        <v>716949.66</v>
      </c>
      <c r="S6" s="100">
        <v>18.05</v>
      </c>
      <c r="U6" s="100">
        <v>1959593.49</v>
      </c>
      <c r="V6" s="100">
        <v>429338.13</v>
      </c>
      <c r="W6" s="124">
        <v>1988953.49</v>
      </c>
      <c r="Z6" s="124">
        <v>4505</v>
      </c>
      <c r="AA6" s="124">
        <v>362677.86</v>
      </c>
      <c r="AB6" s="124">
        <v>134077.5</v>
      </c>
    </row>
    <row r="7" spans="1:29" x14ac:dyDescent="0.2">
      <c r="A7" s="266" t="s">
        <v>1923</v>
      </c>
      <c r="B7" s="123">
        <v>11512.95</v>
      </c>
      <c r="D7" s="123">
        <v>57725.38</v>
      </c>
      <c r="E7" s="123">
        <v>0</v>
      </c>
      <c r="F7" s="266">
        <v>2978335.34</v>
      </c>
      <c r="G7" s="266">
        <v>436505.94</v>
      </c>
      <c r="H7" s="287">
        <v>65991</v>
      </c>
      <c r="I7" s="287">
        <v>3878.71</v>
      </c>
      <c r="K7" s="287">
        <v>11506.91</v>
      </c>
      <c r="N7" s="266">
        <v>2601053.7799999998</v>
      </c>
      <c r="O7" s="266">
        <v>550717.67000000004</v>
      </c>
      <c r="S7" s="100">
        <v>6.04</v>
      </c>
      <c r="U7" s="100">
        <v>1117234.6000000001</v>
      </c>
      <c r="V7" s="100">
        <v>968708.61</v>
      </c>
      <c r="W7" s="124">
        <v>1146324.6000000001</v>
      </c>
      <c r="Z7" s="124">
        <v>17167</v>
      </c>
      <c r="AA7" s="124">
        <v>351559.39</v>
      </c>
      <c r="AB7" s="124">
        <v>319966.71999999997</v>
      </c>
    </row>
    <row r="8" spans="1:29" x14ac:dyDescent="0.2">
      <c r="A8" s="266" t="s">
        <v>1924</v>
      </c>
      <c r="B8" s="123">
        <v>261212.92</v>
      </c>
      <c r="C8" s="123">
        <v>19200</v>
      </c>
      <c r="D8" s="123">
        <v>42391</v>
      </c>
      <c r="E8" s="123">
        <v>0</v>
      </c>
      <c r="F8" s="266">
        <v>422568.09</v>
      </c>
      <c r="G8" s="266">
        <v>203722.14</v>
      </c>
      <c r="H8" s="287">
        <v>4962</v>
      </c>
      <c r="I8" s="287">
        <v>4536.1400000000003</v>
      </c>
      <c r="K8" s="287">
        <v>9500</v>
      </c>
      <c r="N8" s="266">
        <v>-1401932.9</v>
      </c>
      <c r="O8" s="266">
        <v>2257089.6800000002</v>
      </c>
      <c r="R8" s="100">
        <v>321244.92</v>
      </c>
      <c r="U8" s="100">
        <v>946762.35</v>
      </c>
      <c r="V8" s="100">
        <v>343319.23</v>
      </c>
      <c r="W8" s="124">
        <v>971262.35</v>
      </c>
      <c r="AA8" s="124">
        <v>359801.37</v>
      </c>
      <c r="AB8" s="124">
        <v>200613.55</v>
      </c>
    </row>
    <row r="9" spans="1:29" x14ac:dyDescent="0.2">
      <c r="A9" s="266" t="s">
        <v>1925</v>
      </c>
      <c r="B9" s="123">
        <v>13960</v>
      </c>
      <c r="D9" s="123">
        <v>0</v>
      </c>
      <c r="E9" s="123">
        <v>0</v>
      </c>
      <c r="F9" s="266">
        <v>4058353.84</v>
      </c>
      <c r="G9" s="266">
        <v>378098.48</v>
      </c>
      <c r="H9" s="287">
        <v>3760</v>
      </c>
      <c r="I9" s="287">
        <v>2097.34</v>
      </c>
      <c r="K9" s="287">
        <v>12000</v>
      </c>
      <c r="N9" s="266">
        <v>4160145.27</v>
      </c>
      <c r="O9" s="266">
        <v>253201</v>
      </c>
      <c r="Q9" s="100">
        <v>22840</v>
      </c>
      <c r="U9" s="100">
        <v>999041</v>
      </c>
      <c r="V9" s="100">
        <v>612794.14</v>
      </c>
      <c r="W9" s="124">
        <v>1017691</v>
      </c>
      <c r="Z9" s="124">
        <v>33922</v>
      </c>
      <c r="AA9" s="124">
        <v>279619.48</v>
      </c>
      <c r="AB9" s="124">
        <v>284233.95</v>
      </c>
    </row>
    <row r="10" spans="1:29" x14ac:dyDescent="0.2">
      <c r="A10" s="266" t="s">
        <v>1926</v>
      </c>
      <c r="B10" s="123">
        <v>14510.93</v>
      </c>
      <c r="D10" s="123">
        <v>15170</v>
      </c>
      <c r="E10" s="123">
        <v>13.92</v>
      </c>
      <c r="F10" s="266">
        <v>3447423.68</v>
      </c>
      <c r="G10" s="266">
        <v>3</v>
      </c>
      <c r="K10" s="287">
        <v>13000</v>
      </c>
      <c r="N10" s="266">
        <v>2598603.14</v>
      </c>
      <c r="P10" s="100">
        <v>15.35</v>
      </c>
      <c r="S10" s="100">
        <v>19.920000000000002</v>
      </c>
      <c r="U10" s="100">
        <v>910140</v>
      </c>
      <c r="V10" s="100">
        <v>1182683.51</v>
      </c>
      <c r="W10" s="124">
        <v>914850</v>
      </c>
      <c r="Z10" s="124">
        <v>18201</v>
      </c>
      <c r="AA10" s="124">
        <v>193613.07</v>
      </c>
      <c r="AB10" s="124">
        <v>100676.32</v>
      </c>
    </row>
    <row r="11" spans="1:29" x14ac:dyDescent="0.2">
      <c r="A11" s="266" t="s">
        <v>1927</v>
      </c>
      <c r="B11" s="123">
        <v>47365.87</v>
      </c>
      <c r="E11" s="123">
        <v>153.66</v>
      </c>
      <c r="F11" s="266">
        <v>857376</v>
      </c>
      <c r="G11" s="266">
        <v>250337.4</v>
      </c>
      <c r="K11" s="287">
        <v>21760</v>
      </c>
      <c r="N11" s="266">
        <v>401061.08</v>
      </c>
      <c r="O11" s="266">
        <v>99610.62</v>
      </c>
      <c r="U11" s="100">
        <v>417900</v>
      </c>
      <c r="V11" s="100">
        <v>1119072.1499999999</v>
      </c>
      <c r="W11" s="124">
        <v>425398</v>
      </c>
      <c r="Z11" s="124">
        <v>17112</v>
      </c>
      <c r="AA11" s="124">
        <v>211327.62</v>
      </c>
      <c r="AB11" s="124">
        <v>250333.3</v>
      </c>
    </row>
    <row r="12" spans="1:29" x14ac:dyDescent="0.2">
      <c r="A12" s="266" t="s">
        <v>1928</v>
      </c>
      <c r="B12" s="123">
        <v>368428.9</v>
      </c>
      <c r="C12" s="123">
        <v>5000</v>
      </c>
      <c r="D12" s="123">
        <v>17200.48</v>
      </c>
      <c r="F12" s="266">
        <v>1378666.3</v>
      </c>
      <c r="G12" s="266">
        <v>535367.31000000006</v>
      </c>
      <c r="H12" s="287">
        <v>0</v>
      </c>
      <c r="I12" s="287">
        <v>8690</v>
      </c>
      <c r="K12" s="287">
        <v>0</v>
      </c>
      <c r="N12" s="266">
        <v>38637.58</v>
      </c>
      <c r="O12" s="266">
        <v>685585.33</v>
      </c>
      <c r="Q12" s="100">
        <v>855828.67</v>
      </c>
      <c r="R12" s="100">
        <v>285027</v>
      </c>
      <c r="S12" s="100">
        <v>1035.6099999999999</v>
      </c>
      <c r="U12" s="100">
        <v>2416772</v>
      </c>
      <c r="V12" s="100">
        <v>146600</v>
      </c>
      <c r="W12" s="124">
        <v>2519048</v>
      </c>
      <c r="AA12" s="124">
        <v>642773.65</v>
      </c>
      <c r="AB12" s="124">
        <v>303993.14</v>
      </c>
    </row>
    <row r="13" spans="1:29" x14ac:dyDescent="0.2">
      <c r="A13" s="266" t="s">
        <v>1929</v>
      </c>
      <c r="B13" s="123">
        <v>247693.17</v>
      </c>
      <c r="C13" s="123">
        <v>38089.4</v>
      </c>
      <c r="D13" s="123">
        <v>180491.6</v>
      </c>
      <c r="F13" s="266">
        <v>457524.02</v>
      </c>
      <c r="G13" s="266">
        <v>302215.61</v>
      </c>
      <c r="H13" s="287">
        <v>15805</v>
      </c>
      <c r="I13" s="287">
        <v>7700</v>
      </c>
      <c r="N13" s="266">
        <v>42544</v>
      </c>
      <c r="O13" s="266">
        <v>1517319.83</v>
      </c>
      <c r="Q13" s="100">
        <v>775794.27</v>
      </c>
      <c r="R13" s="100">
        <v>223000</v>
      </c>
      <c r="S13" s="100">
        <v>550.11</v>
      </c>
      <c r="U13" s="100">
        <v>1999891.14</v>
      </c>
      <c r="V13" s="100">
        <v>14400</v>
      </c>
      <c r="W13" s="124">
        <v>2014291.14</v>
      </c>
      <c r="AA13" s="124">
        <v>584958.21</v>
      </c>
      <c r="AB13" s="124">
        <v>198127.13</v>
      </c>
    </row>
    <row r="14" spans="1:29" x14ac:dyDescent="0.2">
      <c r="A14" s="266" t="s">
        <v>1930</v>
      </c>
      <c r="B14" s="123">
        <v>286925.98</v>
      </c>
      <c r="C14" s="123">
        <v>286645.15999999997</v>
      </c>
      <c r="D14" s="123">
        <v>28695.53</v>
      </c>
      <c r="F14" s="266">
        <v>1095822.69</v>
      </c>
      <c r="G14" s="266">
        <v>453839.3</v>
      </c>
      <c r="H14" s="287">
        <v>13000</v>
      </c>
      <c r="I14" s="287">
        <v>26535.97</v>
      </c>
      <c r="N14" s="266">
        <v>44226</v>
      </c>
      <c r="O14" s="266">
        <v>1326846.8</v>
      </c>
      <c r="Q14" s="100">
        <v>1012223.45</v>
      </c>
      <c r="R14" s="100">
        <v>125100</v>
      </c>
      <c r="S14" s="100">
        <v>339.76</v>
      </c>
      <c r="U14" s="100">
        <v>1131582.72</v>
      </c>
      <c r="V14" s="100">
        <v>1500</v>
      </c>
      <c r="W14" s="124">
        <v>1221782.72</v>
      </c>
      <c r="AA14" s="124">
        <v>711418.29</v>
      </c>
      <c r="AB14" s="124">
        <v>271594.08</v>
      </c>
    </row>
    <row r="15" spans="1:29" x14ac:dyDescent="0.2">
      <c r="A15" s="266" t="s">
        <v>1931</v>
      </c>
      <c r="B15" s="123">
        <v>270219.93</v>
      </c>
      <c r="C15" s="123">
        <v>27278.94</v>
      </c>
      <c r="D15" s="123">
        <v>68800</v>
      </c>
      <c r="F15" s="266">
        <v>155490.19</v>
      </c>
      <c r="G15" s="266">
        <v>389451.63</v>
      </c>
      <c r="H15" s="287">
        <v>9500</v>
      </c>
      <c r="I15" s="287">
        <v>24350</v>
      </c>
      <c r="N15" s="266">
        <v>42860</v>
      </c>
      <c r="O15" s="266">
        <v>1336486.2</v>
      </c>
      <c r="Q15" s="100">
        <v>1293891.8400000001</v>
      </c>
      <c r="R15" s="100">
        <v>157160</v>
      </c>
      <c r="S15" s="100">
        <v>1019.42</v>
      </c>
      <c r="U15" s="100">
        <v>2372120.1</v>
      </c>
      <c r="V15" s="100">
        <v>12000</v>
      </c>
      <c r="W15" s="124">
        <v>2647932.5</v>
      </c>
      <c r="AA15" s="124">
        <v>698152.5</v>
      </c>
      <c r="AB15" s="124">
        <v>199542.39</v>
      </c>
      <c r="AC15" s="124">
        <v>205000</v>
      </c>
    </row>
    <row r="16" spans="1:29" x14ac:dyDescent="0.2">
      <c r="A16" s="266" t="s">
        <v>1932</v>
      </c>
      <c r="B16" s="123">
        <v>117124.34</v>
      </c>
      <c r="C16" s="123">
        <v>72977.75</v>
      </c>
      <c r="D16" s="123">
        <v>83623.070000000007</v>
      </c>
      <c r="F16" s="266">
        <v>1167790.3899999999</v>
      </c>
      <c r="G16" s="266">
        <v>653326.39</v>
      </c>
      <c r="H16" s="287">
        <v>0</v>
      </c>
      <c r="I16" s="287">
        <v>7700</v>
      </c>
      <c r="N16" s="266">
        <v>106382.34</v>
      </c>
      <c r="O16" s="266">
        <v>2146839.4900000002</v>
      </c>
      <c r="Q16" s="100">
        <v>1340672.83</v>
      </c>
      <c r="R16" s="100">
        <v>300000</v>
      </c>
      <c r="S16" s="100">
        <v>399.65</v>
      </c>
      <c r="U16" s="100">
        <v>2390107.6</v>
      </c>
      <c r="V16" s="100">
        <v>9000</v>
      </c>
      <c r="W16" s="124">
        <v>2866213.4</v>
      </c>
      <c r="AA16" s="124">
        <v>779736.98</v>
      </c>
      <c r="AB16" s="124">
        <v>346547.22</v>
      </c>
    </row>
    <row r="17" spans="1:29" x14ac:dyDescent="0.2">
      <c r="A17" s="266" t="s">
        <v>1933</v>
      </c>
      <c r="B17" s="123">
        <v>745472.09</v>
      </c>
      <c r="C17" s="123">
        <v>0</v>
      </c>
      <c r="D17" s="123">
        <v>58448.52</v>
      </c>
      <c r="F17" s="266">
        <v>228784.49</v>
      </c>
      <c r="G17" s="266">
        <v>361961.1</v>
      </c>
      <c r="H17" s="287">
        <v>7500</v>
      </c>
      <c r="K17" s="287">
        <v>0</v>
      </c>
      <c r="N17" s="266">
        <v>85483.29</v>
      </c>
      <c r="O17" s="266">
        <v>1602780.76</v>
      </c>
      <c r="Q17" s="100">
        <v>1094043.02</v>
      </c>
      <c r="R17" s="100">
        <v>348050</v>
      </c>
      <c r="S17" s="100">
        <v>1088.47</v>
      </c>
      <c r="U17" s="100">
        <v>1567383.7</v>
      </c>
      <c r="V17" s="100">
        <v>54950</v>
      </c>
      <c r="W17" s="124">
        <v>2189703.1</v>
      </c>
      <c r="AA17" s="124">
        <v>363676.34</v>
      </c>
      <c r="AB17" s="124">
        <v>173038.55</v>
      </c>
      <c r="AC17" s="124">
        <v>3600</v>
      </c>
    </row>
    <row r="18" spans="1:29" x14ac:dyDescent="0.2">
      <c r="A18" s="266" t="s">
        <v>1934</v>
      </c>
      <c r="B18" s="123">
        <v>354158.89</v>
      </c>
      <c r="C18" s="123">
        <v>0</v>
      </c>
      <c r="D18" s="123">
        <v>21913.95</v>
      </c>
      <c r="F18" s="266">
        <v>553116.93999999994</v>
      </c>
      <c r="G18" s="266">
        <v>3048396.81</v>
      </c>
      <c r="H18" s="287">
        <v>0</v>
      </c>
      <c r="N18" s="266">
        <v>37609.11</v>
      </c>
      <c r="O18" s="266">
        <v>2036704.82</v>
      </c>
      <c r="Q18" s="100">
        <v>799426.84</v>
      </c>
      <c r="R18" s="100">
        <v>175000</v>
      </c>
      <c r="S18" s="100">
        <v>688.04</v>
      </c>
      <c r="U18" s="100">
        <v>1684574.9</v>
      </c>
      <c r="V18" s="100">
        <v>3166000</v>
      </c>
      <c r="W18" s="124">
        <v>1688174.9</v>
      </c>
      <c r="AA18" s="124">
        <v>637921.35</v>
      </c>
      <c r="AB18" s="124">
        <v>619503.15</v>
      </c>
      <c r="AC18" s="124">
        <v>2500</v>
      </c>
    </row>
    <row r="19" spans="1:29" x14ac:dyDescent="0.2">
      <c r="A19" s="266" t="s">
        <v>1935</v>
      </c>
      <c r="B19" s="123">
        <v>188630.13</v>
      </c>
      <c r="C19" s="123">
        <v>0</v>
      </c>
      <c r="D19" s="123">
        <v>63332.160000000003</v>
      </c>
      <c r="F19" s="266">
        <v>1272964.44</v>
      </c>
      <c r="G19" s="266">
        <v>893101.36</v>
      </c>
      <c r="H19" s="287">
        <v>4815.1000000000004</v>
      </c>
      <c r="I19" s="287">
        <v>15400</v>
      </c>
      <c r="K19" s="287">
        <v>0</v>
      </c>
      <c r="N19" s="266">
        <v>35762.949999999997</v>
      </c>
      <c r="O19" s="266">
        <v>118427.08</v>
      </c>
      <c r="Q19" s="100">
        <v>980188.66</v>
      </c>
      <c r="R19" s="100">
        <v>85000</v>
      </c>
      <c r="S19" s="100">
        <v>1127.55</v>
      </c>
      <c r="U19" s="100">
        <v>873040</v>
      </c>
      <c r="V19" s="100">
        <v>2000</v>
      </c>
      <c r="W19" s="124">
        <v>875040</v>
      </c>
      <c r="AA19" s="124">
        <v>770329.17</v>
      </c>
      <c r="AB19" s="124">
        <v>351829.84</v>
      </c>
    </row>
    <row r="20" spans="1:29" x14ac:dyDescent="0.2">
      <c r="A20" s="266" t="s">
        <v>1936</v>
      </c>
      <c r="B20" s="123">
        <v>295102.95</v>
      </c>
      <c r="C20" s="123">
        <v>175764.2</v>
      </c>
      <c r="D20" s="123">
        <v>49428.87</v>
      </c>
      <c r="F20" s="266">
        <v>219117.94</v>
      </c>
      <c r="G20" s="266">
        <v>376580.77</v>
      </c>
      <c r="I20" s="287">
        <v>8450</v>
      </c>
      <c r="K20" s="287">
        <v>0</v>
      </c>
      <c r="N20" s="266">
        <v>97458.11</v>
      </c>
      <c r="O20" s="266">
        <v>1863971.92</v>
      </c>
      <c r="Q20" s="100">
        <v>1906145.32</v>
      </c>
      <c r="R20" s="100">
        <v>294604</v>
      </c>
      <c r="S20" s="100">
        <v>740.62</v>
      </c>
      <c r="U20" s="100">
        <v>949980</v>
      </c>
      <c r="V20" s="100">
        <v>15900</v>
      </c>
      <c r="W20" s="124">
        <v>1518382</v>
      </c>
      <c r="AA20" s="124">
        <v>1011069.58</v>
      </c>
      <c r="AB20" s="124">
        <v>225975.86</v>
      </c>
      <c r="AC20" s="124">
        <v>85100</v>
      </c>
    </row>
    <row r="21" spans="1:29" x14ac:dyDescent="0.2">
      <c r="A21" s="266" t="s">
        <v>1937</v>
      </c>
      <c r="B21" s="123">
        <v>429681.17</v>
      </c>
      <c r="C21" s="123">
        <v>18737.900000000001</v>
      </c>
      <c r="D21" s="123">
        <v>110978.38</v>
      </c>
      <c r="F21" s="266">
        <v>782053.17</v>
      </c>
      <c r="G21" s="266">
        <v>2585182.62</v>
      </c>
      <c r="H21" s="287">
        <v>0</v>
      </c>
      <c r="I21" s="287">
        <v>7700</v>
      </c>
      <c r="N21" s="266">
        <v>201454.6</v>
      </c>
      <c r="O21" s="266">
        <v>2519990.75</v>
      </c>
      <c r="Q21" s="100">
        <v>4012209.58</v>
      </c>
      <c r="R21" s="100">
        <v>141000</v>
      </c>
      <c r="S21" s="100">
        <v>1200.43</v>
      </c>
      <c r="U21" s="100">
        <v>1743329.5</v>
      </c>
      <c r="V21" s="100">
        <v>18400</v>
      </c>
      <c r="W21" s="124">
        <v>2269159.5</v>
      </c>
      <c r="AA21" s="124">
        <v>1130273.94</v>
      </c>
      <c r="AB21" s="124">
        <v>505040.55</v>
      </c>
      <c r="AC21" s="124">
        <v>10000</v>
      </c>
    </row>
    <row r="22" spans="1:29" x14ac:dyDescent="0.2">
      <c r="A22" s="266" t="s">
        <v>1938</v>
      </c>
      <c r="B22" s="123">
        <v>795953.12</v>
      </c>
      <c r="C22" s="123">
        <v>39343.26</v>
      </c>
      <c r="D22" s="123">
        <v>1850</v>
      </c>
      <c r="F22" s="266">
        <v>881512.43</v>
      </c>
      <c r="G22" s="266">
        <v>805972.09</v>
      </c>
      <c r="H22" s="287">
        <v>0</v>
      </c>
      <c r="I22" s="287">
        <v>0</v>
      </c>
      <c r="O22" s="266">
        <v>4994895.4800000004</v>
      </c>
      <c r="Q22" s="100">
        <v>982993.41</v>
      </c>
      <c r="R22" s="100">
        <v>253822</v>
      </c>
      <c r="S22" s="100">
        <v>1664.57</v>
      </c>
      <c r="U22" s="100">
        <v>1866667</v>
      </c>
      <c r="V22" s="100">
        <v>5000</v>
      </c>
      <c r="W22" s="124">
        <v>1890667</v>
      </c>
      <c r="AA22" s="124">
        <v>693660.93</v>
      </c>
      <c r="AB22" s="124">
        <v>470870.08</v>
      </c>
      <c r="AC22" s="124">
        <v>3000</v>
      </c>
    </row>
    <row r="23" spans="1:29" x14ac:dyDescent="0.2">
      <c r="A23" s="266" t="s">
        <v>1939</v>
      </c>
      <c r="B23" s="123">
        <v>182270.59</v>
      </c>
      <c r="C23" s="123">
        <v>163105</v>
      </c>
      <c r="D23" s="123">
        <v>128346.92</v>
      </c>
      <c r="F23" s="266">
        <v>379741.42</v>
      </c>
      <c r="G23" s="266">
        <v>511654.87</v>
      </c>
      <c r="H23" s="287">
        <v>9300</v>
      </c>
      <c r="I23" s="287">
        <v>8940</v>
      </c>
      <c r="K23" s="287">
        <v>93.65</v>
      </c>
      <c r="N23" s="266">
        <v>47326.36</v>
      </c>
      <c r="O23" s="266">
        <v>1550129.81</v>
      </c>
      <c r="Q23" s="100">
        <v>1262377.96</v>
      </c>
      <c r="R23" s="100">
        <v>361500</v>
      </c>
      <c r="S23" s="100">
        <v>642.37</v>
      </c>
      <c r="U23" s="100">
        <v>2199110.2999999998</v>
      </c>
      <c r="V23" s="100">
        <v>117600</v>
      </c>
      <c r="W23" s="124">
        <v>2420412.2999999998</v>
      </c>
      <c r="AA23" s="124">
        <v>478227.17</v>
      </c>
      <c r="AB23" s="124">
        <v>230813.26</v>
      </c>
      <c r="AC23" s="124">
        <v>5600</v>
      </c>
    </row>
    <row r="24" spans="1:29" x14ac:dyDescent="0.2">
      <c r="A24" s="266" t="s">
        <v>1940</v>
      </c>
      <c r="B24" s="123">
        <v>2347739.04</v>
      </c>
      <c r="C24" s="123">
        <v>17874.43</v>
      </c>
      <c r="D24" s="123">
        <v>7934</v>
      </c>
      <c r="F24" s="266">
        <v>225064.68</v>
      </c>
      <c r="G24" s="266">
        <v>962807.82</v>
      </c>
      <c r="H24" s="287">
        <v>247000</v>
      </c>
      <c r="I24" s="287">
        <v>17100</v>
      </c>
      <c r="K24" s="287">
        <v>0</v>
      </c>
      <c r="N24" s="266">
        <v>118218.42</v>
      </c>
      <c r="O24" s="266">
        <v>2878887.21</v>
      </c>
      <c r="Q24" s="100">
        <v>1280441.71</v>
      </c>
      <c r="R24" s="100">
        <v>275000</v>
      </c>
      <c r="S24" s="100">
        <v>5198.7700000000004</v>
      </c>
      <c r="U24" s="100">
        <v>2905166.01</v>
      </c>
      <c r="V24" s="100">
        <v>36200</v>
      </c>
      <c r="W24" s="124">
        <v>3112566.01</v>
      </c>
      <c r="AA24" s="124">
        <v>1103865.6100000001</v>
      </c>
      <c r="AB24" s="124">
        <v>419760.68</v>
      </c>
      <c r="AC24" s="124">
        <v>116500</v>
      </c>
    </row>
    <row r="25" spans="1:29" x14ac:dyDescent="0.2">
      <c r="A25" s="266" t="s">
        <v>1941</v>
      </c>
      <c r="B25" s="123">
        <v>261657.5</v>
      </c>
      <c r="C25" s="123">
        <v>292482</v>
      </c>
      <c r="D25" s="123">
        <v>11587.35</v>
      </c>
      <c r="F25" s="266">
        <v>563119.49</v>
      </c>
      <c r="G25" s="266">
        <v>650292.12</v>
      </c>
      <c r="H25" s="287">
        <v>0</v>
      </c>
      <c r="K25" s="287">
        <v>1916.8</v>
      </c>
      <c r="L25" s="266">
        <v>1300</v>
      </c>
      <c r="N25" s="266">
        <v>77197.66</v>
      </c>
      <c r="O25" s="266">
        <v>2079998.65</v>
      </c>
      <c r="Q25" s="100">
        <v>798332.05</v>
      </c>
      <c r="R25" s="100">
        <v>328696</v>
      </c>
      <c r="S25" s="100">
        <v>515.01</v>
      </c>
      <c r="U25" s="100">
        <v>2012860</v>
      </c>
      <c r="V25" s="100">
        <v>21400</v>
      </c>
      <c r="W25" s="124">
        <v>2155730</v>
      </c>
      <c r="AA25" s="124">
        <v>544146.31999999995</v>
      </c>
      <c r="AB25" s="124">
        <v>286118.55</v>
      </c>
      <c r="AC25" s="124">
        <v>2000</v>
      </c>
    </row>
    <row r="26" spans="1:29" x14ac:dyDescent="0.2">
      <c r="A26" s="266" t="s">
        <v>1942</v>
      </c>
      <c r="B26" s="123">
        <v>446267.55</v>
      </c>
      <c r="C26" s="123">
        <v>41553.99</v>
      </c>
      <c r="D26" s="123">
        <v>31796.400000000001</v>
      </c>
      <c r="F26" s="266">
        <v>1302889.42</v>
      </c>
      <c r="G26" s="266">
        <v>271280.15999999997</v>
      </c>
      <c r="H26" s="287">
        <v>11348</v>
      </c>
      <c r="I26" s="287">
        <v>10190</v>
      </c>
      <c r="N26" s="266">
        <v>8780.41</v>
      </c>
      <c r="O26" s="266">
        <v>413083.29</v>
      </c>
      <c r="Q26" s="100">
        <v>1279500.75</v>
      </c>
      <c r="R26" s="100">
        <v>197570</v>
      </c>
      <c r="S26" s="100">
        <v>510.82</v>
      </c>
      <c r="U26" s="100">
        <v>1626446.2</v>
      </c>
      <c r="V26" s="100">
        <v>43600</v>
      </c>
      <c r="W26" s="124">
        <v>1883908.2</v>
      </c>
      <c r="AA26" s="124">
        <v>687840.15</v>
      </c>
      <c r="AB26" s="124">
        <v>302818.55</v>
      </c>
      <c r="AC26" s="124">
        <v>50000</v>
      </c>
    </row>
    <row r="27" spans="1:29" x14ac:dyDescent="0.2">
      <c r="A27" s="266" t="s">
        <v>1943</v>
      </c>
      <c r="B27" s="123">
        <v>292650.49</v>
      </c>
      <c r="C27" s="123">
        <v>23200</v>
      </c>
      <c r="D27" s="123">
        <v>7064.19</v>
      </c>
      <c r="F27" s="266">
        <v>787368.95999999996</v>
      </c>
      <c r="G27" s="266">
        <v>496803.19</v>
      </c>
      <c r="H27" s="287">
        <v>0</v>
      </c>
      <c r="K27" s="287">
        <v>132800</v>
      </c>
      <c r="N27" s="266">
        <v>150084</v>
      </c>
      <c r="O27" s="266">
        <v>2337378.21</v>
      </c>
      <c r="Q27" s="100">
        <v>1193003.43</v>
      </c>
      <c r="S27" s="100">
        <v>843.92</v>
      </c>
      <c r="U27" s="100">
        <v>1245812</v>
      </c>
      <c r="V27" s="100">
        <v>368300</v>
      </c>
      <c r="W27" s="124">
        <v>1427553.4</v>
      </c>
      <c r="AA27" s="124">
        <v>1110760.03</v>
      </c>
      <c r="AB27" s="124">
        <v>304259.75</v>
      </c>
    </row>
    <row r="28" spans="1:29" x14ac:dyDescent="0.2">
      <c r="A28" s="266" t="s">
        <v>1944</v>
      </c>
      <c r="B28" s="123">
        <v>75285.440000000002</v>
      </c>
      <c r="C28" s="123">
        <v>0</v>
      </c>
      <c r="D28" s="123">
        <v>33536.269999999997</v>
      </c>
      <c r="F28" s="266">
        <v>533739.91</v>
      </c>
      <c r="G28" s="266">
        <v>435981.2</v>
      </c>
      <c r="H28" s="287">
        <v>5000</v>
      </c>
      <c r="I28" s="287">
        <v>9650</v>
      </c>
      <c r="K28" s="287">
        <v>0</v>
      </c>
      <c r="N28" s="266">
        <v>53354.91</v>
      </c>
      <c r="O28" s="266">
        <v>2446216.73</v>
      </c>
      <c r="Q28" s="100">
        <v>895955.68</v>
      </c>
      <c r="R28" s="100">
        <v>113350</v>
      </c>
      <c r="S28" s="100">
        <v>445.2</v>
      </c>
      <c r="U28" s="100">
        <v>1237544</v>
      </c>
      <c r="V28" s="100">
        <v>11600</v>
      </c>
      <c r="W28" s="124">
        <v>1433596</v>
      </c>
      <c r="AA28" s="124">
        <v>418336.08</v>
      </c>
      <c r="AB28" s="124">
        <v>299381.95</v>
      </c>
      <c r="AC28" s="124">
        <v>122000</v>
      </c>
    </row>
    <row r="29" spans="1:29" x14ac:dyDescent="0.2">
      <c r="A29" s="266" t="s">
        <v>1945</v>
      </c>
      <c r="B29" s="123">
        <v>245100.29</v>
      </c>
      <c r="C29" s="123">
        <v>665010.15</v>
      </c>
      <c r="D29" s="123">
        <v>7561.02</v>
      </c>
      <c r="F29" s="266">
        <v>645492.28</v>
      </c>
      <c r="G29" s="266">
        <v>611097.21</v>
      </c>
      <c r="K29" s="287">
        <v>416185</v>
      </c>
      <c r="O29" s="266">
        <v>1940194.37</v>
      </c>
      <c r="Q29" s="100">
        <v>1344293.57</v>
      </c>
      <c r="R29" s="100">
        <v>295447.65999999997</v>
      </c>
      <c r="S29" s="100">
        <v>937.26</v>
      </c>
      <c r="T29" s="100">
        <v>650</v>
      </c>
      <c r="U29" s="100">
        <v>1661672.5</v>
      </c>
      <c r="W29" s="124">
        <v>1849822.5</v>
      </c>
      <c r="AA29" s="124">
        <v>883864.44</v>
      </c>
      <c r="AB29" s="124">
        <v>195338.08</v>
      </c>
    </row>
    <row r="30" spans="1:29" x14ac:dyDescent="0.2">
      <c r="A30" s="266" t="s">
        <v>1946</v>
      </c>
      <c r="B30" s="123">
        <v>233708.91</v>
      </c>
      <c r="C30" s="123">
        <v>274764.38</v>
      </c>
      <c r="D30" s="123">
        <v>64348.74</v>
      </c>
      <c r="F30" s="266">
        <v>2599154.5699999998</v>
      </c>
      <c r="G30" s="266">
        <v>313093.67</v>
      </c>
      <c r="O30" s="266">
        <v>225942.27</v>
      </c>
      <c r="Q30" s="100">
        <v>1292805.79</v>
      </c>
      <c r="R30" s="100">
        <v>160639.07</v>
      </c>
      <c r="S30" s="100">
        <v>712.76</v>
      </c>
      <c r="U30" s="100">
        <v>1184036</v>
      </c>
      <c r="W30" s="124">
        <v>1611452</v>
      </c>
      <c r="AA30" s="124">
        <v>597254.54</v>
      </c>
      <c r="AB30" s="124">
        <v>263055.96000000002</v>
      </c>
    </row>
    <row r="31" spans="1:29" x14ac:dyDescent="0.2">
      <c r="A31" s="266" t="s">
        <v>1947</v>
      </c>
      <c r="B31" s="123">
        <v>1007373.05</v>
      </c>
      <c r="C31" s="123">
        <v>362955.5</v>
      </c>
      <c r="D31" s="123">
        <v>19764.740000000002</v>
      </c>
      <c r="F31" s="266">
        <v>952738.35</v>
      </c>
      <c r="G31" s="266">
        <v>427218.44</v>
      </c>
      <c r="O31" s="266">
        <v>519805.36</v>
      </c>
      <c r="Q31" s="100">
        <v>1509897.74</v>
      </c>
      <c r="R31" s="100">
        <v>995450.1</v>
      </c>
      <c r="S31" s="100">
        <v>2364.39</v>
      </c>
      <c r="T31" s="100">
        <v>3050</v>
      </c>
      <c r="U31" s="100">
        <v>1193004.1000000001</v>
      </c>
      <c r="W31" s="124">
        <v>1750024.1</v>
      </c>
      <c r="AA31" s="124">
        <v>1195434.6100000001</v>
      </c>
      <c r="AB31" s="124">
        <v>153959.85</v>
      </c>
    </row>
    <row r="32" spans="1:29" x14ac:dyDescent="0.2">
      <c r="A32" s="266" t="s">
        <v>1948</v>
      </c>
      <c r="B32" s="123">
        <v>759633.02</v>
      </c>
      <c r="C32" s="123">
        <v>177894.95</v>
      </c>
      <c r="D32" s="123">
        <v>35852.080000000002</v>
      </c>
      <c r="F32" s="266">
        <v>2277815.2200000002</v>
      </c>
      <c r="G32" s="266">
        <v>997175.92</v>
      </c>
      <c r="O32" s="266">
        <v>164243.42000000001</v>
      </c>
      <c r="Q32" s="100">
        <v>1227837.2</v>
      </c>
      <c r="R32" s="100">
        <v>527809.18000000005</v>
      </c>
      <c r="S32" s="100">
        <v>1662.62</v>
      </c>
      <c r="U32" s="100">
        <v>1177138.2</v>
      </c>
      <c r="W32" s="124">
        <v>1724169.2</v>
      </c>
      <c r="AA32" s="124">
        <v>603615.5</v>
      </c>
      <c r="AB32" s="124">
        <v>333024.33</v>
      </c>
    </row>
    <row r="33" spans="1:28" x14ac:dyDescent="0.2">
      <c r="A33" s="266" t="s">
        <v>1949</v>
      </c>
      <c r="B33" s="123">
        <v>325265.57</v>
      </c>
      <c r="C33" s="123">
        <v>131125</v>
      </c>
      <c r="D33" s="123">
        <v>934.47</v>
      </c>
      <c r="F33" s="266">
        <v>767312.92</v>
      </c>
      <c r="G33" s="266">
        <v>430447</v>
      </c>
      <c r="I33" s="287">
        <v>23046.36</v>
      </c>
      <c r="M33" s="266">
        <v>-403659.22</v>
      </c>
      <c r="O33" s="266">
        <v>3631737.05</v>
      </c>
      <c r="Q33" s="100">
        <v>1424880.04</v>
      </c>
      <c r="R33" s="100">
        <v>667171.66</v>
      </c>
      <c r="S33" s="100">
        <v>960.83</v>
      </c>
      <c r="U33" s="100">
        <v>1133872.1000000001</v>
      </c>
      <c r="W33" s="124">
        <v>1682752.1</v>
      </c>
      <c r="AA33" s="124">
        <v>854604.89</v>
      </c>
      <c r="AB33" s="124">
        <v>245416.32000000001</v>
      </c>
    </row>
    <row r="34" spans="1:28" x14ac:dyDescent="0.2">
      <c r="A34" s="266" t="s">
        <v>1950</v>
      </c>
      <c r="B34" s="123">
        <v>842576.84</v>
      </c>
      <c r="C34" s="123">
        <v>131017.3</v>
      </c>
      <c r="D34" s="123">
        <v>39781.730000000003</v>
      </c>
      <c r="F34" s="266">
        <v>358291.36</v>
      </c>
      <c r="G34" s="266">
        <v>567442.69999999995</v>
      </c>
      <c r="O34" s="266">
        <v>669957.9</v>
      </c>
      <c r="Q34" s="100">
        <v>1196684.01</v>
      </c>
      <c r="R34" s="100">
        <v>635755.48</v>
      </c>
      <c r="S34" s="100">
        <v>1884.69</v>
      </c>
      <c r="U34" s="100">
        <v>1266050</v>
      </c>
      <c r="W34" s="124">
        <v>1798607</v>
      </c>
      <c r="AA34" s="124">
        <v>921021.87</v>
      </c>
      <c r="AB34" s="124">
        <v>140258.07</v>
      </c>
    </row>
    <row r="35" spans="1:28" x14ac:dyDescent="0.2">
      <c r="A35" s="266" t="s">
        <v>1951</v>
      </c>
      <c r="B35" s="123">
        <v>840438.54</v>
      </c>
      <c r="C35" s="123">
        <v>199952.37</v>
      </c>
      <c r="D35" s="123">
        <v>18754.96</v>
      </c>
      <c r="F35" s="266">
        <v>680873.64</v>
      </c>
      <c r="G35" s="266">
        <v>635807.18000000005</v>
      </c>
      <c r="K35" s="287">
        <v>100000</v>
      </c>
      <c r="O35" s="266">
        <v>2501284.2200000002</v>
      </c>
      <c r="Q35" s="100">
        <v>1171196.6499999999</v>
      </c>
      <c r="R35" s="100">
        <v>817855.97</v>
      </c>
      <c r="S35" s="100">
        <v>1750.71</v>
      </c>
      <c r="U35" s="100">
        <v>1100009.6000000001</v>
      </c>
      <c r="V35" s="100">
        <v>116200</v>
      </c>
      <c r="W35" s="124">
        <v>1522053.6</v>
      </c>
      <c r="AA35" s="124">
        <v>1100592.47</v>
      </c>
      <c r="AB35" s="124">
        <v>348018.69</v>
      </c>
    </row>
    <row r="36" spans="1:28" x14ac:dyDescent="0.2">
      <c r="A36" s="266" t="s">
        <v>1952</v>
      </c>
      <c r="B36" s="123">
        <v>347122.14</v>
      </c>
      <c r="C36" s="123">
        <v>69027.600000000006</v>
      </c>
      <c r="D36" s="123">
        <v>360.8</v>
      </c>
      <c r="F36" s="266">
        <v>506303.41</v>
      </c>
      <c r="G36" s="266">
        <v>1287661.55</v>
      </c>
      <c r="M36" s="266">
        <v>-3423591.38</v>
      </c>
      <c r="O36" s="266">
        <v>1692932.58</v>
      </c>
      <c r="Q36" s="100">
        <v>863873.39</v>
      </c>
      <c r="R36" s="100">
        <v>610871.19999999995</v>
      </c>
      <c r="S36" s="100">
        <v>2433.6999999999998</v>
      </c>
      <c r="T36" s="100">
        <v>450</v>
      </c>
      <c r="U36" s="100">
        <v>928502</v>
      </c>
      <c r="V36" s="100">
        <v>884100</v>
      </c>
      <c r="W36" s="124">
        <v>1329094</v>
      </c>
      <c r="AA36" s="124">
        <v>796307.88</v>
      </c>
      <c r="AB36" s="124">
        <v>184127.67</v>
      </c>
    </row>
    <row r="37" spans="1:28" x14ac:dyDescent="0.2">
      <c r="A37" s="266" t="s">
        <v>1953</v>
      </c>
      <c r="B37" s="123">
        <v>86851.66</v>
      </c>
      <c r="C37" s="123">
        <v>170930.47</v>
      </c>
      <c r="D37" s="123">
        <v>9260</v>
      </c>
      <c r="F37" s="266">
        <v>1387511.99</v>
      </c>
      <c r="G37" s="266">
        <v>647658.09</v>
      </c>
      <c r="Q37" s="100">
        <v>1502830.15</v>
      </c>
      <c r="R37" s="100">
        <v>666895.11</v>
      </c>
      <c r="S37" s="100">
        <v>965.79</v>
      </c>
      <c r="U37" s="100">
        <v>1792761.5</v>
      </c>
      <c r="W37" s="124">
        <v>2079864.5</v>
      </c>
      <c r="AA37" s="124">
        <v>1179248.94</v>
      </c>
      <c r="AB37" s="124">
        <v>339107.17</v>
      </c>
    </row>
    <row r="38" spans="1:28" x14ac:dyDescent="0.2">
      <c r="A38" s="266" t="s">
        <v>1954</v>
      </c>
      <c r="B38" s="123">
        <v>520064.37</v>
      </c>
      <c r="C38" s="123">
        <v>208624.15</v>
      </c>
      <c r="D38" s="123">
        <v>2655</v>
      </c>
      <c r="F38" s="266">
        <v>1283881.81</v>
      </c>
      <c r="G38" s="266">
        <v>493201.66</v>
      </c>
      <c r="Q38" s="100">
        <v>1260461.3400000001</v>
      </c>
      <c r="R38" s="100">
        <v>329410.74</v>
      </c>
      <c r="S38" s="100">
        <v>1298.7</v>
      </c>
      <c r="U38" s="100">
        <v>1469319.9</v>
      </c>
      <c r="V38" s="100">
        <v>8750</v>
      </c>
      <c r="W38" s="124">
        <v>1947973.9</v>
      </c>
      <c r="AA38" s="124">
        <v>1020359.74</v>
      </c>
      <c r="AB38" s="124">
        <v>154587.91</v>
      </c>
    </row>
    <row r="39" spans="1:28" x14ac:dyDescent="0.2">
      <c r="A39" s="266" t="s">
        <v>1955</v>
      </c>
      <c r="B39" s="123">
        <v>631570.22</v>
      </c>
      <c r="C39" s="123">
        <v>0</v>
      </c>
      <c r="D39" s="123">
        <v>46778.9</v>
      </c>
      <c r="F39" s="266">
        <v>458477.16</v>
      </c>
      <c r="G39" s="266">
        <v>93756.87</v>
      </c>
      <c r="H39" s="287">
        <v>12408</v>
      </c>
      <c r="I39" s="287">
        <v>7700</v>
      </c>
      <c r="K39" s="287">
        <v>524393.31999999995</v>
      </c>
      <c r="L39" s="266">
        <v>60408.63</v>
      </c>
      <c r="O39" s="266">
        <v>1814650.86</v>
      </c>
      <c r="Q39" s="100">
        <v>843180.64</v>
      </c>
      <c r="R39" s="100">
        <v>4115</v>
      </c>
      <c r="U39" s="100">
        <v>1813545.8</v>
      </c>
      <c r="V39" s="100">
        <v>136200</v>
      </c>
      <c r="W39" s="124">
        <v>2200045.7999999998</v>
      </c>
      <c r="Y39" s="124">
        <v>32820</v>
      </c>
      <c r="AA39" s="124">
        <v>668390.72</v>
      </c>
      <c r="AB39" s="124">
        <v>151699.94</v>
      </c>
    </row>
    <row r="40" spans="1:28" x14ac:dyDescent="0.2">
      <c r="A40" s="266" t="s">
        <v>1956</v>
      </c>
      <c r="B40" s="123">
        <v>234034.16</v>
      </c>
      <c r="C40" s="123">
        <v>10800</v>
      </c>
      <c r="D40" s="123">
        <v>43718</v>
      </c>
      <c r="F40" s="266">
        <v>792968.97</v>
      </c>
      <c r="G40" s="266">
        <v>215459.21</v>
      </c>
      <c r="H40" s="287">
        <v>10857</v>
      </c>
      <c r="I40" s="287">
        <v>9000</v>
      </c>
      <c r="K40" s="287">
        <v>219530</v>
      </c>
      <c r="L40" s="266">
        <v>4555.76</v>
      </c>
      <c r="N40" s="266">
        <v>149150.39000000001</v>
      </c>
      <c r="O40" s="266">
        <v>1633793.05</v>
      </c>
      <c r="Q40" s="100">
        <v>1203902.98</v>
      </c>
      <c r="R40" s="100">
        <v>35444.199999999997</v>
      </c>
      <c r="S40" s="100">
        <v>202.42</v>
      </c>
      <c r="U40" s="100">
        <v>1747961.8</v>
      </c>
      <c r="V40" s="100">
        <v>223600</v>
      </c>
      <c r="W40" s="124">
        <v>2197681.7999999998</v>
      </c>
      <c r="Y40" s="124">
        <v>4400</v>
      </c>
      <c r="AA40" s="124">
        <v>902174.48</v>
      </c>
      <c r="AB40" s="124">
        <v>211699.4</v>
      </c>
    </row>
    <row r="41" spans="1:28" x14ac:dyDescent="0.2">
      <c r="A41" s="266" t="s">
        <v>1957</v>
      </c>
      <c r="B41" s="123">
        <v>882555.11</v>
      </c>
      <c r="C41" s="123">
        <v>37300</v>
      </c>
      <c r="D41" s="123">
        <v>51797</v>
      </c>
      <c r="F41" s="266">
        <v>1116789.73</v>
      </c>
      <c r="G41" s="266">
        <v>496480.4</v>
      </c>
      <c r="H41" s="287">
        <v>6680</v>
      </c>
      <c r="I41" s="287">
        <v>8750</v>
      </c>
      <c r="N41" s="266">
        <v>-179774.66</v>
      </c>
      <c r="O41" s="266">
        <v>174893.33</v>
      </c>
      <c r="Q41" s="100">
        <v>872628.18</v>
      </c>
      <c r="R41" s="100">
        <v>403576</v>
      </c>
      <c r="S41" s="100">
        <v>1446.09</v>
      </c>
      <c r="U41" s="100">
        <v>1361239</v>
      </c>
      <c r="V41" s="100">
        <v>150500</v>
      </c>
      <c r="W41" s="124">
        <v>1701916</v>
      </c>
      <c r="AA41" s="124">
        <v>599207.80000000005</v>
      </c>
      <c r="AB41" s="124">
        <v>320467.45</v>
      </c>
    </row>
    <row r="42" spans="1:28" x14ac:dyDescent="0.2">
      <c r="A42" s="266" t="s">
        <v>1958</v>
      </c>
      <c r="B42" s="123">
        <v>2263872.37</v>
      </c>
      <c r="C42" s="123">
        <v>0</v>
      </c>
      <c r="D42" s="123">
        <v>81075.210000000006</v>
      </c>
      <c r="F42" s="266">
        <v>1343145.4</v>
      </c>
      <c r="G42" s="266">
        <v>385281.24</v>
      </c>
      <c r="H42" s="287">
        <v>48746</v>
      </c>
      <c r="I42" s="287">
        <v>7150</v>
      </c>
      <c r="K42" s="287">
        <v>1477017.24</v>
      </c>
      <c r="L42" s="266">
        <v>54000</v>
      </c>
      <c r="N42" s="266">
        <v>-288380.88</v>
      </c>
      <c r="O42" s="266">
        <v>1781475.04</v>
      </c>
      <c r="Q42" s="100">
        <v>1518828.69</v>
      </c>
      <c r="R42" s="100">
        <v>953280</v>
      </c>
      <c r="U42" s="100">
        <v>2293019.9</v>
      </c>
      <c r="V42" s="100">
        <v>215700</v>
      </c>
      <c r="W42" s="124">
        <v>2722364.9</v>
      </c>
      <c r="AA42" s="124">
        <v>1276513.69</v>
      </c>
      <c r="AB42" s="124">
        <v>300408.07</v>
      </c>
    </row>
    <row r="43" spans="1:28" x14ac:dyDescent="0.2">
      <c r="A43" s="266" t="s">
        <v>1959</v>
      </c>
      <c r="B43" s="123">
        <v>227578.37</v>
      </c>
      <c r="C43" s="123">
        <v>0</v>
      </c>
      <c r="D43" s="123">
        <v>27772</v>
      </c>
      <c r="F43" s="266">
        <v>376507.11</v>
      </c>
      <c r="G43" s="266">
        <v>254383.05</v>
      </c>
      <c r="H43" s="287">
        <v>23858</v>
      </c>
      <c r="I43" s="287">
        <v>7700</v>
      </c>
      <c r="K43" s="287">
        <v>13</v>
      </c>
      <c r="N43" s="266">
        <v>-598288.23</v>
      </c>
      <c r="O43" s="266">
        <v>1769380.27</v>
      </c>
      <c r="Q43" s="100">
        <v>1554398.89</v>
      </c>
      <c r="R43" s="100">
        <v>62900</v>
      </c>
      <c r="S43" s="100">
        <v>747.53</v>
      </c>
      <c r="U43" s="100">
        <v>2237077.6</v>
      </c>
      <c r="V43" s="100">
        <v>227500</v>
      </c>
      <c r="W43" s="124">
        <v>2877357.6</v>
      </c>
      <c r="AA43" s="124">
        <v>1016610.25</v>
      </c>
      <c r="AB43" s="124">
        <v>217101.67</v>
      </c>
    </row>
    <row r="44" spans="1:28" x14ac:dyDescent="0.2">
      <c r="A44" s="266" t="s">
        <v>1960</v>
      </c>
      <c r="B44" s="123">
        <v>180421.46</v>
      </c>
      <c r="C44" s="123">
        <v>0</v>
      </c>
      <c r="D44" s="123">
        <v>32260</v>
      </c>
      <c r="F44" s="266">
        <v>1177504.3400000001</v>
      </c>
      <c r="G44" s="266">
        <v>159858.5</v>
      </c>
      <c r="H44" s="287">
        <v>10918</v>
      </c>
      <c r="I44" s="287">
        <v>9100</v>
      </c>
      <c r="L44" s="266">
        <v>2065.19</v>
      </c>
      <c r="N44" s="266">
        <v>1818</v>
      </c>
      <c r="O44" s="266">
        <v>2854151.72</v>
      </c>
      <c r="Q44" s="100">
        <v>758421.74</v>
      </c>
      <c r="R44" s="100">
        <v>198749.79</v>
      </c>
      <c r="S44" s="100">
        <v>138.04</v>
      </c>
      <c r="U44" s="100">
        <v>1511766</v>
      </c>
      <c r="V44" s="100">
        <v>129900</v>
      </c>
      <c r="W44" s="124">
        <v>1921166</v>
      </c>
      <c r="AA44" s="124">
        <v>471828.76</v>
      </c>
      <c r="AB44" s="124">
        <v>260387.3</v>
      </c>
    </row>
    <row r="45" spans="1:28" x14ac:dyDescent="0.2">
      <c r="A45" s="266" t="s">
        <v>1961</v>
      </c>
      <c r="B45" s="123">
        <v>88425.79</v>
      </c>
      <c r="C45" s="123">
        <v>0</v>
      </c>
      <c r="D45" s="123">
        <v>55295</v>
      </c>
      <c r="F45" s="266">
        <v>497340.75</v>
      </c>
      <c r="G45" s="266">
        <v>171984.7</v>
      </c>
      <c r="H45" s="287">
        <v>7901</v>
      </c>
      <c r="I45" s="287">
        <v>9200</v>
      </c>
      <c r="N45" s="266">
        <v>17632.43</v>
      </c>
      <c r="O45" s="266">
        <v>1653756.5</v>
      </c>
      <c r="Q45" s="100">
        <v>1334109.3899999999</v>
      </c>
      <c r="S45" s="100">
        <v>537.11</v>
      </c>
      <c r="U45" s="100">
        <v>870019</v>
      </c>
      <c r="V45" s="100">
        <v>116700</v>
      </c>
      <c r="W45" s="124">
        <v>1537619</v>
      </c>
      <c r="AA45" s="124">
        <v>694205.4</v>
      </c>
      <c r="AB45" s="124">
        <v>210225.46</v>
      </c>
    </row>
    <row r="46" spans="1:28" x14ac:dyDescent="0.2">
      <c r="A46" s="266" t="s">
        <v>1962</v>
      </c>
      <c r="B46" s="123">
        <v>108874.43</v>
      </c>
      <c r="C46" s="123">
        <v>149508.37</v>
      </c>
      <c r="D46" s="123">
        <v>36510.25</v>
      </c>
      <c r="F46" s="266">
        <v>866128.14</v>
      </c>
      <c r="G46" s="266">
        <v>309134.38</v>
      </c>
      <c r="H46" s="287">
        <v>1580</v>
      </c>
      <c r="I46" s="287">
        <v>28710</v>
      </c>
      <c r="K46" s="287">
        <v>20082.37</v>
      </c>
      <c r="N46" s="266">
        <v>126788</v>
      </c>
      <c r="O46" s="266">
        <v>1474437.8</v>
      </c>
      <c r="Q46" s="100">
        <v>1097615.3500000001</v>
      </c>
      <c r="S46" s="100">
        <v>361.23</v>
      </c>
      <c r="U46" s="100">
        <v>1000286</v>
      </c>
      <c r="V46" s="100">
        <v>90200</v>
      </c>
      <c r="W46" s="124">
        <v>1478257</v>
      </c>
      <c r="AA46" s="124">
        <v>592338.82999999996</v>
      </c>
      <c r="AB46" s="124">
        <v>224491.27</v>
      </c>
    </row>
    <row r="47" spans="1:28" x14ac:dyDescent="0.2">
      <c r="A47" s="266" t="s">
        <v>1963</v>
      </c>
      <c r="B47" s="123">
        <v>417235.25</v>
      </c>
      <c r="C47" s="123">
        <v>39474.160000000003</v>
      </c>
      <c r="D47" s="123">
        <v>38607</v>
      </c>
      <c r="F47" s="266">
        <v>1273126.22</v>
      </c>
      <c r="G47" s="266">
        <v>237685.4</v>
      </c>
      <c r="H47" s="287">
        <v>47389</v>
      </c>
      <c r="I47" s="287">
        <v>11275</v>
      </c>
      <c r="K47" s="287">
        <v>8</v>
      </c>
      <c r="N47" s="266">
        <v>-96991</v>
      </c>
      <c r="O47" s="266">
        <v>2017007.85</v>
      </c>
      <c r="Q47" s="100">
        <v>1731081.72</v>
      </c>
      <c r="R47" s="100">
        <v>410400</v>
      </c>
      <c r="U47" s="100">
        <v>1090538</v>
      </c>
      <c r="V47" s="100">
        <v>96450</v>
      </c>
      <c r="W47" s="124">
        <v>1773387</v>
      </c>
      <c r="AA47" s="124">
        <v>989652.96</v>
      </c>
      <c r="AB47" s="124">
        <v>255447.99</v>
      </c>
    </row>
    <row r="48" spans="1:28" x14ac:dyDescent="0.2">
      <c r="A48" s="266" t="s">
        <v>1964</v>
      </c>
      <c r="B48" s="123">
        <v>156893.38</v>
      </c>
      <c r="C48" s="123">
        <v>0</v>
      </c>
      <c r="D48" s="123">
        <v>37601.53</v>
      </c>
      <c r="F48" s="266">
        <v>1349465.28</v>
      </c>
      <c r="G48" s="266">
        <v>181392.29</v>
      </c>
      <c r="H48" s="287">
        <v>6294</v>
      </c>
      <c r="I48" s="287">
        <v>9873.91</v>
      </c>
      <c r="N48" s="266">
        <v>745.05</v>
      </c>
      <c r="O48" s="266">
        <v>216270.07999999999</v>
      </c>
      <c r="Q48" s="100">
        <v>746470.5</v>
      </c>
      <c r="R48" s="100">
        <v>213475</v>
      </c>
      <c r="S48" s="100">
        <v>444.68</v>
      </c>
      <c r="U48" s="100">
        <v>1161656</v>
      </c>
      <c r="V48" s="100">
        <v>138100</v>
      </c>
      <c r="W48" s="124">
        <v>1540296</v>
      </c>
      <c r="AA48" s="124">
        <v>791586.59</v>
      </c>
      <c r="AB48" s="124">
        <v>221578.2</v>
      </c>
    </row>
    <row r="49" spans="1:29" x14ac:dyDescent="0.2">
      <c r="A49" s="266" t="s">
        <v>1965</v>
      </c>
      <c r="B49" s="123">
        <v>342746.58</v>
      </c>
      <c r="C49" s="123">
        <v>0</v>
      </c>
      <c r="D49" s="123">
        <v>72150</v>
      </c>
      <c r="F49" s="266">
        <v>1380449.43</v>
      </c>
      <c r="G49" s="266">
        <v>301226.59999999998</v>
      </c>
      <c r="H49" s="287">
        <v>11805</v>
      </c>
      <c r="I49" s="287">
        <v>7700</v>
      </c>
      <c r="K49" s="287">
        <v>0</v>
      </c>
      <c r="L49" s="266">
        <v>203250.05</v>
      </c>
      <c r="O49" s="266">
        <v>2076002.99</v>
      </c>
      <c r="Q49" s="100">
        <v>2257745.9900000002</v>
      </c>
      <c r="R49" s="100">
        <v>171336.62</v>
      </c>
      <c r="S49" s="100">
        <v>0</v>
      </c>
      <c r="U49" s="100">
        <v>1690839.5</v>
      </c>
      <c r="V49" s="100">
        <v>142400</v>
      </c>
      <c r="W49" s="124">
        <v>2684416.5</v>
      </c>
      <c r="AA49" s="124">
        <v>1234677.83</v>
      </c>
      <c r="AB49" s="124">
        <v>277644.86</v>
      </c>
    </row>
    <row r="50" spans="1:29" x14ac:dyDescent="0.2">
      <c r="A50" s="266" t="s">
        <v>1966</v>
      </c>
      <c r="B50" s="123">
        <v>103044.37</v>
      </c>
      <c r="C50" s="123">
        <v>0</v>
      </c>
      <c r="D50" s="123">
        <v>46898</v>
      </c>
      <c r="F50" s="266">
        <v>758856.65</v>
      </c>
      <c r="G50" s="266">
        <v>231091.63</v>
      </c>
      <c r="H50" s="287">
        <v>9943</v>
      </c>
      <c r="I50" s="287">
        <v>20656.3</v>
      </c>
      <c r="K50" s="287">
        <v>250.33</v>
      </c>
      <c r="N50" s="266">
        <v>1645.73</v>
      </c>
      <c r="O50" s="266">
        <v>2700044.99</v>
      </c>
      <c r="Q50" s="100">
        <v>1508226.75</v>
      </c>
      <c r="R50" s="100">
        <v>165225</v>
      </c>
      <c r="U50" s="100">
        <v>901062</v>
      </c>
      <c r="V50" s="100">
        <v>106700</v>
      </c>
      <c r="W50" s="124">
        <v>1614812</v>
      </c>
      <c r="AA50" s="124">
        <v>792370.82</v>
      </c>
      <c r="AB50" s="124">
        <v>320222.73</v>
      </c>
    </row>
    <row r="51" spans="1:29" x14ac:dyDescent="0.2">
      <c r="A51" s="266" t="s">
        <v>1967</v>
      </c>
      <c r="B51" s="123">
        <v>194019.12</v>
      </c>
      <c r="C51" s="123">
        <v>0</v>
      </c>
      <c r="D51" s="123">
        <v>42635</v>
      </c>
      <c r="F51" s="266">
        <v>887587.29</v>
      </c>
      <c r="G51" s="266">
        <v>166812.03</v>
      </c>
      <c r="H51" s="287">
        <v>6874</v>
      </c>
      <c r="I51" s="287">
        <v>7700</v>
      </c>
      <c r="L51" s="266">
        <v>55916.75</v>
      </c>
      <c r="N51" s="266">
        <v>-278017.2</v>
      </c>
      <c r="O51" s="266">
        <v>1671717.03</v>
      </c>
      <c r="Q51" s="100">
        <v>1616803.63</v>
      </c>
      <c r="R51" s="100">
        <v>164650.79999999999</v>
      </c>
      <c r="U51" s="100">
        <v>1199152</v>
      </c>
      <c r="V51" s="100">
        <v>125900</v>
      </c>
      <c r="W51" s="124">
        <v>1797989</v>
      </c>
      <c r="AA51" s="124">
        <v>1175529.82</v>
      </c>
      <c r="AB51" s="124">
        <v>230374.03</v>
      </c>
    </row>
    <row r="52" spans="1:29" x14ac:dyDescent="0.2">
      <c r="A52" s="266" t="s">
        <v>1968</v>
      </c>
      <c r="B52" s="123">
        <v>196931.69</v>
      </c>
      <c r="C52" s="123">
        <v>51000</v>
      </c>
      <c r="D52" s="123">
        <v>47675</v>
      </c>
      <c r="F52" s="266">
        <v>938174.75</v>
      </c>
      <c r="G52" s="266">
        <v>238064.02</v>
      </c>
      <c r="H52" s="287">
        <v>9999</v>
      </c>
      <c r="I52" s="287">
        <v>9100</v>
      </c>
      <c r="K52" s="287">
        <v>0</v>
      </c>
      <c r="N52" s="266">
        <v>34491</v>
      </c>
      <c r="O52" s="266">
        <v>579857.57999999996</v>
      </c>
      <c r="Q52" s="100">
        <v>1269045.56</v>
      </c>
      <c r="R52" s="100">
        <v>397128</v>
      </c>
      <c r="S52" s="100">
        <v>826.88</v>
      </c>
      <c r="U52" s="100">
        <v>635369.23</v>
      </c>
      <c r="V52" s="100">
        <v>103500</v>
      </c>
      <c r="W52" s="124">
        <v>1114919.23</v>
      </c>
      <c r="AA52" s="124">
        <v>1332860.58</v>
      </c>
      <c r="AB52" s="124">
        <v>245304.93</v>
      </c>
    </row>
    <row r="53" spans="1:29" x14ac:dyDescent="0.2">
      <c r="A53" s="266" t="s">
        <v>1969</v>
      </c>
      <c r="B53" s="123">
        <v>232674.94</v>
      </c>
      <c r="C53" s="123">
        <v>13000</v>
      </c>
      <c r="D53" s="123">
        <v>34515.89</v>
      </c>
      <c r="F53" s="266">
        <v>1212255.54</v>
      </c>
      <c r="G53" s="266">
        <v>303208.96000000002</v>
      </c>
      <c r="H53" s="287">
        <v>15938</v>
      </c>
      <c r="I53" s="287">
        <v>6240</v>
      </c>
      <c r="K53" s="287">
        <v>26.8</v>
      </c>
      <c r="N53" s="266">
        <v>1.31</v>
      </c>
      <c r="O53" s="266">
        <v>446722.69</v>
      </c>
      <c r="Q53" s="100">
        <v>1290179.4099999999</v>
      </c>
      <c r="S53" s="100">
        <v>535.21</v>
      </c>
      <c r="U53" s="100">
        <v>1332993</v>
      </c>
      <c r="V53" s="100">
        <v>77902.31</v>
      </c>
      <c r="W53" s="124">
        <v>1778157.31</v>
      </c>
      <c r="AA53" s="124">
        <v>730014.3</v>
      </c>
      <c r="AB53" s="124">
        <v>295607.17</v>
      </c>
      <c r="AC53" s="124">
        <v>2.31</v>
      </c>
    </row>
    <row r="54" spans="1:29" x14ac:dyDescent="0.2">
      <c r="A54" s="266" t="s">
        <v>1972</v>
      </c>
      <c r="B54" s="123">
        <v>200732.17</v>
      </c>
      <c r="C54" s="123">
        <v>5000</v>
      </c>
      <c r="D54" s="123">
        <v>64725.599999999999</v>
      </c>
      <c r="F54" s="266">
        <v>105769.25</v>
      </c>
      <c r="G54" s="266">
        <v>619537.44999999995</v>
      </c>
      <c r="H54" s="287">
        <v>1520</v>
      </c>
      <c r="I54" s="287">
        <v>110044.65</v>
      </c>
      <c r="K54" s="287">
        <v>37.380000000000003</v>
      </c>
      <c r="M54" s="266">
        <v>8348.7199999999993</v>
      </c>
      <c r="N54" s="266">
        <v>-561938.98</v>
      </c>
      <c r="O54" s="266">
        <v>1557377.06</v>
      </c>
      <c r="Q54" s="100">
        <v>611058.56000000006</v>
      </c>
      <c r="R54" s="100">
        <v>105000</v>
      </c>
      <c r="S54" s="100">
        <v>203.05</v>
      </c>
      <c r="U54" s="100">
        <v>1065380.3999999999</v>
      </c>
      <c r="V54" s="100">
        <v>55100</v>
      </c>
      <c r="W54" s="124">
        <v>1391700.4</v>
      </c>
      <c r="Z54" s="124">
        <v>22858</v>
      </c>
      <c r="AA54" s="124">
        <v>389004.27</v>
      </c>
      <c r="AB54" s="124">
        <v>164663.34</v>
      </c>
    </row>
    <row r="55" spans="1:29" x14ac:dyDescent="0.2">
      <c r="A55" s="266" t="s">
        <v>1973</v>
      </c>
      <c r="B55" s="123">
        <v>135095.12</v>
      </c>
      <c r="C55" s="123">
        <v>7000</v>
      </c>
      <c r="D55" s="123">
        <v>69082.850000000006</v>
      </c>
      <c r="F55" s="266">
        <v>150610.12</v>
      </c>
      <c r="G55" s="266">
        <v>363757.32</v>
      </c>
      <c r="H55" s="287">
        <v>0</v>
      </c>
      <c r="I55" s="287">
        <v>106621.08</v>
      </c>
      <c r="K55" s="287">
        <v>103.16</v>
      </c>
      <c r="N55" s="266">
        <v>720769.1</v>
      </c>
      <c r="O55" s="266">
        <v>1296912.72</v>
      </c>
      <c r="Q55" s="100">
        <v>763257.68</v>
      </c>
      <c r="R55" s="100">
        <v>81100</v>
      </c>
      <c r="S55" s="100">
        <v>143.94999999999999</v>
      </c>
      <c r="U55" s="100">
        <v>1171773.8999999999</v>
      </c>
      <c r="V55" s="100">
        <v>1000</v>
      </c>
      <c r="W55" s="124">
        <v>1501064.9</v>
      </c>
      <c r="Z55" s="124">
        <v>1240</v>
      </c>
      <c r="AA55" s="124">
        <v>425091.41</v>
      </c>
      <c r="AB55" s="124">
        <v>108591.8</v>
      </c>
      <c r="AC55" s="124">
        <v>10400</v>
      </c>
    </row>
    <row r="56" spans="1:29" x14ac:dyDescent="0.2">
      <c r="A56" s="266" t="s">
        <v>1974</v>
      </c>
      <c r="B56" s="123">
        <v>498460</v>
      </c>
      <c r="C56" s="123">
        <v>22200</v>
      </c>
      <c r="D56" s="123">
        <v>97310.39</v>
      </c>
      <c r="F56" s="266">
        <v>49141.66</v>
      </c>
      <c r="G56" s="266">
        <v>318452.83</v>
      </c>
      <c r="H56" s="287">
        <v>0</v>
      </c>
      <c r="I56" s="287">
        <v>136708.06</v>
      </c>
      <c r="K56" s="287">
        <v>753.83</v>
      </c>
      <c r="N56" s="266">
        <v>-54393.63</v>
      </c>
      <c r="O56" s="266">
        <v>1593000.06</v>
      </c>
      <c r="Q56" s="100">
        <v>1188369.4099999999</v>
      </c>
      <c r="R56" s="100">
        <v>215745</v>
      </c>
      <c r="S56" s="100">
        <v>506.97</v>
      </c>
      <c r="U56" s="100">
        <v>1358393.4</v>
      </c>
      <c r="V56" s="100">
        <v>14927</v>
      </c>
      <c r="W56" s="124">
        <v>1943253.4</v>
      </c>
      <c r="Z56" s="124">
        <v>4687</v>
      </c>
      <c r="AA56" s="124">
        <v>621766.75</v>
      </c>
      <c r="AB56" s="124">
        <v>144428.9</v>
      </c>
      <c r="AC56" s="124">
        <v>44460</v>
      </c>
    </row>
    <row r="57" spans="1:29" x14ac:dyDescent="0.2">
      <c r="A57" s="266" t="s">
        <v>1975</v>
      </c>
      <c r="B57" s="123">
        <v>345063.21</v>
      </c>
      <c r="C57" s="123">
        <v>22000</v>
      </c>
      <c r="D57" s="123">
        <v>66167.72</v>
      </c>
      <c r="F57" s="266">
        <v>56904.9</v>
      </c>
      <c r="G57" s="266">
        <v>318639</v>
      </c>
      <c r="H57" s="287">
        <v>0</v>
      </c>
      <c r="I57" s="287">
        <v>97292.38</v>
      </c>
      <c r="K57" s="287">
        <v>37.380000000000003</v>
      </c>
      <c r="N57" s="266">
        <v>-1369828.83</v>
      </c>
      <c r="O57" s="266">
        <v>1261656.71</v>
      </c>
      <c r="Q57" s="100">
        <v>852421.29</v>
      </c>
      <c r="R57" s="100">
        <v>250900</v>
      </c>
      <c r="S57" s="100">
        <v>337.03</v>
      </c>
      <c r="U57" s="100">
        <v>1224795.3</v>
      </c>
      <c r="V57" s="100">
        <v>9760</v>
      </c>
      <c r="W57" s="124">
        <v>1736825.3</v>
      </c>
      <c r="Z57" s="124">
        <v>16509.599999999999</v>
      </c>
      <c r="AA57" s="124">
        <v>364602.65</v>
      </c>
      <c r="AB57" s="124">
        <v>99178.52</v>
      </c>
      <c r="AC57" s="124">
        <v>12527</v>
      </c>
    </row>
    <row r="58" spans="1:29" x14ac:dyDescent="0.2">
      <c r="A58" s="266" t="s">
        <v>1999</v>
      </c>
      <c r="B58" s="123">
        <v>179099.02</v>
      </c>
      <c r="C58" s="123">
        <v>0</v>
      </c>
      <c r="D58" s="123">
        <v>71368.28</v>
      </c>
      <c r="F58" s="266">
        <v>3</v>
      </c>
      <c r="G58" s="266">
        <v>283093.78000000003</v>
      </c>
      <c r="H58" s="287">
        <v>0</v>
      </c>
      <c r="I58" s="287">
        <v>72823.23</v>
      </c>
      <c r="K58" s="287">
        <v>33.94</v>
      </c>
      <c r="N58" s="266">
        <v>299597.73</v>
      </c>
      <c r="O58" s="266">
        <v>2075132.5</v>
      </c>
      <c r="Q58" s="100">
        <v>736421.18</v>
      </c>
      <c r="R58" s="100">
        <v>79320</v>
      </c>
      <c r="S58" s="100">
        <v>314.7</v>
      </c>
      <c r="U58" s="100">
        <v>721418.6</v>
      </c>
      <c r="V58" s="100">
        <v>790</v>
      </c>
      <c r="W58" s="124">
        <v>921408.6</v>
      </c>
      <c r="Z58" s="124">
        <v>15516</v>
      </c>
      <c r="AA58" s="124">
        <v>444612.67</v>
      </c>
      <c r="AB58" s="124">
        <v>41685.65</v>
      </c>
      <c r="AC58" s="124">
        <v>29176</v>
      </c>
    </row>
    <row r="59" spans="1:29" x14ac:dyDescent="0.2">
      <c r="A59" s="266" t="s">
        <v>2000</v>
      </c>
      <c r="B59" s="123">
        <v>623682.52</v>
      </c>
      <c r="C59" s="123">
        <v>64920</v>
      </c>
      <c r="D59" s="123">
        <v>66074.259999999995</v>
      </c>
      <c r="F59" s="266">
        <v>713783.5</v>
      </c>
      <c r="G59" s="266">
        <v>325248.45</v>
      </c>
      <c r="H59" s="287">
        <v>0</v>
      </c>
      <c r="I59" s="287">
        <v>77025.14</v>
      </c>
      <c r="K59" s="287">
        <v>145.1</v>
      </c>
      <c r="N59" s="266">
        <v>1143321.92</v>
      </c>
      <c r="O59" s="266">
        <v>3409443.43</v>
      </c>
      <c r="Q59" s="100">
        <v>940734.61</v>
      </c>
      <c r="R59" s="100">
        <v>79000</v>
      </c>
      <c r="S59" s="100">
        <v>841.21</v>
      </c>
      <c r="U59" s="100">
        <v>1177082.6399999999</v>
      </c>
      <c r="V59" s="100">
        <v>50790</v>
      </c>
      <c r="W59" s="124">
        <v>1491272.64</v>
      </c>
      <c r="Z59" s="124">
        <v>5124</v>
      </c>
      <c r="AA59" s="124">
        <v>252012.65</v>
      </c>
      <c r="AB59" s="124">
        <v>155821.22</v>
      </c>
      <c r="AC59" s="124">
        <v>70000</v>
      </c>
    </row>
    <row r="60" spans="1:29" x14ac:dyDescent="0.2">
      <c r="A60" s="266" t="s">
        <v>1979</v>
      </c>
      <c r="B60" s="123">
        <v>71443.429999999993</v>
      </c>
      <c r="C60" s="123">
        <v>0</v>
      </c>
      <c r="D60" s="123">
        <v>35196.06</v>
      </c>
      <c r="F60" s="266">
        <v>4</v>
      </c>
      <c r="G60" s="266">
        <v>676485.75</v>
      </c>
      <c r="O60" s="266">
        <v>280935.62</v>
      </c>
      <c r="Q60" s="100">
        <v>1094189.33</v>
      </c>
      <c r="U60" s="100">
        <v>713400</v>
      </c>
      <c r="W60" s="124">
        <v>1014200</v>
      </c>
      <c r="AA60" s="124">
        <v>331490.09000000003</v>
      </c>
      <c r="AB60" s="124">
        <v>19216.73</v>
      </c>
    </row>
    <row r="61" spans="1:29" x14ac:dyDescent="0.2">
      <c r="A61" s="266" t="s">
        <v>1980</v>
      </c>
      <c r="B61" s="123">
        <v>14492.15</v>
      </c>
      <c r="C61" s="123">
        <v>0</v>
      </c>
      <c r="D61" s="123">
        <v>39032.07</v>
      </c>
      <c r="F61" s="266">
        <v>711697.56</v>
      </c>
      <c r="G61" s="266">
        <v>114468.81</v>
      </c>
      <c r="O61" s="266">
        <v>179132.84</v>
      </c>
      <c r="Q61" s="100">
        <v>1826044.48</v>
      </c>
      <c r="W61" s="124">
        <v>1549364</v>
      </c>
      <c r="AA61" s="124">
        <v>332140</v>
      </c>
      <c r="AB61" s="124">
        <v>100493.3</v>
      </c>
    </row>
    <row r="62" spans="1:29" x14ac:dyDescent="0.2">
      <c r="A62" s="266" t="s">
        <v>1981</v>
      </c>
      <c r="B62" s="123">
        <v>118446</v>
      </c>
      <c r="C62" s="123">
        <v>0</v>
      </c>
      <c r="D62" s="123">
        <v>52355.91</v>
      </c>
      <c r="F62" s="266">
        <v>247958.46</v>
      </c>
      <c r="G62" s="266">
        <v>322479.5</v>
      </c>
      <c r="O62" s="266">
        <v>2768470.84</v>
      </c>
      <c r="Q62" s="100">
        <v>1195261.8</v>
      </c>
      <c r="U62" s="100">
        <v>1125000</v>
      </c>
      <c r="W62" s="124">
        <v>1700800</v>
      </c>
      <c r="AA62" s="124">
        <v>595028.61</v>
      </c>
      <c r="AB62" s="124">
        <v>192529.39</v>
      </c>
    </row>
    <row r="63" spans="1:29" x14ac:dyDescent="0.2">
      <c r="A63" s="266" t="s">
        <v>1982</v>
      </c>
      <c r="B63" s="123">
        <v>193273.8</v>
      </c>
      <c r="C63" s="123">
        <v>0</v>
      </c>
      <c r="D63" s="123">
        <v>4799.5</v>
      </c>
      <c r="F63" s="266">
        <v>290572.86</v>
      </c>
      <c r="G63" s="266">
        <v>55151</v>
      </c>
      <c r="O63" s="266">
        <v>2027508.56</v>
      </c>
      <c r="Q63" s="100">
        <v>1367792.79</v>
      </c>
      <c r="U63" s="100">
        <v>1096900</v>
      </c>
      <c r="W63" s="124">
        <v>1527420</v>
      </c>
      <c r="AA63" s="124">
        <v>829119.89</v>
      </c>
      <c r="AB63" s="124">
        <v>138236.70000000001</v>
      </c>
    </row>
    <row r="64" spans="1:29" x14ac:dyDescent="0.2">
      <c r="A64" s="266" t="s">
        <v>1983</v>
      </c>
      <c r="B64" s="123">
        <v>143314.12</v>
      </c>
      <c r="C64" s="123">
        <v>0</v>
      </c>
      <c r="D64" s="123">
        <v>2809.23</v>
      </c>
      <c r="F64" s="266">
        <v>693815.23</v>
      </c>
      <c r="G64" s="266">
        <v>236446.43</v>
      </c>
      <c r="O64" s="266">
        <v>179132.84</v>
      </c>
      <c r="Q64" s="100">
        <v>1124045.21</v>
      </c>
      <c r="U64" s="100">
        <v>793000</v>
      </c>
      <c r="W64" s="124">
        <v>1164025</v>
      </c>
      <c r="AA64" s="124">
        <v>669408.18999999994</v>
      </c>
      <c r="AB64" s="124">
        <v>165367.31</v>
      </c>
    </row>
    <row r="65" spans="1:29" x14ac:dyDescent="0.2">
      <c r="A65" s="266" t="s">
        <v>1984</v>
      </c>
      <c r="B65" s="123">
        <v>213895.41</v>
      </c>
      <c r="C65" s="123">
        <v>57624.83</v>
      </c>
      <c r="D65" s="123">
        <v>70767.210000000006</v>
      </c>
      <c r="F65" s="266">
        <v>1969571.26</v>
      </c>
      <c r="G65" s="266">
        <v>358414.94</v>
      </c>
      <c r="I65" s="287">
        <v>0</v>
      </c>
      <c r="K65" s="287">
        <v>100000</v>
      </c>
      <c r="N65" s="266">
        <v>-100631.36</v>
      </c>
      <c r="O65" s="266">
        <v>2752937.45</v>
      </c>
      <c r="Q65" s="100">
        <v>927551.34</v>
      </c>
      <c r="R65" s="100">
        <v>371706</v>
      </c>
      <c r="S65" s="100">
        <v>197.72</v>
      </c>
      <c r="U65" s="100">
        <v>1855036.78</v>
      </c>
      <c r="V65" s="100">
        <v>206044</v>
      </c>
      <c r="W65" s="124">
        <v>2241980.7799999998</v>
      </c>
      <c r="AA65" s="124">
        <v>608477.09</v>
      </c>
      <c r="AB65" s="124">
        <v>308618.40999999997</v>
      </c>
    </row>
    <row r="66" spans="1:29" x14ac:dyDescent="0.2">
      <c r="A66" s="266" t="s">
        <v>1985</v>
      </c>
      <c r="B66" s="123">
        <v>272660.34999999998</v>
      </c>
      <c r="C66" s="123">
        <v>14710.72</v>
      </c>
      <c r="D66" s="123">
        <v>77308.88</v>
      </c>
      <c r="F66" s="266">
        <v>972944.63</v>
      </c>
      <c r="G66" s="266">
        <v>2234700.7400000002</v>
      </c>
      <c r="I66" s="287">
        <v>0</v>
      </c>
      <c r="N66" s="266">
        <v>-1782115.22</v>
      </c>
      <c r="O66" s="266">
        <v>3437556.74</v>
      </c>
      <c r="Q66" s="100">
        <v>3034862.48</v>
      </c>
      <c r="R66" s="100">
        <v>200820</v>
      </c>
      <c r="S66" s="100">
        <v>463.92</v>
      </c>
      <c r="U66" s="100">
        <v>1925919</v>
      </c>
      <c r="V66" s="100">
        <v>330590</v>
      </c>
      <c r="W66" s="124">
        <v>2392709</v>
      </c>
      <c r="AA66" s="124">
        <v>437863.99</v>
      </c>
      <c r="AB66" s="124">
        <v>585074.61</v>
      </c>
    </row>
    <row r="67" spans="1:29" x14ac:dyDescent="0.2">
      <c r="A67" s="266" t="s">
        <v>1986</v>
      </c>
      <c r="B67" s="123">
        <v>611337.81000000006</v>
      </c>
      <c r="C67" s="123">
        <v>10637.65</v>
      </c>
      <c r="D67" s="123">
        <v>28919.33</v>
      </c>
      <c r="F67" s="266">
        <v>1485799.41</v>
      </c>
      <c r="G67" s="266">
        <v>375132.43</v>
      </c>
      <c r="I67" s="287">
        <v>0</v>
      </c>
      <c r="N67" s="266">
        <v>1185667.18</v>
      </c>
      <c r="O67" s="266">
        <v>785641.8</v>
      </c>
      <c r="Q67" s="100">
        <v>1213268.21</v>
      </c>
      <c r="R67" s="100">
        <v>307667</v>
      </c>
      <c r="S67" s="100">
        <v>660.65</v>
      </c>
      <c r="U67" s="100">
        <v>1494813</v>
      </c>
      <c r="V67" s="100">
        <v>254700</v>
      </c>
      <c r="W67" s="124">
        <v>2008933</v>
      </c>
      <c r="AA67" s="124">
        <v>443503.77</v>
      </c>
      <c r="AB67" s="124">
        <v>207297.79</v>
      </c>
      <c r="AC67" s="124">
        <v>30.65</v>
      </c>
    </row>
    <row r="68" spans="1:29" x14ac:dyDescent="0.2">
      <c r="A68" s="266" t="s">
        <v>1987</v>
      </c>
      <c r="B68" s="123">
        <v>502167.14</v>
      </c>
      <c r="C68" s="123">
        <v>22400</v>
      </c>
      <c r="D68" s="123">
        <v>42399.5</v>
      </c>
      <c r="F68" s="266">
        <v>587468.27</v>
      </c>
      <c r="G68" s="266">
        <v>288002.15999999997</v>
      </c>
      <c r="H68" s="287">
        <v>486</v>
      </c>
      <c r="I68" s="287">
        <v>5812.73</v>
      </c>
      <c r="K68" s="287">
        <v>1340.63</v>
      </c>
      <c r="M68" s="266">
        <v>3911913.09</v>
      </c>
      <c r="N68" s="266">
        <v>-4402332.66</v>
      </c>
      <c r="O68" s="266">
        <v>2929218.73</v>
      </c>
      <c r="Q68" s="100">
        <v>2571630.0299999998</v>
      </c>
      <c r="R68" s="100">
        <v>202662</v>
      </c>
      <c r="S68" s="100">
        <v>2085.38</v>
      </c>
      <c r="U68" s="100">
        <v>1091835.6000000001</v>
      </c>
      <c r="W68" s="124">
        <v>2223059.6</v>
      </c>
      <c r="AA68" s="124">
        <v>700891.19</v>
      </c>
      <c r="AB68" s="124">
        <v>321165.40999999997</v>
      </c>
    </row>
    <row r="69" spans="1:29" x14ac:dyDescent="0.2">
      <c r="A69" s="266" t="s">
        <v>1988</v>
      </c>
      <c r="B69" s="123">
        <v>354650.59</v>
      </c>
      <c r="C69" s="123">
        <v>0</v>
      </c>
      <c r="D69" s="123">
        <v>30802.01</v>
      </c>
      <c r="F69" s="266">
        <v>1588941.84</v>
      </c>
      <c r="G69" s="266">
        <v>61145.75</v>
      </c>
      <c r="H69" s="287">
        <v>486</v>
      </c>
      <c r="N69" s="266">
        <v>-97763.86</v>
      </c>
      <c r="O69" s="266">
        <v>574529.34</v>
      </c>
      <c r="Q69" s="100">
        <v>1317430.8700000001</v>
      </c>
      <c r="S69" s="100">
        <v>2256.29</v>
      </c>
      <c r="U69" s="100">
        <v>700833.02</v>
      </c>
      <c r="W69" s="124">
        <v>1128520.02</v>
      </c>
      <c r="AA69" s="124">
        <v>502046.51</v>
      </c>
      <c r="AB69" s="124">
        <v>190607.1</v>
      </c>
    </row>
    <row r="70" spans="1:29" x14ac:dyDescent="0.2">
      <c r="A70" s="266" t="s">
        <v>1989</v>
      </c>
      <c r="B70" s="123">
        <v>606994.07999999996</v>
      </c>
      <c r="C70" s="123">
        <v>0</v>
      </c>
      <c r="D70" s="123">
        <v>21329.11</v>
      </c>
      <c r="F70" s="266">
        <v>237346.52</v>
      </c>
      <c r="G70" s="266">
        <v>397630.6</v>
      </c>
      <c r="N70" s="266">
        <v>2227.73</v>
      </c>
      <c r="O70" s="266">
        <v>2183187.2799999998</v>
      </c>
      <c r="Q70" s="100">
        <v>2754875.28</v>
      </c>
      <c r="S70" s="100">
        <v>613.70000000000005</v>
      </c>
      <c r="U70" s="100">
        <v>1799441</v>
      </c>
      <c r="W70" s="124">
        <v>2459619</v>
      </c>
      <c r="AA70" s="124">
        <v>917060.6</v>
      </c>
      <c r="AB70" s="124">
        <v>164982.96</v>
      </c>
    </row>
    <row r="71" spans="1:29" x14ac:dyDescent="0.2">
      <c r="A71" s="266" t="s">
        <v>1990</v>
      </c>
      <c r="B71" s="123">
        <v>1581377.83</v>
      </c>
      <c r="C71" s="123">
        <v>30750</v>
      </c>
      <c r="D71" s="123">
        <v>25637</v>
      </c>
      <c r="F71" s="266">
        <v>1746227.05</v>
      </c>
      <c r="G71" s="266">
        <v>315124.14</v>
      </c>
      <c r="I71" s="287">
        <v>15680</v>
      </c>
      <c r="N71" s="266">
        <v>332614.73</v>
      </c>
      <c r="O71" s="266">
        <v>1562778.07</v>
      </c>
      <c r="Q71" s="100">
        <v>1976146.89</v>
      </c>
      <c r="S71" s="100">
        <v>3108.01</v>
      </c>
      <c r="U71" s="100">
        <v>850731</v>
      </c>
      <c r="W71" s="124">
        <v>1496351</v>
      </c>
      <c r="AA71" s="124">
        <v>827715.49</v>
      </c>
      <c r="AB71" s="124">
        <v>244471.62</v>
      </c>
    </row>
    <row r="72" spans="1:29" x14ac:dyDescent="0.2">
      <c r="A72" s="266" t="s">
        <v>1991</v>
      </c>
      <c r="B72" s="123">
        <v>1381654.14</v>
      </c>
      <c r="C72" s="123">
        <v>0</v>
      </c>
      <c r="D72" s="123">
        <v>32900</v>
      </c>
      <c r="F72" s="266">
        <v>1275070.49</v>
      </c>
      <c r="G72" s="266">
        <v>408645.22</v>
      </c>
      <c r="H72" s="287">
        <v>5100</v>
      </c>
      <c r="I72" s="287">
        <v>26333.18</v>
      </c>
      <c r="J72" s="287">
        <v>13000</v>
      </c>
      <c r="N72" s="266">
        <v>827548.17</v>
      </c>
      <c r="O72" s="266">
        <v>1881658.83</v>
      </c>
      <c r="Q72" s="100">
        <v>3161550.2</v>
      </c>
      <c r="S72" s="100">
        <v>6940.94</v>
      </c>
      <c r="U72" s="100">
        <v>2024901</v>
      </c>
      <c r="W72" s="124">
        <v>2962087</v>
      </c>
      <c r="AA72" s="124">
        <v>1217396.5900000001</v>
      </c>
      <c r="AB72" s="124">
        <v>239466.45</v>
      </c>
    </row>
    <row r="73" spans="1:29" x14ac:dyDescent="0.2">
      <c r="A73" s="266" t="s">
        <v>1992</v>
      </c>
      <c r="B73" s="123">
        <v>1053365.3999999999</v>
      </c>
      <c r="C73" s="123">
        <v>0</v>
      </c>
      <c r="D73" s="123">
        <v>20020.98</v>
      </c>
      <c r="F73" s="266">
        <v>399041.04</v>
      </c>
      <c r="G73" s="266">
        <v>160181.28</v>
      </c>
      <c r="I73" s="287">
        <v>63097.75</v>
      </c>
      <c r="N73" s="266">
        <v>156326.46</v>
      </c>
      <c r="O73" s="266">
        <v>1497958.46</v>
      </c>
      <c r="Q73" s="100">
        <v>1243022.49</v>
      </c>
      <c r="S73" s="100">
        <v>3865.1</v>
      </c>
      <c r="U73" s="100">
        <v>875569</v>
      </c>
      <c r="W73" s="124">
        <v>1182027</v>
      </c>
      <c r="AA73" s="124">
        <v>540271.06000000006</v>
      </c>
      <c r="AB73" s="124">
        <v>116707.8</v>
      </c>
    </row>
    <row r="74" spans="1:29" x14ac:dyDescent="0.2">
      <c r="A74" s="266" t="s">
        <v>1993</v>
      </c>
      <c r="B74" s="123">
        <v>91034.2</v>
      </c>
      <c r="C74" s="123">
        <v>0</v>
      </c>
      <c r="D74" s="123">
        <v>7484.62</v>
      </c>
      <c r="F74" s="266">
        <v>1111012.25</v>
      </c>
      <c r="G74" s="266">
        <v>169978.55</v>
      </c>
      <c r="H74" s="287">
        <v>162</v>
      </c>
      <c r="K74" s="287">
        <v>23373.91</v>
      </c>
      <c r="N74" s="266">
        <v>-505908.71</v>
      </c>
      <c r="O74" s="266">
        <v>2412599.04</v>
      </c>
      <c r="Q74" s="100">
        <v>1223950.49</v>
      </c>
      <c r="S74" s="100">
        <v>974.62</v>
      </c>
      <c r="U74" s="100">
        <v>588476</v>
      </c>
      <c r="W74" s="124">
        <v>938363</v>
      </c>
      <c r="AA74" s="124">
        <v>611762.66</v>
      </c>
      <c r="AB74" s="124">
        <v>120143.43</v>
      </c>
    </row>
    <row r="75" spans="1:29" x14ac:dyDescent="0.2">
      <c r="A75" s="266" t="s">
        <v>1994</v>
      </c>
      <c r="B75" s="123">
        <v>377666.75</v>
      </c>
      <c r="C75" s="123">
        <v>55102.61</v>
      </c>
      <c r="D75" s="123">
        <v>30395</v>
      </c>
      <c r="F75" s="266">
        <v>1004682.81</v>
      </c>
      <c r="G75" s="266">
        <v>328884.65999999997</v>
      </c>
      <c r="I75" s="287">
        <v>41710.980000000003</v>
      </c>
      <c r="K75" s="287">
        <v>18.690000000000001</v>
      </c>
      <c r="N75" s="266">
        <v>-483623.66</v>
      </c>
      <c r="O75" s="266">
        <v>2174520.91</v>
      </c>
      <c r="Q75" s="100">
        <v>2174097.0699999998</v>
      </c>
      <c r="R75" s="100">
        <v>64800</v>
      </c>
      <c r="S75" s="100">
        <v>317.77</v>
      </c>
      <c r="U75" s="100">
        <v>1579960</v>
      </c>
      <c r="W75" s="124">
        <v>2292969</v>
      </c>
      <c r="Z75" s="124">
        <v>21869</v>
      </c>
      <c r="AA75" s="124">
        <v>1076927.8999999999</v>
      </c>
      <c r="AB75" s="124">
        <v>243256.7</v>
      </c>
    </row>
    <row r="76" spans="1:29" x14ac:dyDescent="0.2">
      <c r="A76" s="266" t="s">
        <v>1995</v>
      </c>
      <c r="B76" s="123">
        <v>263462.13</v>
      </c>
      <c r="C76" s="123">
        <v>3636.5</v>
      </c>
      <c r="D76" s="123">
        <v>8063.95</v>
      </c>
      <c r="F76" s="266">
        <v>1371476.79</v>
      </c>
      <c r="G76" s="266">
        <v>209690.44</v>
      </c>
      <c r="I76" s="287">
        <v>28409.24</v>
      </c>
      <c r="K76" s="287">
        <v>38.32</v>
      </c>
      <c r="N76" s="266">
        <v>-30298.37</v>
      </c>
      <c r="O76" s="266">
        <v>2426315.1</v>
      </c>
      <c r="Q76" s="100">
        <v>1516702.29</v>
      </c>
      <c r="R76" s="100">
        <v>286000</v>
      </c>
      <c r="S76" s="100">
        <v>821.6</v>
      </c>
      <c r="U76" s="100">
        <v>2043171.5</v>
      </c>
      <c r="W76" s="124">
        <v>2388081.5</v>
      </c>
      <c r="Z76" s="124">
        <v>34343</v>
      </c>
      <c r="AA76" s="124">
        <v>1467398.19</v>
      </c>
      <c r="AB76" s="124">
        <v>312857.68</v>
      </c>
      <c r="AC76" s="124">
        <v>140000</v>
      </c>
    </row>
    <row r="77" spans="1:29" x14ac:dyDescent="0.2">
      <c r="A77" s="266" t="s">
        <v>1996</v>
      </c>
      <c r="B77" s="123">
        <v>187719.06</v>
      </c>
      <c r="C77" s="123">
        <v>10595.98</v>
      </c>
      <c r="D77" s="123">
        <v>1653.97</v>
      </c>
      <c r="F77" s="266">
        <v>356667.94</v>
      </c>
      <c r="G77" s="266">
        <v>173197.44</v>
      </c>
      <c r="I77" s="287">
        <v>15570</v>
      </c>
      <c r="K77" s="287">
        <v>248.94</v>
      </c>
      <c r="M77" s="266">
        <v>-471125.88</v>
      </c>
      <c r="N77" s="266">
        <v>81210.16</v>
      </c>
      <c r="O77" s="266">
        <v>1120243.3</v>
      </c>
      <c r="Q77" s="100">
        <v>1275240.81</v>
      </c>
      <c r="S77" s="100">
        <v>299.74</v>
      </c>
      <c r="U77" s="100">
        <v>430199</v>
      </c>
      <c r="W77" s="124">
        <v>978379</v>
      </c>
      <c r="Y77" s="124">
        <v>1500</v>
      </c>
      <c r="Z77" s="124">
        <v>41858</v>
      </c>
      <c r="AA77" s="124">
        <v>513228.7</v>
      </c>
      <c r="AB77" s="124">
        <v>166802.76999999999</v>
      </c>
      <c r="AC77" s="124">
        <v>645.21</v>
      </c>
    </row>
    <row r="78" spans="1:29" x14ac:dyDescent="0.2">
      <c r="A78" s="266" t="s">
        <v>1997</v>
      </c>
      <c r="B78" s="123">
        <v>488252.46</v>
      </c>
      <c r="C78" s="123">
        <v>109431.43</v>
      </c>
      <c r="D78" s="123">
        <v>13343</v>
      </c>
      <c r="F78" s="266">
        <v>1494659.83</v>
      </c>
      <c r="G78" s="266">
        <v>374688.19</v>
      </c>
      <c r="I78" s="287">
        <v>53553.15</v>
      </c>
      <c r="K78" s="287">
        <v>22.43</v>
      </c>
      <c r="M78" s="266">
        <v>-629329.11</v>
      </c>
      <c r="N78" s="266">
        <v>73193.820000000007</v>
      </c>
      <c r="O78" s="266">
        <v>2732486.08</v>
      </c>
      <c r="Q78" s="100">
        <v>1704300.56</v>
      </c>
      <c r="R78" s="100">
        <v>347600</v>
      </c>
      <c r="S78" s="100">
        <v>276.18</v>
      </c>
      <c r="U78" s="100">
        <v>1413164.61</v>
      </c>
      <c r="W78" s="124">
        <v>1970464.61</v>
      </c>
      <c r="Z78" s="124">
        <v>28052</v>
      </c>
      <c r="AA78" s="124">
        <v>859046.42</v>
      </c>
      <c r="AB78" s="124">
        <v>334771.78000000003</v>
      </c>
    </row>
    <row r="79" spans="1:29" x14ac:dyDescent="0.2">
      <c r="A79" s="266" t="s">
        <v>1998</v>
      </c>
      <c r="B79" s="123">
        <v>2034780.86</v>
      </c>
      <c r="C79" s="123">
        <v>0</v>
      </c>
      <c r="D79" s="123">
        <v>9446.57</v>
      </c>
      <c r="F79" s="266">
        <v>1982507.75</v>
      </c>
      <c r="G79" s="266">
        <v>148192.01999999999</v>
      </c>
      <c r="I79" s="287">
        <v>18629.560000000001</v>
      </c>
      <c r="M79" s="266">
        <v>549853.89</v>
      </c>
      <c r="N79" s="266">
        <v>83878.02</v>
      </c>
      <c r="O79" s="266">
        <v>3283107.89</v>
      </c>
      <c r="Q79" s="100">
        <v>3113892.77</v>
      </c>
      <c r="S79" s="100">
        <v>2377.6</v>
      </c>
      <c r="U79" s="100">
        <v>706136.18</v>
      </c>
      <c r="W79" s="124">
        <v>1223630.18</v>
      </c>
      <c r="Z79" s="124">
        <v>30476</v>
      </c>
      <c r="AA79" s="124">
        <v>1695292.08</v>
      </c>
      <c r="AB79" s="124">
        <v>423367.97</v>
      </c>
    </row>
    <row r="80" spans="1:29" x14ac:dyDescent="0.2">
      <c r="A80" s="266" t="s">
        <v>2002</v>
      </c>
      <c r="B80" s="123">
        <v>558034.51</v>
      </c>
      <c r="C80" s="123">
        <v>0</v>
      </c>
      <c r="D80" s="123">
        <v>10920</v>
      </c>
      <c r="F80" s="266">
        <v>711276.66</v>
      </c>
      <c r="G80" s="266">
        <v>290267.21999999997</v>
      </c>
      <c r="I80" s="287">
        <v>13650</v>
      </c>
      <c r="N80" s="266">
        <v>-399039.74</v>
      </c>
      <c r="O80" s="266">
        <v>1600443.98</v>
      </c>
      <c r="Q80" s="100">
        <v>1593555.01</v>
      </c>
      <c r="R80" s="100">
        <v>192030</v>
      </c>
      <c r="S80" s="100">
        <v>310.3</v>
      </c>
      <c r="U80" s="100">
        <v>815367</v>
      </c>
      <c r="W80" s="124">
        <v>1343467</v>
      </c>
      <c r="Z80" s="124">
        <v>18948</v>
      </c>
      <c r="AA80" s="124">
        <v>620732.68000000005</v>
      </c>
      <c r="AB80" s="124">
        <v>208523.8</v>
      </c>
    </row>
    <row r="81" spans="1:29" x14ac:dyDescent="0.2">
      <c r="A81" s="266" t="s">
        <v>1970</v>
      </c>
      <c r="B81" s="123">
        <v>51564.78</v>
      </c>
      <c r="C81" s="123">
        <v>0</v>
      </c>
      <c r="D81" s="123">
        <v>34792.800000000003</v>
      </c>
      <c r="F81" s="266">
        <v>862829.06</v>
      </c>
      <c r="G81" s="266">
        <v>423180.89</v>
      </c>
      <c r="I81" s="287">
        <v>23750</v>
      </c>
      <c r="M81" s="266">
        <v>-275996.40000000002</v>
      </c>
      <c r="N81" s="266">
        <v>1626912.2</v>
      </c>
      <c r="O81" s="266">
        <v>4010</v>
      </c>
      <c r="Q81" s="100">
        <v>544996.74</v>
      </c>
      <c r="S81" s="100">
        <v>58.41</v>
      </c>
      <c r="U81" s="100">
        <v>807555</v>
      </c>
      <c r="V81" s="100">
        <v>33900</v>
      </c>
      <c r="W81" s="124">
        <v>986855</v>
      </c>
      <c r="Y81" s="124">
        <v>8171</v>
      </c>
      <c r="AA81" s="124">
        <v>337468.2</v>
      </c>
      <c r="AB81" s="124">
        <v>47250.22</v>
      </c>
      <c r="AC81" s="124">
        <v>8600</v>
      </c>
    </row>
    <row r="82" spans="1:29" x14ac:dyDescent="0.2">
      <c r="A82" s="266" t="s">
        <v>1971</v>
      </c>
      <c r="B82" s="123">
        <v>865013.76000000001</v>
      </c>
      <c r="C82" s="123">
        <v>209470</v>
      </c>
      <c r="D82" s="123">
        <v>16313.77</v>
      </c>
      <c r="F82" s="266">
        <v>4</v>
      </c>
      <c r="G82" s="266">
        <v>431078.21</v>
      </c>
      <c r="I82" s="287">
        <v>10432</v>
      </c>
      <c r="M82" s="266">
        <v>3641396.01</v>
      </c>
      <c r="N82" s="266">
        <v>-5243651.0599999996</v>
      </c>
      <c r="O82" s="266">
        <v>1891796.64</v>
      </c>
      <c r="Q82" s="100">
        <v>2400188.2999999998</v>
      </c>
      <c r="S82" s="100">
        <v>989.07</v>
      </c>
      <c r="U82" s="100">
        <v>1457199.97</v>
      </c>
      <c r="V82" s="100">
        <v>423140.64</v>
      </c>
      <c r="W82" s="124">
        <v>616288.5</v>
      </c>
      <c r="Y82" s="124">
        <v>79019</v>
      </c>
      <c r="Z82" s="124">
        <v>2675</v>
      </c>
      <c r="AA82" s="124">
        <v>2060535.31</v>
      </c>
      <c r="AB82" s="124">
        <v>27805.02</v>
      </c>
      <c r="AC82" s="124">
        <v>246925</v>
      </c>
    </row>
    <row r="83" spans="1:29" x14ac:dyDescent="0.2">
      <c r="A83" s="266" t="s">
        <v>1976</v>
      </c>
      <c r="B83" s="123">
        <v>345542.2</v>
      </c>
      <c r="C83" s="123">
        <v>17270</v>
      </c>
      <c r="D83" s="123">
        <v>27461.74</v>
      </c>
      <c r="F83" s="266">
        <v>117535.51</v>
      </c>
      <c r="G83" s="266">
        <v>389842.02</v>
      </c>
      <c r="I83" s="287">
        <v>10099</v>
      </c>
      <c r="M83" s="266">
        <v>-148662.24</v>
      </c>
      <c r="N83" s="266">
        <v>-946761.42</v>
      </c>
      <c r="O83" s="266">
        <v>1831896.95</v>
      </c>
      <c r="Q83" s="100">
        <v>862481.69</v>
      </c>
      <c r="S83" s="100">
        <v>452.82</v>
      </c>
      <c r="U83" s="100">
        <v>2098230</v>
      </c>
      <c r="V83" s="100">
        <v>13300</v>
      </c>
      <c r="W83" s="124">
        <v>2029703</v>
      </c>
      <c r="Y83" s="124">
        <v>24436</v>
      </c>
      <c r="AA83" s="124">
        <v>598706.54</v>
      </c>
      <c r="AB83" s="124">
        <v>141235.79</v>
      </c>
    </row>
    <row r="84" spans="1:29" x14ac:dyDescent="0.2">
      <c r="A84" s="266" t="s">
        <v>1977</v>
      </c>
      <c r="B84" s="123">
        <v>44548.12</v>
      </c>
      <c r="C84" s="123">
        <v>20700</v>
      </c>
      <c r="D84" s="123">
        <v>15776.16</v>
      </c>
      <c r="F84" s="266">
        <v>12</v>
      </c>
      <c r="G84" s="266">
        <v>174246.58</v>
      </c>
      <c r="I84" s="287">
        <v>26520</v>
      </c>
      <c r="M84" s="266">
        <v>-126206806.29000001</v>
      </c>
      <c r="N84" s="266">
        <v>126075390.70999999</v>
      </c>
      <c r="O84" s="266">
        <v>352730.98</v>
      </c>
      <c r="Q84" s="100">
        <v>650201.42000000004</v>
      </c>
      <c r="S84" s="100">
        <v>24.27</v>
      </c>
      <c r="U84" s="100">
        <v>1595068</v>
      </c>
      <c r="V84" s="100">
        <v>13300</v>
      </c>
      <c r="W84" s="124">
        <v>1685694</v>
      </c>
      <c r="Y84" s="124">
        <v>9587</v>
      </c>
      <c r="AA84" s="124">
        <v>513440.59</v>
      </c>
      <c r="AB84" s="124">
        <v>32495.64</v>
      </c>
    </row>
    <row r="85" spans="1:29" x14ac:dyDescent="0.2">
      <c r="A85" s="266" t="s">
        <v>1978</v>
      </c>
      <c r="B85" s="123">
        <v>121786.77</v>
      </c>
      <c r="C85" s="123">
        <v>0</v>
      </c>
      <c r="D85" s="123">
        <v>17518.22</v>
      </c>
      <c r="F85" s="266">
        <v>1918886.97</v>
      </c>
      <c r="G85" s="266">
        <v>2532346.9900000002</v>
      </c>
      <c r="I85" s="287">
        <v>15907</v>
      </c>
      <c r="N85" s="266">
        <v>4801002.5599999996</v>
      </c>
      <c r="Q85" s="100">
        <v>586031.56000000006</v>
      </c>
      <c r="S85" s="100">
        <v>236.65</v>
      </c>
      <c r="U85" s="100">
        <v>1819950</v>
      </c>
      <c r="V85" s="100">
        <v>13300</v>
      </c>
      <c r="W85" s="124">
        <v>1710970</v>
      </c>
      <c r="Y85" s="124">
        <v>20348</v>
      </c>
      <c r="AA85" s="124">
        <v>645642.49</v>
      </c>
      <c r="AB85" s="124">
        <v>233155.33</v>
      </c>
      <c r="AC85" s="124">
        <v>2100</v>
      </c>
    </row>
    <row r="86" spans="1:29" x14ac:dyDescent="0.2">
      <c r="A86" s="266" t="s">
        <v>2001</v>
      </c>
      <c r="B86" s="123">
        <v>26070</v>
      </c>
      <c r="D86" s="123">
        <v>0</v>
      </c>
      <c r="E86" s="123">
        <v>0</v>
      </c>
      <c r="F86" s="266">
        <v>142574.37</v>
      </c>
      <c r="G86" s="266">
        <v>6</v>
      </c>
      <c r="K86" s="287">
        <v>26070</v>
      </c>
      <c r="N86" s="266">
        <v>116690.76</v>
      </c>
      <c r="O86" s="266">
        <v>31316.240000000002</v>
      </c>
      <c r="U86" s="100">
        <v>480535.2</v>
      </c>
      <c r="V86" s="100">
        <v>343258.38</v>
      </c>
      <c r="W86" s="124">
        <v>530145.19999999995</v>
      </c>
      <c r="Z86" s="124">
        <v>6040</v>
      </c>
      <c r="AA86" s="124">
        <v>287608.38</v>
      </c>
      <c r="AB86" s="124">
        <v>5426.63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1</vt:i4>
      </vt:variant>
    </vt:vector>
  </HeadingPairs>
  <TitlesOfParts>
    <vt:vector size="18" baseType="lpstr">
      <vt:lpstr>บก.</vt:lpstr>
      <vt:lpstr>บึงกาฬ</vt:lpstr>
      <vt:lpstr>นภ</vt:lpstr>
      <vt:lpstr>หนองบัวลำภู</vt:lpstr>
      <vt:lpstr>อด</vt:lpstr>
      <vt:lpstr>อุดรธานี</vt:lpstr>
      <vt:lpstr>ลย.</vt:lpstr>
      <vt:lpstr>เลย </vt:lpstr>
      <vt:lpstr>นค.</vt:lpstr>
      <vt:lpstr>หนองคาย</vt:lpstr>
      <vt:lpstr>สกล</vt:lpstr>
      <vt:lpstr>สกลนคร</vt:lpstr>
      <vt:lpstr>นคร</vt:lpstr>
      <vt:lpstr>นครพนม</vt:lpstr>
      <vt:lpstr>1.สรุปรายงานการส่งงบ </vt:lpstr>
      <vt:lpstr>2.สรุปคะแนน</vt:lpstr>
      <vt:lpstr>3. สรุปรวมราย CUP </vt:lpstr>
      <vt:lpstr>'3. สรุปรวมราย CUP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Anniz</cp:lastModifiedBy>
  <cp:lastPrinted>2019-08-29T09:35:15Z</cp:lastPrinted>
  <dcterms:created xsi:type="dcterms:W3CDTF">2018-02-08T06:24:17Z</dcterms:created>
  <dcterms:modified xsi:type="dcterms:W3CDTF">2019-08-29T09:35:51Z</dcterms:modified>
</cp:coreProperties>
</file>